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Analytics Classwork\Crowdfunding Analysis\"/>
    </mc:Choice>
  </mc:AlternateContent>
  <xr:revisionPtr revIDLastSave="0" documentId="13_ncr:1_{FB1B5CE8-E0CD-41A8-916C-E7C9CF617C6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Theater Outcomes by Launch Date" sheetId="5" r:id="rId1"/>
    <sheet name="Outcomes Based on Goals" sheetId="6" r:id="rId2"/>
    <sheet name="Kickstarter Data" sheetId="1" r:id="rId3"/>
  </sheets>
  <calcPr calcId="191029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" l="1"/>
  <c r="H3" i="6"/>
  <c r="H4" i="6"/>
  <c r="H5" i="6"/>
  <c r="H6" i="6"/>
  <c r="H7" i="6"/>
  <c r="H8" i="6"/>
  <c r="H9" i="6"/>
  <c r="E10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D7" i="6"/>
  <c r="C7" i="6"/>
  <c r="B7" i="6"/>
  <c r="F3" i="6"/>
  <c r="F4" i="6"/>
  <c r="F5" i="6"/>
  <c r="F6" i="6"/>
  <c r="E7" i="6"/>
  <c r="F7" i="6"/>
  <c r="F8" i="6"/>
  <c r="F9" i="6"/>
  <c r="F10" i="6"/>
  <c r="F11" i="6"/>
  <c r="F12" i="6"/>
  <c r="F13" i="6"/>
  <c r="F2" i="6"/>
  <c r="E3" i="6"/>
  <c r="E4" i="6"/>
  <c r="E5" i="6"/>
  <c r="E6" i="6"/>
  <c r="E8" i="6"/>
  <c r="E9" i="6"/>
  <c r="E11" i="6"/>
  <c r="E12" i="6"/>
  <c r="E13" i="6"/>
  <c r="E2" i="6"/>
  <c r="D13" i="6"/>
  <c r="D12" i="6"/>
  <c r="D11" i="6"/>
  <c r="D9" i="6"/>
  <c r="D8" i="6"/>
  <c r="D6" i="6"/>
  <c r="D5" i="6"/>
  <c r="D4" i="6"/>
  <c r="D3" i="6"/>
  <c r="D2" i="6"/>
  <c r="C13" i="6"/>
  <c r="C12" i="6"/>
  <c r="C10" i="6"/>
  <c r="C11" i="6"/>
  <c r="C9" i="6"/>
  <c r="C8" i="6"/>
  <c r="C6" i="6"/>
  <c r="C5" i="6"/>
  <c r="C4" i="6"/>
  <c r="C3" i="6"/>
  <c r="B13" i="6"/>
  <c r="B12" i="6"/>
  <c r="B11" i="6"/>
  <c r="B10" i="6"/>
  <c r="B9" i="6"/>
  <c r="B8" i="6"/>
  <c r="B6" i="6"/>
  <c r="B5" i="6"/>
  <c r="B4" i="6"/>
  <c r="B3" i="6"/>
  <c r="C2" i="6"/>
  <c r="B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<sst xmlns="http://schemas.openxmlformats.org/spreadsheetml/2006/main" count="28859" uniqueCount="8357">
  <si>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</si>
  <si>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</si>
  <si>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</si>
  <si>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</si>
  <si>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</si>
  <si>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</si>
  <si>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</si>
  <si>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</si>
  <si>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</si>
  <si>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</si>
  <si>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</si>
  <si>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</si>
  <si>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</si>
  <si>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</si>
  <si>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</si>
  <si>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</si>
  <si>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</si>
  <si>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</si>
  <si>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</si>
  <si>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</si>
  <si>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</si>
  <si>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</si>
  <si>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</si>
  <si>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</si>
  <si>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</si>
  <si>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</si>
  <si>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</si>
  <si>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</si>
  <si>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</si>
  <si>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</si>
  <si>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</si>
  <si>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</si>
  <si>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</si>
  <si>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</si>
  <si>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</si>
  <si>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</si>
  <si>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</si>
  <si>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</si>
  <si>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</si>
  <si>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</si>
  <si>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</si>
  <si>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</si>
  <si>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</si>
  <si>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</si>
  <si>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</si>
  <si>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</si>
  <si>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</si>
  <si>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</si>
  <si>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</si>
  <si>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</si>
  <si>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</si>
  <si>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</si>
  <si>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</si>
  <si>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</si>
  <si>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</si>
  <si>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</si>
  <si>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</si>
  <si>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</si>
  <si>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</si>
  <si>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</si>
  <si>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</si>
  <si>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</si>
  <si>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</si>
  <si>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</si>
  <si>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</si>
  <si>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</si>
  <si>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</si>
  <si>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</si>
  <si>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</si>
  <si>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</si>
  <si>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</si>
  <si>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</si>
  <si>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</si>
  <si>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</si>
  <si>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</si>
  <si>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</si>
  <si>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</si>
  <si>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</si>
  <si>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</si>
  <si>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</si>
  <si>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</si>
  <si>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</si>
  <si>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</si>
  <si>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</si>
  <si>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</si>
  <si>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</si>
  <si>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</si>
  <si>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</si>
  <si>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</si>
  <si>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</si>
  <si>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</si>
  <si>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</si>
  <si>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</si>
  <si>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</si>
  <si>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</si>
  <si>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</si>
  <si>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</si>
  <si>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</si>
  <si>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</si>
  <si>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</si>
  <si>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</si>
  <si>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</si>
  <si>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</si>
  <si>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</si>
  <si>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</si>
  <si>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</si>
  <si>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</si>
  <si>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</si>
  <si>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</si>
  <si>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</si>
  <si>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</si>
  <si>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</si>
  <si>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</si>
  <si>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</si>
  <si>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</si>
  <si>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</si>
  <si>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</si>
  <si>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</si>
  <si>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</si>
  <si>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</si>
  <si>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</si>
  <si>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</si>
  <si>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</si>
  <si>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</si>
  <si>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</si>
  <si>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</si>
  <si>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</si>
  <si>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</si>
  <si>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</si>
  <si>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</si>
  <si>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</si>
  <si>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</si>
  <si>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</si>
  <si>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</si>
  <si>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</si>
  <si>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</si>
  <si>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</si>
  <si>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</si>
  <si>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</si>
  <si>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</si>
  <si>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</si>
  <si>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</si>
  <si>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</si>
  <si>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</si>
  <si>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</si>
  <si>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</si>
  <si>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</si>
  <si>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</si>
  <si>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</si>
  <si>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</si>
  <si>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</si>
  <si>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</si>
  <si>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</si>
  <si>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</si>
  <si>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</si>
  <si>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</si>
  <si>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</si>
  <si>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</si>
  <si>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</si>
  <si>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</si>
  <si>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</si>
  <si>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</si>
  <si>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</si>
  <si>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</si>
  <si>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</si>
  <si>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</si>
  <si>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</si>
  <si>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</si>
  <si>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</si>
  <si>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</si>
  <si>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</si>
  <si>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</si>
  <si>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</si>
  <si>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</si>
  <si>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</si>
  <si>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</si>
  <si>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</si>
  <si>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</si>
  <si>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</si>
  <si>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</si>
  <si>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</si>
  <si>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</si>
  <si>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</si>
  <si>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</si>
  <si>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</si>
  <si>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</si>
  <si>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</si>
  <si>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</si>
  <si>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</si>
  <si>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</si>
  <si>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</si>
  <si>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</si>
  <si>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</si>
  <si>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</si>
  <si>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</si>
  <si>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</si>
  <si>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</si>
  <si>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</si>
  <si>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</si>
  <si>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</si>
  <si>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</si>
  <si>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</si>
  <si>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</si>
  <si>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</si>
  <si>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</si>
  <si>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</si>
  <si>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</si>
  <si>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</si>
  <si>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</si>
  <si>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</si>
  <si>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</si>
  <si>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</si>
  <si>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</si>
  <si>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</si>
  <si>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</si>
  <si>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</si>
  <si>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</si>
  <si>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</si>
  <si>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</si>
  <si>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</si>
  <si>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</si>
  <si>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</si>
  <si>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</si>
  <si>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</si>
  <si>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</si>
  <si>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</si>
  <si>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</si>
  <si>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</si>
  <si>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</si>
  <si>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</si>
  <si>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</si>
  <si>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</si>
  <si>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</si>
  <si>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</si>
  <si>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</si>
  <si>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</si>
  <si>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</si>
  <si>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</si>
  <si>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</si>
  <si>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</si>
  <si>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</si>
  <si>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</si>
  <si>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</si>
  <si>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</si>
  <si>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</si>
  <si>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</si>
  <si>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</si>
  <si>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</si>
  <si>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</si>
  <si>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</si>
  <si>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</si>
  <si>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</si>
  <si>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</si>
  <si>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</si>
  <si>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</si>
  <si>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</si>
  <si>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</si>
  <si>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</si>
  <si>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</si>
  <si>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</si>
  <si>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</si>
  <si>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</si>
  <si>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</si>
  <si>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</si>
  <si>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</si>
  <si>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</si>
  <si>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</si>
  <si>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</si>
  <si>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</si>
  <si>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</si>
  <si>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</si>
  <si>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</si>
  <si>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</si>
  <si>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</si>
  <si>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</si>
  <si>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</si>
  <si>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</si>
  <si>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</si>
  <si>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</si>
  <si>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</si>
  <si>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</si>
  <si>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</si>
  <si>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</si>
  <si>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</si>
  <si>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</si>
  <si>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</si>
  <si>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</si>
  <si>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</si>
  <si>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</si>
  <si>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</si>
  <si>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</si>
  <si>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</si>
  <si>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</si>
  <si>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</si>
  <si>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</si>
  <si>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</si>
  <si>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</si>
  <si>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</si>
  <si>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</si>
  <si>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</si>
  <si>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</si>
  <si>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</si>
  <si>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</si>
  <si>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</si>
  <si>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</si>
  <si>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</si>
  <si>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</si>
  <si>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</si>
  <si>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</si>
  <si>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</si>
  <si>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</si>
  <si>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</si>
  <si>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</si>
  <si>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</si>
  <si>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</si>
  <si>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</si>
  <si>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</si>
  <si>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</si>
  <si>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</si>
  <si>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</si>
  <si>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</si>
  <si>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</si>
  <si>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</si>
  <si>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</si>
  <si>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</si>
  <si>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</si>
  <si>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</si>
  <si>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</si>
  <si>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</si>
  <si>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</si>
  <si>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</si>
  <si>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</si>
  <si>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</si>
  <si>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</si>
  <si>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</si>
  <si>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</si>
  <si>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</si>
  <si>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</si>
  <si>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</si>
  <si>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</si>
  <si>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</si>
  <si>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</si>
  <si>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</si>
  <si>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</si>
  <si>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</si>
  <si>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</si>
  <si>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</si>
  <si>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</si>
  <si>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</si>
  <si>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</si>
  <si>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</si>
  <si>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</si>
  <si>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</si>
  <si>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</si>
  <si>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</si>
  <si>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</si>
  <si>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</si>
  <si>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</si>
  <si>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</si>
  <si>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</si>
  <si>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</si>
  <si>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</si>
  <si>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</si>
  <si>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</si>
  <si>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</si>
  <si>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</si>
  <si>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</si>
  <si>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</si>
  <si>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</si>
  <si>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</si>
  <si>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</si>
  <si>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</si>
  <si>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</si>
  <si>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</si>
  <si>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</si>
  <si>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</si>
  <si>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</si>
  <si>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</si>
  <si>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</si>
  <si>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</si>
  <si>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</si>
  <si>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</si>
  <si>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</si>
  <si>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</si>
  <si>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</si>
  <si>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</si>
  <si>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</si>
  <si>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</si>
  <si>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</si>
  <si>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</si>
  <si>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</si>
  <si>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</si>
  <si>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</si>
  <si>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</si>
  <si>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</si>
  <si>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</si>
  <si>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</si>
  <si>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</si>
  <si>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</si>
  <si>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</si>
  <si>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</si>
  <si>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</si>
  <si>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</si>
  <si>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</si>
  <si>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</si>
  <si>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</si>
  <si>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</si>
  <si>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</si>
  <si>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</si>
  <si>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</si>
  <si>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</si>
  <si>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</si>
  <si>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</si>
  <si>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</si>
  <si>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</si>
  <si>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</si>
  <si>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</si>
  <si>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</si>
  <si>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</si>
  <si>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</si>
  <si>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</si>
  <si>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</si>
  <si>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</si>
  <si>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</si>
  <si>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</si>
  <si>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</si>
  <si>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</si>
  <si>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</si>
  <si>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</si>
  <si>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</si>
  <si>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</si>
  <si>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</si>
  <si>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</si>
  <si>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</si>
  <si>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</si>
  <si>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</si>
  <si>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</si>
  <si>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</si>
  <si>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</si>
  <si>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</si>
  <si>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</si>
  <si>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</si>
  <si>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</si>
  <si>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</si>
  <si>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</si>
  <si>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</si>
  <si>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</si>
  <si>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</si>
  <si>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</si>
  <si>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</si>
  <si>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</si>
  <si>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</si>
  <si>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</si>
  <si>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</si>
  <si>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</si>
  <si>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</si>
  <si>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</si>
  <si>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</si>
  <si>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</si>
  <si>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</si>
  <si>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</si>
  <si>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</si>
  <si>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</si>
  <si>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</si>
  <si>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</si>
  <si>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</si>
  <si>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</si>
  <si>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</si>
  <si>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</si>
  <si>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</si>
  <si>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</si>
  <si>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</si>
  <si>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</si>
  <si>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</si>
  <si>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</si>
  <si>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</si>
  <si>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</si>
  <si>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</si>
  <si>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</si>
  <si>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</si>
  <si>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</si>
  <si>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</si>
  <si>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</si>
  <si>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</si>
  <si>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</si>
  <si>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</si>
  <si>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</si>
  <si>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</si>
  <si>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</si>
  <si>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</si>
  <si>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</si>
  <si>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</si>
  <si>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</si>
  <si>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</si>
  <si>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</si>
  <si>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</si>
  <si>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</si>
  <si>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</si>
  <si>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</si>
  <si>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</si>
  <si>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</si>
  <si>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</si>
  <si>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</si>
  <si>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</si>
  <si>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</si>
  <si>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</si>
  <si>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</si>
  <si>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</si>
  <si>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</si>
  <si>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</si>
  <si>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</si>
  <si>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</si>
  <si>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</si>
  <si>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</si>
  <si>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</si>
  <si>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</si>
  <si>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</si>
  <si>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</si>
  <si>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</si>
  <si>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</si>
  <si>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</si>
  <si>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</si>
  <si>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</si>
  <si>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</si>
  <si>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</si>
  <si>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</si>
  <si>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</si>
  <si>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</si>
  <si>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</si>
  <si>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</si>
  <si>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</si>
  <si>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</si>
  <si>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</si>
  <si>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</si>
  <si>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</si>
  <si>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</si>
  <si>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</si>
  <si>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</si>
  <si>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</si>
  <si>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</si>
  <si>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</si>
  <si>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</si>
  <si>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</si>
  <si>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</si>
  <si>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</si>
  <si>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</si>
  <si>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</si>
  <si>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</si>
  <si>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</si>
  <si>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</si>
  <si>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</si>
  <si>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</si>
  <si>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</si>
  <si>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</si>
  <si>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</si>
  <si>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</si>
  <si>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</si>
  <si>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</si>
  <si>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</si>
  <si>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</si>
  <si>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</si>
  <si>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</si>
  <si>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</si>
  <si>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</si>
  <si>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</si>
  <si>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</si>
  <si>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</si>
  <si>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</si>
  <si>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</si>
  <si>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</si>
  <si>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</si>
  <si>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</si>
  <si>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</si>
  <si>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</si>
  <si>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</si>
  <si>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</si>
  <si>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</si>
  <si>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</si>
  <si>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</si>
  <si>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</si>
  <si>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</si>
  <si>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</si>
  <si>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</si>
  <si>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</si>
  <si>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</si>
  <si>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</si>
  <si>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</si>
  <si>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</si>
  <si>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</si>
  <si>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</si>
  <si>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</si>
  <si>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</si>
  <si>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</si>
  <si>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</si>
  <si>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</si>
  <si>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</si>
  <si>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</si>
  <si>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</si>
  <si>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</si>
  <si>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</si>
  <si>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</si>
  <si>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</si>
  <si>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</si>
  <si>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</si>
  <si>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</si>
  <si>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</si>
  <si>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</si>
  <si>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</si>
  <si>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</si>
  <si>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</si>
  <si>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</si>
  <si>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</si>
  <si>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</si>
  <si>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</si>
  <si>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</si>
  <si>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</si>
  <si>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</si>
  <si>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</si>
  <si>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</si>
  <si>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</si>
  <si>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</si>
  <si>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</si>
  <si>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</si>
  <si>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</si>
  <si>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</si>
  <si>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</si>
  <si>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</si>
  <si>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</si>
  <si>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</si>
  <si>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</si>
  <si>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</si>
  <si>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</si>
  <si>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</si>
  <si>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</si>
  <si>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</si>
  <si>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</si>
  <si>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</si>
  <si>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</si>
  <si>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</si>
  <si>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</si>
  <si>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</si>
  <si>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</si>
  <si>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</si>
  <si>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</si>
  <si>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</si>
  <si>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</si>
  <si>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</si>
  <si>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</si>
  <si>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</si>
  <si>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</si>
  <si>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</si>
  <si>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</si>
  <si>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</si>
  <si>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</si>
  <si>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</si>
  <si>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</si>
  <si>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</si>
  <si>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</si>
  <si>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</si>
  <si>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</si>
  <si>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</si>
  <si>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</si>
  <si>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</si>
  <si>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</si>
  <si>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</si>
  <si>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</si>
  <si>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</si>
  <si>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</si>
  <si>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</si>
  <si>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</si>
  <si>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</si>
  <si>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</si>
  <si>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</si>
  <si>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</si>
  <si>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</si>
  <si>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</si>
  <si>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</si>
  <si>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</si>
  <si>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</si>
  <si>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</si>
  <si>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</si>
  <si>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</si>
  <si>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</si>
  <si>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</si>
  <si>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</si>
  <si>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</si>
  <si>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</si>
  <si>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</si>
  <si>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</si>
  <si>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</si>
  <si>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</si>
  <si>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</si>
  <si>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</si>
  <si>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</si>
  <si>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</si>
  <si>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</si>
  <si>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</si>
  <si>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</si>
  <si>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</si>
  <si>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</si>
  <si>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</si>
  <si>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</si>
  <si>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</si>
  <si>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</si>
  <si>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</si>
  <si>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</si>
  <si>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</si>
  <si>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</si>
  <si>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</si>
  <si>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</si>
  <si>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</si>
  <si>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</si>
  <si>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</si>
  <si>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</si>
  <si>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</si>
  <si>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</si>
  <si>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</si>
  <si>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</si>
  <si>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</si>
  <si>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</si>
  <si>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</si>
  <si>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</si>
  <si>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</si>
  <si>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</si>
  <si>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</si>
  <si>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</si>
  <si>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</si>
  <si>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</si>
  <si>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</si>
  <si>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</si>
  <si>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</si>
  <si>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</si>
  <si>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</si>
  <si>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</si>
  <si>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</si>
  <si>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</si>
  <si>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</si>
  <si>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</si>
  <si>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</si>
  <si>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</si>
  <si>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</si>
  <si>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</si>
  <si>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</si>
  <si>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</si>
  <si>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</si>
  <si>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</si>
  <si>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</si>
  <si>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</si>
  <si>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</si>
  <si>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</si>
  <si>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</si>
  <si>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</si>
  <si>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</si>
  <si>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</si>
  <si>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</si>
  <si>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</si>
  <si>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</si>
  <si>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</si>
  <si>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</si>
  <si>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</si>
  <si>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</si>
  <si>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</si>
  <si>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</si>
  <si>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</si>
  <si>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</si>
  <si>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</si>
  <si>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</si>
  <si>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</si>
  <si>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</si>
  <si>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</si>
  <si>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</si>
  <si>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</si>
  <si>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</si>
  <si>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</si>
  <si>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</si>
  <si>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</si>
  <si>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</si>
  <si>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</si>
  <si>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</si>
  <si>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</si>
  <si>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</si>
  <si>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</si>
  <si>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</si>
  <si>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</si>
  <si>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</si>
  <si>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</si>
  <si>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</si>
  <si>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</si>
  <si>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</si>
  <si>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</si>
  <si>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</si>
  <si>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</si>
  <si>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</si>
  <si>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</si>
  <si>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</si>
  <si>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</si>
  <si>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</si>
  <si>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</si>
  <si>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</si>
  <si>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</si>
  <si>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</si>
  <si>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</si>
  <si>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</si>
  <si>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</si>
  <si>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</si>
  <si>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</si>
  <si>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</si>
  <si>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</si>
  <si>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</si>
  <si>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</si>
  <si>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</si>
  <si>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</si>
  <si>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</si>
  <si>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</si>
  <si>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</si>
  <si>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</si>
  <si>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</si>
  <si>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</si>
  <si>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</si>
  <si>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</si>
  <si>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</si>
  <si>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</si>
  <si>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</si>
  <si>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</si>
  <si>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</si>
  <si>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</si>
  <si>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</si>
  <si>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</si>
  <si>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</si>
  <si>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</si>
  <si>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</si>
  <si>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</si>
  <si>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</si>
  <si>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</si>
  <si>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</si>
  <si>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</si>
  <si>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</si>
  <si>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</si>
  <si>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</si>
  <si>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</si>
  <si>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</si>
  <si>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</si>
  <si>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</si>
  <si>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</si>
  <si>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</si>
  <si>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</si>
  <si>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</si>
  <si>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</si>
  <si>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</si>
  <si>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</si>
  <si>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</si>
  <si>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</si>
  <si>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</si>
  <si>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</si>
  <si>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</si>
  <si>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</si>
  <si>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</si>
  <si>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</si>
  <si>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</si>
  <si>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</si>
  <si>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</si>
  <si>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</si>
  <si>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</si>
  <si>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</si>
  <si>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</si>
  <si>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</si>
  <si>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</si>
  <si>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</si>
  <si>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</si>
  <si>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</si>
  <si>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</si>
  <si>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</si>
  <si>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</si>
  <si>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</si>
  <si>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</si>
  <si>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</si>
  <si>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</si>
  <si>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</si>
  <si>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</si>
  <si>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</si>
  <si>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</si>
  <si>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</si>
  <si>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</si>
  <si>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</si>
  <si>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</si>
  <si>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</si>
  <si>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</si>
  <si>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</si>
  <si>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</si>
  <si>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</si>
  <si>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</si>
  <si>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</si>
  <si>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</si>
  <si>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</si>
  <si>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</si>
  <si>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</si>
  <si>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</si>
  <si>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</si>
  <si>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</si>
  <si>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</si>
  <si>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</si>
  <si>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</si>
  <si>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</si>
  <si>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</si>
  <si>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</si>
  <si>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</si>
  <si>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</si>
  <si>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</si>
  <si>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</si>
  <si>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</si>
  <si>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</si>
  <si>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</si>
  <si>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</si>
  <si>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</si>
  <si>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</si>
  <si>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</si>
  <si>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</si>
  <si>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</si>
  <si>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</si>
  <si>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</si>
  <si>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</si>
  <si>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</si>
  <si>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</si>
  <si>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</si>
  <si>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</si>
  <si>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</si>
  <si>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</si>
  <si>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</si>
  <si>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</si>
  <si>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</si>
  <si>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</si>
  <si>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</si>
  <si>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</si>
  <si>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</si>
  <si>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</si>
  <si>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</si>
  <si>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</si>
  <si>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</si>
  <si>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</si>
  <si>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</si>
  <si>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</si>
  <si>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</si>
  <si>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</si>
  <si>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</si>
  <si>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</si>
  <si>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</si>
  <si>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</si>
  <si>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</si>
  <si>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</si>
  <si>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</si>
  <si>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</si>
  <si>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</si>
  <si>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</si>
  <si>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</si>
  <si>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</si>
  <si>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</si>
  <si>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</si>
  <si>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</si>
  <si>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</si>
  <si>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</si>
  <si>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</si>
  <si>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</si>
  <si>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</si>
  <si>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</si>
  <si>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</si>
  <si>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</si>
  <si>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</si>
  <si>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</si>
  <si>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</si>
  <si>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</si>
  <si>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</si>
  <si>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</si>
  <si>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</si>
  <si>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</si>
  <si>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</si>
  <si>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</si>
  <si>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</si>
  <si>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</si>
  <si>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</si>
  <si>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</si>
  <si>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</si>
  <si>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</si>
  <si>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</si>
  <si>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</si>
  <si>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</si>
  <si>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</si>
  <si>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</si>
  <si>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</si>
  <si>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</si>
  <si>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</si>
  <si>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</si>
  <si>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</si>
  <si>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</si>
  <si>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</si>
  <si>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</si>
  <si>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</si>
  <si>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</si>
  <si>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</si>
  <si>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</si>
  <si>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</si>
  <si>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</si>
  <si>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</si>
  <si>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</si>
  <si>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</si>
  <si>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</si>
  <si>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</si>
  <si>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</si>
  <si>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</si>
  <si>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</si>
  <si>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</si>
  <si>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</si>
  <si>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</si>
  <si>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</si>
  <si>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</si>
  <si>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</si>
  <si>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</si>
  <si>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</si>
  <si>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</si>
  <si>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</si>
  <si>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</si>
  <si>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</si>
  <si>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</si>
  <si>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</si>
  <si>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</si>
  <si>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</si>
  <si>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</si>
  <si>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</si>
  <si>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</si>
  <si>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</si>
  <si>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</si>
  <si>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</si>
  <si>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</si>
  <si>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</si>
  <si>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</si>
  <si>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</si>
  <si>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</si>
  <si>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</si>
  <si>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</si>
  <si>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</si>
  <si>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</si>
  <si>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</si>
  <si>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</si>
  <si>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</si>
  <si>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</si>
  <si>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</si>
  <si>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</si>
  <si>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</si>
  <si>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</si>
  <si>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</si>
  <si>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</si>
  <si>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</si>
  <si>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</si>
  <si>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</si>
  <si>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</si>
  <si>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</si>
  <si>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</si>
  <si>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</si>
  <si>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</si>
  <si>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</si>
  <si>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</si>
  <si>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</si>
  <si>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</si>
  <si>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</si>
  <si>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</si>
  <si>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</si>
  <si>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</si>
  <si>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</si>
  <si>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</si>
  <si>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</si>
  <si>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</si>
  <si>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</si>
  <si>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</si>
  <si>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</si>
  <si>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</si>
  <si>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</si>
  <si>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</si>
  <si>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</si>
  <si>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</si>
  <si>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</si>
  <si>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</si>
  <si>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</si>
  <si>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</si>
  <si>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</si>
  <si>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</si>
  <si>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</si>
  <si>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</si>
  <si>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</si>
  <si>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</si>
  <si>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</si>
  <si>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</si>
  <si>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</si>
  <si>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</si>
  <si>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</si>
  <si>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</si>
  <si>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</si>
  <si>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</si>
  <si>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</si>
  <si>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</si>
  <si>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</si>
  <si>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</si>
  <si>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</si>
  <si>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</si>
  <si>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</si>
  <si>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</si>
  <si>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</si>
  <si>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</si>
  <si>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</si>
  <si>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</si>
  <si>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</si>
  <si>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</si>
  <si>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</si>
  <si>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</si>
  <si>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</si>
  <si>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</si>
  <si>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</si>
  <si>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</si>
  <si>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</si>
  <si>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</si>
  <si>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</si>
  <si>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</si>
  <si>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</si>
  <si>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</si>
  <si>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</si>
  <si>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</si>
  <si>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</si>
  <si>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</si>
  <si>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</si>
  <si>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</si>
  <si>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</si>
  <si>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</si>
  <si>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</si>
  <si>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</si>
  <si>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</si>
  <si>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</si>
  <si>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</si>
  <si>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</si>
  <si>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</si>
  <si>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</si>
  <si>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</si>
  <si>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</si>
  <si>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</si>
  <si>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</si>
  <si>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</si>
  <si>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</si>
  <si>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</si>
  <si>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</si>
  <si>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</si>
  <si>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</si>
  <si>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</si>
  <si>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</si>
  <si>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</si>
  <si>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</si>
  <si>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</si>
  <si>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</si>
  <si>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</si>
  <si>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</si>
  <si>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</si>
  <si>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</si>
  <si>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</si>
  <si>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</si>
  <si>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</si>
  <si>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</si>
  <si>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</si>
  <si>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</si>
  <si>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</si>
  <si>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</si>
  <si>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</si>
  <si>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</si>
  <si>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</si>
  <si>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</si>
  <si>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</si>
  <si>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</si>
  <si>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</si>
  <si>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</si>
  <si>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</si>
  <si>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</si>
  <si>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</si>
  <si>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</si>
  <si>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</si>
  <si>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</si>
  <si>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</si>
  <si>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</si>
  <si>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</si>
  <si>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</si>
  <si>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</si>
  <si>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</si>
  <si>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</si>
  <si>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</si>
  <si>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</si>
  <si>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</si>
  <si>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</si>
  <si>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</si>
  <si>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</si>
  <si>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</si>
  <si>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</si>
  <si>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</si>
  <si>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</si>
  <si>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</si>
  <si>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</si>
  <si>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</si>
  <si>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</si>
  <si>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</si>
  <si>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</si>
  <si>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</si>
  <si>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</si>
  <si>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</si>
  <si>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</si>
  <si>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</si>
  <si>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</si>
  <si>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</si>
  <si>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</si>
  <si>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</si>
  <si>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</si>
  <si>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</si>
  <si>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</si>
  <si>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</si>
  <si>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</si>
  <si>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</si>
  <si>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</si>
  <si>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</si>
  <si>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</si>
  <si>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</si>
  <si>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</si>
  <si>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</si>
  <si>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</si>
  <si>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</si>
  <si>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</si>
  <si>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</si>
  <si>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</si>
  <si>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</si>
  <si>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</si>
  <si>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</si>
  <si>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</si>
  <si>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</si>
  <si>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</si>
  <si>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</si>
  <si>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</si>
  <si>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</si>
  <si>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</si>
  <si>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</si>
  <si>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</si>
  <si>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</si>
  <si>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</si>
  <si>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</si>
  <si>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</si>
  <si>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</si>
  <si>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</si>
  <si>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</si>
  <si>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</si>
  <si>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</si>
  <si>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</si>
  <si>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</si>
  <si>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</si>
  <si>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</si>
  <si>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</si>
  <si>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</si>
  <si>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</si>
  <si>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</si>
  <si>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</si>
  <si>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</si>
  <si>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</si>
  <si>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</si>
  <si>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</si>
  <si>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</si>
  <si>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</si>
  <si>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</si>
  <si>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</si>
  <si>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</si>
  <si>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</si>
  <si>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</si>
  <si>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</si>
  <si>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</si>
  <si>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</si>
  <si>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</si>
  <si>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</si>
  <si>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</si>
  <si>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</si>
  <si>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</si>
  <si>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</si>
  <si>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</si>
  <si>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</si>
  <si>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</si>
  <si>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</si>
  <si>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</si>
  <si>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</si>
  <si>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</si>
  <si>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</si>
  <si>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</si>
  <si>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</si>
  <si>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</si>
  <si>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</si>
  <si>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</si>
  <si>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</si>
  <si>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</si>
  <si>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</si>
  <si>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</si>
  <si>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</si>
  <si>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</si>
  <si>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</si>
  <si>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</si>
  <si>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</si>
  <si>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</si>
  <si>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</si>
  <si>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</si>
  <si>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</si>
  <si>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</si>
  <si>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</si>
  <si>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</si>
  <si>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</si>
  <si>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</si>
  <si>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</si>
  <si>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</si>
  <si>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</si>
  <si>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</si>
  <si>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</si>
  <si>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</si>
  <si>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</si>
  <si>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</si>
  <si>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</si>
  <si>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</si>
  <si>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</si>
  <si>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</si>
  <si>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</si>
  <si>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</si>
  <si>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</si>
  <si>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</si>
  <si>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</si>
  <si>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</si>
  <si>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</si>
  <si>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</si>
  <si>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</si>
  <si>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</si>
  <si>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</si>
  <si>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</si>
  <si>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</si>
  <si>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</si>
  <si>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</si>
  <si>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</si>
  <si>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</si>
  <si>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</si>
  <si>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</si>
  <si>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</si>
  <si>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</si>
  <si>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</si>
  <si>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</si>
  <si>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</si>
  <si>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</si>
  <si>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</si>
  <si>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</si>
  <si>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</si>
  <si>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</si>
  <si>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</si>
  <si>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</si>
  <si>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</si>
  <si>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</si>
  <si>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</si>
  <si>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</si>
  <si>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</si>
  <si>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</si>
  <si>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</si>
  <si>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</si>
  <si>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</si>
  <si>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</si>
  <si>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</si>
  <si>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</si>
  <si>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</si>
  <si>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</si>
  <si>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</si>
  <si>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</si>
  <si>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</si>
  <si>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</si>
  <si>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</si>
  <si>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</si>
  <si>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</si>
  <si>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</si>
  <si>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</si>
  <si>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</si>
  <si>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</si>
  <si>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</si>
  <si>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</si>
  <si>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</si>
  <si>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</si>
  <si>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</si>
  <si>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</si>
  <si>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</si>
  <si>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</si>
  <si>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</si>
  <si>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</si>
  <si>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</si>
  <si>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</si>
  <si>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</si>
  <si>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</si>
  <si>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</si>
  <si>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</si>
  <si>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</si>
  <si>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</si>
  <si>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</si>
  <si>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</si>
  <si>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</si>
  <si>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</si>
  <si>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</si>
  <si>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</si>
  <si>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</si>
  <si>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</si>
  <si>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</si>
  <si>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</si>
  <si>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</si>
  <si>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</si>
  <si>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</si>
  <si>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</si>
  <si>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</si>
  <si>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</si>
  <si>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</si>
  <si>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</si>
  <si>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</si>
  <si>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</si>
  <si>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</si>
  <si>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</si>
  <si>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</si>
  <si>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</si>
  <si>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</si>
  <si>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</si>
  <si>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</si>
  <si>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</si>
  <si>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</si>
  <si>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</si>
  <si>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</si>
  <si>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</si>
  <si>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</si>
  <si>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</si>
  <si>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</si>
  <si>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</si>
  <si>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</si>
  <si>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</si>
  <si>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</si>
  <si>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</si>
  <si>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</si>
  <si>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</si>
  <si>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</si>
  <si>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</si>
  <si>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</si>
  <si>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</si>
  <si>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</si>
  <si>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</si>
  <si>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</si>
  <si>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</si>
  <si>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</si>
  <si>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</si>
  <si>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</si>
  <si>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</si>
  <si>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</si>
  <si>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</si>
  <si>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</si>
  <si>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</si>
  <si>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</si>
  <si>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</si>
  <si>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</si>
  <si>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</si>
  <si>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</si>
  <si>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</si>
  <si>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</si>
  <si>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</si>
  <si>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</si>
  <si>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</si>
  <si>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</si>
  <si>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</si>
  <si>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</si>
  <si>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</si>
  <si>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</si>
  <si>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</si>
  <si>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</si>
  <si>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</si>
  <si>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</si>
  <si>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</si>
  <si>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</si>
  <si>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</si>
  <si>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</si>
  <si>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</si>
  <si>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</si>
  <si>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</si>
  <si>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</si>
  <si>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</si>
  <si>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</si>
  <si>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</si>
  <si>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</si>
  <si>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</si>
  <si>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</si>
  <si>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</si>
  <si>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</si>
  <si>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</si>
  <si>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</si>
  <si>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</si>
  <si>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</si>
  <si>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</si>
  <si>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</si>
  <si>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</si>
  <si>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</si>
  <si>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</si>
  <si>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</si>
  <si>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</si>
  <si>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</si>
  <si>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</si>
  <si>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</si>
  <si>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</si>
  <si>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</si>
  <si>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</si>
  <si>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</si>
  <si>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</si>
  <si>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</si>
  <si>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</si>
  <si>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</si>
  <si>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</si>
  <si>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</si>
  <si>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</si>
  <si>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</si>
  <si>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</si>
  <si>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</si>
  <si>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</si>
  <si>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</si>
  <si>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</si>
  <si>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</si>
  <si>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</si>
  <si>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</si>
  <si>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</si>
  <si>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</si>
  <si>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</si>
  <si>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</si>
  <si>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</si>
  <si>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</si>
  <si>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</si>
  <si>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</si>
  <si>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</si>
  <si>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</si>
  <si>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</si>
  <si>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</si>
  <si>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</si>
  <si>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</si>
  <si>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</si>
  <si>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</si>
  <si>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</si>
  <si>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</si>
  <si>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</si>
  <si>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</si>
  <si>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</si>
  <si>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</si>
  <si>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</si>
  <si>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</si>
  <si>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</si>
  <si>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</si>
  <si>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</si>
  <si>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</si>
  <si>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</si>
  <si>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</si>
  <si>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</si>
  <si>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</si>
  <si>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</si>
  <si>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</si>
  <si>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</si>
  <si>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</si>
  <si>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</si>
  <si>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</si>
  <si>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</si>
  <si>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</si>
  <si>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</si>
  <si>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</si>
  <si>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</si>
  <si>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</si>
  <si>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</si>
  <si>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</si>
  <si>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</si>
  <si>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</si>
  <si>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</si>
  <si>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</si>
  <si>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</si>
  <si>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</si>
  <si>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</si>
  <si>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</si>
  <si>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</si>
  <si>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</si>
  <si>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</si>
  <si>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</si>
  <si>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</si>
  <si>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</si>
  <si>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</si>
  <si>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</si>
  <si>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</si>
  <si>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</si>
  <si>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</si>
  <si>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</si>
  <si>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</si>
  <si>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</si>
  <si>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</si>
  <si>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</si>
  <si>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</si>
  <si>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</si>
  <si>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</si>
  <si>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</si>
  <si>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</si>
  <si>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</si>
  <si>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</si>
  <si>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</si>
  <si>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</si>
  <si>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</si>
  <si>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</si>
  <si>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</si>
  <si>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</si>
  <si>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</si>
  <si>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</si>
  <si>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</si>
  <si>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</si>
  <si>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</si>
  <si>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</si>
  <si>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</si>
  <si>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</si>
  <si>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</si>
  <si>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</si>
  <si>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</si>
  <si>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</si>
  <si>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</si>
  <si>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</si>
  <si>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</si>
  <si>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</si>
  <si>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</si>
  <si>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</si>
  <si>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</si>
  <si>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</si>
  <si>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</si>
  <si>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</si>
  <si>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</si>
  <si>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</si>
  <si>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</si>
  <si>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</si>
  <si>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</si>
  <si>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</si>
  <si>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</si>
  <si>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</si>
  <si>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</si>
  <si>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</si>
  <si>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</si>
  <si>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</si>
  <si>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</si>
  <si>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</si>
  <si>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</si>
  <si>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</si>
  <si>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</si>
  <si>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</si>
  <si>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</si>
  <si>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</si>
  <si>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</si>
  <si>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</si>
  <si>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</si>
  <si>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</si>
  <si>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</si>
  <si>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</si>
  <si>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</si>
  <si>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</si>
  <si>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</si>
  <si>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</si>
  <si>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</si>
  <si>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</si>
  <si>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</si>
  <si>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</si>
  <si>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</si>
  <si>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</si>
  <si>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</si>
  <si>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</si>
  <si>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</si>
  <si>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</si>
  <si>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</si>
  <si>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</si>
  <si>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</si>
  <si>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</si>
  <si>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</si>
  <si>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</si>
  <si>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</si>
  <si>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</si>
  <si>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</si>
  <si>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</si>
  <si>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</si>
  <si>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</si>
  <si>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</si>
  <si>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</si>
  <si>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</si>
  <si>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</si>
  <si>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</si>
  <si>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</si>
  <si>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</si>
  <si>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</si>
  <si>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</si>
  <si>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</si>
  <si>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</si>
  <si>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</si>
  <si>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</si>
  <si>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</si>
  <si>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</si>
  <si>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</si>
  <si>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</si>
  <si>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</si>
  <si>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</si>
  <si>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</si>
  <si>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</si>
  <si>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</si>
  <si>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</si>
  <si>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</si>
  <si>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</si>
  <si>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</si>
  <si>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</si>
  <si>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</si>
  <si>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</si>
  <si>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</si>
  <si>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</si>
  <si>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</si>
  <si>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</si>
  <si>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</si>
  <si>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</si>
  <si>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</si>
  <si>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</si>
  <si>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</si>
  <si>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</si>
  <si>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</si>
  <si>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</si>
  <si>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</si>
  <si>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</si>
  <si>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</si>
  <si>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</si>
  <si>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</si>
  <si>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</si>
  <si>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</si>
  <si>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</si>
  <si>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</si>
  <si>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</si>
  <si>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</si>
  <si>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</si>
  <si>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</si>
  <si>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</si>
  <si>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</si>
  <si>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</si>
  <si>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</si>
  <si>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</si>
  <si>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</si>
  <si>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</si>
  <si>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</si>
  <si>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</si>
  <si>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</si>
  <si>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</si>
  <si>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</si>
  <si>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</si>
  <si>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</si>
  <si>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</si>
  <si>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</si>
  <si>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</si>
  <si>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</si>
  <si>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</si>
  <si>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</si>
  <si>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</si>
  <si>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</si>
  <si>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</si>
  <si>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</si>
  <si>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</si>
  <si>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</si>
  <si>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</si>
  <si>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</si>
  <si>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</si>
  <si>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</si>
  <si>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</si>
  <si>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</si>
  <si>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</si>
  <si>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</si>
  <si>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</si>
  <si>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</si>
  <si>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</si>
  <si>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</si>
  <si>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</si>
  <si>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</si>
  <si>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</si>
  <si>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</si>
  <si>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</si>
  <si>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</si>
  <si>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</si>
  <si>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</si>
  <si>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</si>
  <si>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</si>
  <si>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</si>
  <si>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</si>
  <si>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</si>
  <si>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</si>
  <si>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</si>
  <si>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</si>
  <si>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</si>
  <si>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</si>
  <si>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</si>
  <si>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</si>
  <si>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</si>
  <si>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</si>
  <si>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</si>
  <si>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</si>
  <si>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</si>
  <si>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</si>
  <si>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</si>
  <si>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</si>
  <si>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</si>
  <si>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</si>
  <si>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</si>
  <si>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</si>
  <si>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</si>
  <si>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</si>
  <si>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</si>
  <si>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</si>
  <si>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</si>
  <si>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</si>
  <si>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</si>
  <si>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</si>
  <si>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</si>
  <si>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</si>
  <si>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</si>
  <si>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</si>
  <si>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</si>
  <si>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</si>
  <si>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</si>
  <si>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</si>
  <si>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</si>
  <si>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</si>
  <si>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</si>
  <si>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</si>
  <si>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</si>
  <si>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</si>
  <si>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</si>
  <si>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</si>
  <si>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</si>
  <si>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</si>
  <si>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</si>
  <si>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</si>
  <si>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</si>
  <si>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</si>
  <si>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</si>
  <si>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</si>
  <si>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</si>
  <si>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</si>
  <si>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</si>
  <si>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</si>
  <si>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</si>
  <si>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</si>
  <si>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</si>
  <si>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</si>
  <si>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</si>
  <si>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</si>
  <si>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</si>
  <si>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</si>
  <si>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</si>
  <si>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</si>
  <si>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</si>
  <si>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</si>
  <si>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</si>
  <si>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</si>
  <si>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</si>
  <si>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</si>
  <si>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</si>
  <si>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</si>
  <si>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</si>
  <si>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</si>
  <si>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</si>
  <si>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</si>
  <si>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</si>
  <si>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</si>
  <si>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</si>
  <si>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</si>
  <si>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</si>
  <si>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</si>
  <si>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</si>
  <si>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</si>
  <si>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</si>
  <si>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</si>
  <si>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</si>
  <si>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</si>
  <si>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</si>
  <si>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</si>
  <si>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</si>
  <si>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</si>
  <si>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</si>
  <si>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</si>
  <si>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</si>
  <si>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</si>
  <si>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</si>
  <si>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</si>
  <si>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</si>
  <si>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</si>
  <si>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</si>
  <si>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</si>
  <si>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</si>
  <si>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</si>
  <si>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</si>
  <si>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</si>
  <si>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</si>
  <si>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</si>
  <si>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</si>
  <si>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</si>
  <si>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</si>
  <si>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</si>
  <si>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</si>
  <si>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</si>
  <si>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</si>
  <si>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</si>
  <si>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</si>
  <si>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</si>
  <si>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</si>
  <si>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</si>
  <si>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</si>
  <si>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</si>
  <si>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</si>
  <si>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</si>
  <si>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</si>
  <si>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</si>
  <si>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</si>
  <si>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</si>
  <si>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</si>
  <si>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</si>
  <si>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</si>
  <si>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</si>
  <si>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</si>
  <si>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</si>
  <si>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</si>
  <si>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</si>
  <si>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</si>
  <si>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</si>
  <si>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</si>
  <si>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</si>
  <si>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</si>
  <si>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</si>
  <si>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</si>
  <si>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</si>
  <si>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</si>
  <si>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</si>
  <si>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</si>
  <si>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</si>
  <si>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</si>
  <si>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</si>
  <si>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</si>
  <si>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</si>
  <si>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</si>
  <si>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</si>
  <si>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</si>
  <si>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</si>
  <si>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</si>
  <si>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</si>
  <si>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</si>
  <si>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</si>
  <si>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</si>
  <si>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</si>
  <si>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</si>
  <si>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</si>
  <si>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</si>
  <si>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</si>
  <si>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</si>
  <si>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</si>
  <si>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</si>
  <si>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</si>
  <si>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</si>
  <si>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</si>
  <si>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</si>
  <si>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</si>
  <si>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</si>
  <si>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</si>
  <si>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</si>
  <si>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</si>
  <si>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</si>
  <si>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</si>
  <si>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</si>
  <si>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</si>
  <si>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</si>
  <si>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</si>
  <si>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</si>
  <si>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</si>
  <si>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</si>
  <si>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</si>
  <si>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</si>
  <si>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</si>
  <si>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</si>
  <si>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</si>
  <si>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</si>
  <si>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</si>
  <si>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</si>
  <si>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</si>
  <si>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</si>
  <si>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</si>
  <si>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</si>
  <si>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</si>
  <si>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</si>
  <si>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</si>
  <si>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</si>
  <si>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</si>
  <si>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</si>
  <si>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</si>
  <si>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</si>
  <si>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</si>
  <si>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</si>
  <si>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</si>
  <si>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</si>
  <si>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</si>
  <si>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</si>
  <si>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</si>
  <si>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</si>
  <si>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</si>
  <si>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</si>
  <si>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</si>
  <si>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</si>
  <si>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</si>
  <si>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</si>
  <si>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</si>
  <si>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</si>
  <si>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</si>
  <si>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</si>
  <si>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</si>
  <si>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</si>
  <si>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</si>
  <si>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</si>
  <si>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</si>
  <si>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</si>
  <si>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</si>
  <si>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</si>
  <si>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</si>
  <si>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</si>
  <si>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</si>
  <si>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</si>
  <si>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</si>
  <si>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</si>
  <si>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</si>
  <si>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</si>
  <si>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</si>
  <si>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</si>
  <si>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</si>
  <si>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</si>
  <si>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</si>
  <si>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</si>
  <si>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</si>
  <si>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</si>
  <si>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</si>
  <si>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</si>
  <si>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</si>
  <si>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</si>
  <si>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</si>
  <si>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</si>
  <si>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</si>
  <si>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</si>
  <si>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</si>
  <si>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</si>
  <si>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</si>
  <si>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</si>
  <si>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</si>
  <si>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</si>
  <si>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</si>
  <si>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</si>
  <si>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</si>
  <si>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</si>
  <si>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</si>
  <si>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</si>
  <si>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</si>
  <si>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</si>
  <si>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</si>
  <si>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</si>
  <si>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</si>
  <si>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</si>
  <si>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</si>
  <si>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</si>
  <si>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</si>
  <si>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</si>
  <si>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</si>
  <si>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</si>
  <si>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</si>
  <si>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</si>
  <si>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</si>
  <si>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</si>
  <si>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</si>
  <si>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</si>
  <si>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</si>
  <si>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</si>
  <si>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</si>
  <si>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</si>
  <si>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</si>
  <si>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</si>
  <si>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</si>
  <si>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</si>
  <si>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</si>
  <si>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</si>
  <si>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</si>
  <si>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</si>
  <si>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</si>
  <si>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</si>
  <si>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</si>
  <si>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</si>
  <si>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</si>
  <si>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</si>
  <si>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</si>
  <si>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</si>
  <si>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</si>
  <si>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</si>
  <si>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</si>
  <si>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</si>
  <si>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</si>
  <si>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</si>
  <si>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</si>
  <si>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</si>
  <si>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</si>
  <si>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</si>
  <si>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</si>
  <si>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</si>
  <si>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</si>
  <si>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</si>
  <si>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</si>
  <si>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</si>
  <si>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</si>
  <si>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</si>
  <si>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</si>
  <si>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</si>
  <si>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</si>
  <si>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</si>
  <si>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</si>
  <si>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</si>
  <si>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</si>
  <si>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</si>
  <si>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</si>
  <si>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</si>
  <si>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</si>
  <si>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</si>
  <si>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</si>
  <si>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</si>
  <si>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</si>
  <si>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</si>
  <si>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</si>
  <si>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</si>
  <si>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</si>
  <si>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</si>
  <si>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</si>
  <si>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</si>
  <si>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</si>
  <si>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</si>
  <si>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</si>
  <si>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</si>
  <si>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</si>
  <si>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</si>
  <si>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</si>
  <si>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</si>
  <si>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</si>
  <si>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</si>
  <si>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</si>
  <si>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</si>
  <si>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</si>
  <si>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</si>
  <si>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</si>
  <si>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</si>
  <si>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</si>
  <si>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</si>
  <si>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</si>
  <si>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</si>
  <si>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</si>
  <si>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</si>
  <si>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</si>
  <si>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</si>
  <si>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</si>
  <si>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</si>
  <si>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</si>
  <si>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</si>
  <si>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</si>
  <si>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</si>
  <si>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</si>
  <si>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</si>
  <si>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</si>
  <si>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</si>
  <si>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</si>
  <si>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</si>
  <si>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</si>
  <si>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</si>
  <si>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</si>
  <si>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</si>
  <si>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</si>
  <si>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</si>
  <si>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</si>
  <si>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</si>
  <si>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</si>
  <si>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</si>
  <si>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</si>
  <si>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</si>
  <si>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</si>
  <si>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</si>
  <si>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</si>
  <si>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</si>
  <si>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</si>
  <si>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</si>
  <si>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</si>
  <si>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</si>
  <si>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</si>
  <si>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</si>
  <si>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</si>
  <si>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</si>
  <si>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</si>
  <si>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</si>
  <si>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</si>
  <si>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</si>
  <si>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</si>
  <si>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</si>
  <si>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</si>
  <si>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</si>
  <si>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</si>
  <si>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</si>
  <si>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</si>
  <si>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</si>
  <si>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</si>
  <si>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</si>
  <si>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</si>
  <si>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</si>
  <si>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</si>
  <si>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</si>
  <si>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</si>
  <si>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</si>
  <si>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</si>
  <si>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</si>
  <si>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</si>
  <si>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</si>
  <si>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</si>
  <si>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</si>
  <si>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</si>
  <si>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</si>
  <si>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</si>
  <si>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</si>
  <si>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</si>
  <si>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</si>
  <si>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</si>
  <si>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</si>
  <si>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</si>
  <si>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</si>
  <si>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</si>
  <si>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</si>
  <si>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</si>
  <si>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</si>
  <si>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</si>
  <si>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</si>
  <si>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</si>
  <si>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</si>
  <si>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</si>
  <si>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</si>
  <si>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</si>
  <si>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</si>
  <si>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</si>
  <si>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</si>
  <si>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</si>
  <si>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</si>
  <si>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</si>
  <si>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</si>
  <si>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</si>
  <si>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</si>
  <si>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</si>
  <si>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</si>
  <si>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</si>
  <si>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</si>
  <si>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</si>
  <si>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</si>
  <si>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</si>
  <si>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</si>
  <si>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</si>
  <si>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</si>
  <si>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</si>
  <si>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</si>
  <si>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</si>
  <si>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</si>
  <si>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</si>
  <si>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</si>
  <si>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</si>
  <si>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</si>
  <si>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</si>
  <si>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</si>
  <si>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</si>
  <si>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</si>
  <si>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</si>
  <si>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</si>
  <si>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</si>
  <si>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</si>
  <si>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</si>
  <si>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</si>
  <si>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</si>
  <si>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</si>
  <si>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</si>
  <si>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</si>
  <si>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</si>
  <si>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</si>
  <si>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</si>
  <si>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</si>
  <si>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</si>
  <si>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</si>
  <si>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</si>
  <si>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</si>
  <si>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</si>
  <si>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</si>
  <si>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</si>
  <si>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</si>
  <si>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</si>
  <si>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</si>
  <si>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</si>
  <si>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</si>
  <si>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</si>
  <si>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</si>
  <si>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</si>
  <si>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</si>
  <si>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</si>
  <si>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</si>
  <si>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</si>
  <si>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</si>
  <si>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</si>
  <si>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</si>
  <si>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</si>
  <si>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</si>
  <si>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</si>
  <si>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</si>
  <si>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</si>
  <si>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</si>
  <si>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</si>
  <si>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</si>
  <si>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</si>
  <si>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</si>
  <si>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</si>
  <si>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</si>
  <si>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</si>
  <si>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</si>
  <si>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</si>
  <si>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</si>
  <si>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</si>
  <si>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</si>
  <si>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</si>
  <si>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</si>
  <si>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</si>
  <si>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</si>
  <si>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</si>
  <si>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</si>
  <si>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</si>
  <si>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</si>
  <si>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</si>
  <si>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</si>
  <si>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</si>
  <si>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</si>
  <si>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</si>
  <si>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</si>
  <si>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</si>
  <si>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</si>
  <si>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</si>
  <si>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</si>
  <si>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</si>
  <si>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</si>
  <si>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</si>
  <si>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</si>
  <si>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</si>
  <si>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</si>
  <si>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</si>
  <si>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</si>
  <si>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</si>
  <si>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</si>
  <si>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</si>
  <si>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</si>
  <si>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</si>
  <si>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</si>
  <si>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</si>
  <si>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</si>
  <si>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</si>
  <si>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</si>
  <si>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</si>
  <si>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</si>
  <si>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</si>
  <si>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</si>
  <si>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</si>
  <si>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</si>
  <si>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</si>
  <si>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</si>
  <si>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</si>
  <si>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</si>
  <si>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</si>
  <si>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</si>
  <si>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</si>
  <si>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</si>
  <si>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</si>
  <si>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</si>
  <si>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</si>
  <si>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</si>
  <si>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</si>
  <si>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</si>
  <si>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</si>
  <si>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</si>
  <si>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</si>
  <si>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</si>
  <si>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</si>
  <si>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</si>
  <si>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</si>
  <si>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</si>
  <si>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</si>
  <si>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</si>
  <si>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</si>
  <si>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</si>
  <si>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</si>
  <si>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</si>
  <si>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</si>
  <si>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</si>
  <si>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</si>
  <si>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</si>
  <si>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</si>
  <si>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</si>
  <si>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</si>
  <si>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</si>
  <si>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</si>
  <si>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</si>
  <si>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</si>
  <si>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</si>
  <si>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</si>
  <si>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</si>
  <si>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</si>
  <si>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</si>
  <si>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</si>
  <si>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</si>
  <si>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</si>
  <si>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</si>
  <si>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</si>
  <si>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</si>
  <si>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</si>
  <si>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</si>
  <si>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</si>
  <si>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</si>
  <si>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</si>
  <si>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</si>
  <si>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</si>
  <si>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</si>
  <si>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</si>
  <si>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</si>
  <si>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</si>
  <si>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</si>
  <si>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</si>
  <si>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</si>
  <si>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</si>
  <si>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</si>
  <si>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</si>
  <si>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</si>
  <si>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</si>
  <si>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</si>
  <si>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</si>
  <si>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</si>
  <si>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</si>
  <si>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</si>
  <si>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</si>
  <si>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</si>
  <si>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</si>
  <si>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</si>
  <si>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</si>
  <si>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</si>
  <si>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</si>
  <si>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</si>
  <si>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</si>
  <si>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</si>
  <si>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</si>
  <si>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</si>
  <si>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</si>
  <si>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</si>
  <si>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</si>
  <si>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</si>
  <si>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</si>
  <si>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</si>
  <si>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</si>
  <si>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</si>
  <si>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</si>
  <si>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</si>
  <si>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</si>
  <si>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</si>
  <si>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</si>
  <si>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</si>
  <si>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</si>
  <si>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</si>
  <si>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</si>
  <si>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</si>
  <si>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</si>
  <si>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</si>
  <si>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</si>
  <si>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</si>
  <si>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</si>
  <si>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</si>
  <si>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</si>
  <si>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</si>
  <si>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</si>
  <si>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</si>
  <si>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</si>
  <si>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</si>
  <si>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</si>
  <si>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</si>
  <si>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</si>
  <si>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</si>
  <si>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</si>
  <si>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</si>
  <si>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</si>
  <si>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</si>
  <si>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</si>
  <si>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</si>
  <si>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</si>
  <si>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</si>
  <si>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</si>
  <si>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</si>
  <si>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</si>
  <si>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</si>
  <si>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</si>
  <si>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</si>
  <si>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</si>
  <si>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</si>
  <si>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</si>
  <si>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</si>
  <si>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</si>
  <si>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</si>
  <si>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</si>
  <si>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</si>
  <si>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</si>
  <si>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</si>
  <si>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</si>
  <si>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</si>
  <si>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</si>
  <si>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</si>
  <si>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</si>
  <si>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</si>
  <si>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</si>
  <si>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</si>
  <si>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</si>
  <si>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</si>
  <si>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</si>
  <si>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</si>
  <si>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</si>
  <si>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</si>
  <si>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</si>
  <si>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</si>
  <si>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</si>
  <si>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</si>
  <si>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</si>
  <si>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</si>
  <si>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</si>
  <si>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</si>
  <si>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</si>
  <si>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</si>
  <si>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</si>
  <si>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</si>
  <si>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</si>
  <si>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</si>
  <si>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</si>
  <si>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</si>
  <si>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</si>
  <si>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</si>
  <si>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</si>
  <si>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</si>
  <si>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</si>
  <si>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</si>
  <si>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</si>
  <si>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</si>
  <si>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</si>
  <si>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</si>
  <si>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</si>
  <si>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</si>
  <si>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</si>
  <si>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</si>
  <si>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</si>
  <si>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</si>
  <si>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</si>
  <si>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</si>
  <si>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</si>
  <si>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</si>
  <si>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</si>
  <si>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</si>
  <si>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</si>
  <si>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</si>
  <si>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</si>
  <si>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</si>
  <si>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</si>
  <si>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</si>
  <si>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</si>
  <si>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</si>
  <si>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</si>
  <si>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</si>
  <si>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</si>
  <si>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</si>
  <si>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</si>
  <si>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</si>
  <si>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</si>
  <si>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</si>
  <si>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</si>
  <si>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</si>
  <si>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</si>
  <si>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</si>
  <si>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</si>
  <si>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</si>
  <si>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</si>
  <si>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</si>
  <si>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</si>
  <si>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</si>
  <si>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</si>
  <si>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</si>
  <si>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</si>
  <si>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</si>
  <si>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</si>
  <si>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</si>
  <si>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</si>
  <si>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</si>
  <si>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</si>
  <si>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</si>
  <si>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</si>
  <si>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</si>
  <si>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</si>
  <si>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</si>
  <si>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</si>
  <si>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</si>
  <si>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</si>
  <si>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</si>
  <si>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</si>
  <si>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</si>
  <si>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</si>
  <si>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</si>
  <si>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</si>
  <si>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</si>
  <si>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</si>
  <si>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</si>
  <si>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</si>
  <si>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</si>
  <si>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</si>
  <si>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</si>
  <si>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</si>
  <si>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</si>
  <si>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</si>
  <si>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</si>
  <si>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</si>
  <si>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</si>
  <si>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</si>
  <si>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</si>
  <si>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</si>
  <si>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</si>
  <si>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</si>
  <si>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</si>
  <si>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</si>
  <si>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</si>
  <si>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</si>
  <si>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</si>
  <si>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</si>
  <si>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</si>
  <si>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</si>
  <si>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</si>
  <si>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</si>
  <si>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</si>
  <si>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</si>
  <si>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</si>
  <si>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</si>
  <si>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</si>
  <si>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</si>
  <si>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</si>
  <si>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</si>
  <si>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</si>
  <si>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</si>
  <si>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</si>
  <si>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</si>
  <si>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</si>
  <si>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</si>
  <si>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</si>
  <si>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</si>
  <si>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</si>
  <si>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</si>
  <si>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</si>
  <si>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</si>
  <si>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</si>
  <si>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</si>
  <si>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</si>
  <si>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</si>
  <si>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</si>
  <si>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</si>
  <si>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</si>
  <si>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</si>
  <si>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</si>
  <si>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</si>
  <si>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</si>
  <si>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</si>
  <si>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</si>
  <si>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</si>
  <si>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</si>
  <si>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</si>
  <si>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</si>
  <si>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</si>
  <si>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</si>
  <si>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</si>
  <si>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</si>
  <si>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</si>
  <si>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</si>
  <si>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</si>
  <si>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</si>
  <si>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</si>
  <si>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</si>
  <si>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</si>
  <si>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</si>
  <si>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</si>
  <si>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</si>
  <si>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</si>
  <si>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</si>
  <si>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</si>
  <si>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</si>
  <si>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</si>
  <si>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</si>
  <si>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</si>
  <si>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</si>
  <si>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</si>
  <si>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</si>
  <si>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</si>
  <si>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</si>
  <si>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</si>
  <si>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</si>
  <si>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</si>
  <si>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</si>
  <si>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</si>
  <si>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</si>
  <si>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</si>
  <si>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</si>
  <si>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</si>
  <si>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</si>
  <si>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</si>
  <si>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</si>
  <si>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</si>
  <si>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</si>
  <si>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</si>
  <si>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</si>
  <si>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</si>
  <si>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</si>
  <si>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</si>
  <si>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</si>
  <si>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</si>
  <si>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</si>
  <si>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</si>
  <si>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</si>
  <si>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</si>
  <si>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</si>
  <si>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</si>
  <si>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</si>
  <si>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</si>
  <si>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</si>
  <si>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</si>
  <si>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</si>
  <si>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</si>
  <si>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</si>
  <si>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</si>
  <si>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</si>
  <si>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</si>
  <si>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</si>
  <si>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</si>
  <si>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</si>
  <si>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</si>
  <si>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</si>
  <si>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</si>
  <si>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</si>
  <si>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</si>
  <si>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</si>
  <si>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</si>
  <si>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</si>
  <si>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</si>
  <si>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</si>
  <si>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</si>
  <si>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</si>
  <si>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</si>
  <si>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</si>
  <si>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</si>
  <si>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</si>
  <si>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</si>
  <si>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</si>
  <si>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</si>
  <si>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</si>
  <si>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</si>
  <si>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</si>
  <si>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</si>
  <si>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</si>
  <si>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</si>
  <si>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</si>
  <si>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</si>
  <si>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</si>
  <si>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</si>
  <si>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</si>
  <si>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</si>
  <si>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</si>
  <si>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</si>
  <si>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</si>
  <si>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</si>
  <si>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</si>
  <si>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</si>
  <si>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</si>
  <si>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</si>
  <si>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</si>
  <si>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</si>
  <si>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</si>
  <si>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</si>
  <si>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</si>
  <si>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</si>
  <si>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</si>
  <si>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</si>
  <si>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</si>
  <si>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</si>
  <si>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</si>
  <si>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</si>
  <si>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</si>
  <si>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</si>
  <si>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</si>
  <si>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</si>
  <si>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</si>
  <si>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</si>
  <si>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</si>
  <si>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</si>
  <si>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</si>
  <si>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</si>
  <si>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</si>
  <si>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</si>
  <si>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</si>
  <si>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</si>
  <si>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</si>
  <si>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</si>
  <si>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</si>
  <si>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</si>
  <si>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</si>
  <si>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</si>
  <si>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</si>
  <si>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</si>
  <si>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</si>
  <si>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</si>
  <si>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</si>
  <si>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</si>
  <si>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</si>
  <si>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</si>
  <si>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</si>
  <si>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</si>
  <si>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</si>
  <si>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</si>
  <si>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</si>
  <si>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</si>
  <si>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</si>
  <si>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</si>
  <si>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</si>
  <si>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</si>
  <si>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</si>
  <si>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</si>
  <si>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</si>
  <si>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</si>
  <si>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</si>
  <si>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</si>
  <si>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</si>
  <si>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</si>
  <si>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</si>
  <si>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</si>
  <si>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</si>
  <si>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</si>
  <si>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</si>
  <si>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</si>
  <si>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</si>
  <si>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</si>
  <si>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</si>
  <si>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</si>
  <si>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</si>
  <si>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</si>
  <si>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</si>
  <si>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</si>
  <si>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</si>
  <si>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</si>
  <si>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</si>
  <si>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</si>
  <si>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</si>
  <si>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</si>
  <si>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</si>
  <si>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</si>
  <si>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</si>
  <si>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</si>
  <si>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</si>
  <si>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</si>
  <si>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</si>
  <si>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</si>
  <si>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</si>
  <si>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</si>
  <si>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</si>
  <si>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</si>
  <si>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</si>
  <si>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</si>
  <si>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</si>
  <si>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</si>
  <si>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</si>
  <si>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</si>
  <si>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</si>
  <si>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</si>
  <si>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</si>
  <si>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</si>
  <si>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</si>
  <si>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</si>
  <si>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</si>
  <si>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</si>
  <si>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</si>
  <si>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</si>
  <si>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</si>
  <si>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</si>
  <si>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</si>
  <si>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</si>
  <si>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</si>
  <si>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</si>
  <si>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</si>
  <si>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</si>
  <si>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</si>
  <si>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</si>
  <si>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</si>
  <si>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</si>
  <si>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</si>
  <si>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</si>
  <si>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</si>
  <si>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</si>
  <si>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</si>
  <si>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</si>
  <si>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</si>
  <si>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</si>
  <si>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</si>
  <si>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</si>
  <si>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</si>
  <si>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</si>
  <si>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</si>
  <si>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</si>
  <si>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</si>
  <si>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</si>
  <si>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</si>
  <si>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</si>
  <si>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</si>
  <si>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</si>
  <si>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</si>
  <si>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</si>
  <si>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</si>
  <si>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</si>
  <si>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</si>
  <si>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</si>
  <si>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</si>
  <si>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</si>
  <si>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</si>
  <si>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</si>
  <si>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</si>
  <si>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</si>
  <si>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</si>
  <si>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</si>
  <si>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</si>
  <si>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</si>
  <si>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</si>
  <si>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</si>
  <si>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</si>
  <si>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</si>
  <si>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</si>
  <si>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</si>
  <si>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</si>
  <si>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</si>
  <si>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</si>
  <si>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</si>
  <si>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</si>
  <si>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</si>
  <si>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</si>
  <si>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</si>
  <si>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</si>
  <si>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</si>
  <si>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</si>
  <si>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</si>
  <si>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</si>
  <si>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</si>
  <si>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</si>
  <si>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</si>
  <si>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</si>
  <si>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</si>
  <si>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</si>
  <si>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</si>
  <si>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</si>
  <si>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</si>
  <si>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</si>
  <si>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</si>
  <si>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</si>
  <si>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</si>
  <si>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</si>
  <si>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</si>
  <si>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</si>
  <si>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</si>
  <si>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</si>
  <si>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</si>
  <si>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</si>
  <si>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</si>
  <si>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</si>
  <si>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</si>
  <si>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</si>
  <si>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</si>
  <si>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</si>
  <si>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</si>
  <si>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</si>
  <si>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</si>
  <si>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</si>
  <si>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</si>
  <si>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</si>
  <si>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</si>
  <si>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</si>
  <si>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</si>
  <si>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</si>
  <si>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</si>
  <si>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</si>
  <si>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</si>
  <si>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</si>
  <si>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</si>
  <si>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</si>
  <si>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</si>
  <si>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</si>
  <si>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</si>
  <si>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</si>
  <si>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</si>
  <si>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</si>
  <si>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</si>
  <si>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</si>
  <si>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</si>
  <si>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</si>
  <si>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</si>
  <si>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</si>
  <si>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</si>
  <si>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</si>
  <si>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</si>
  <si>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</si>
  <si>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</si>
  <si>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</si>
  <si>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</si>
  <si>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</si>
  <si>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</si>
  <si>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</si>
  <si>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</si>
  <si>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</si>
  <si>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</si>
  <si>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</si>
  <si>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</si>
  <si>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</si>
  <si>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</si>
  <si>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</si>
  <si>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</si>
  <si>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</si>
  <si>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</si>
  <si>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</si>
  <si>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</si>
  <si>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</si>
  <si>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</si>
  <si>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</si>
  <si>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</si>
  <si>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</si>
  <si>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</si>
  <si>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</si>
  <si>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</si>
  <si>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</si>
  <si>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</si>
  <si>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</si>
  <si>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</si>
  <si>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</si>
  <si>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</si>
  <si>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</si>
  <si>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</si>
  <si>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</si>
  <si>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</si>
  <si>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</si>
  <si>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</si>
  <si>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</si>
  <si>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</si>
  <si>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</si>
  <si>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</si>
  <si>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</si>
  <si>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</si>
  <si>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</si>
  <si>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</si>
  <si>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</si>
  <si>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</si>
  <si>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</si>
  <si>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</si>
  <si>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</si>
  <si>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</si>
  <si>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</si>
  <si>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</si>
  <si>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</si>
  <si>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</si>
  <si>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</si>
  <si>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</si>
  <si>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</si>
  <si>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</si>
  <si>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</si>
  <si>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</si>
  <si>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</si>
  <si>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</si>
  <si>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</si>
  <si>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</si>
  <si>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</si>
  <si>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</si>
  <si>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</si>
  <si>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</si>
  <si>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</si>
  <si>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</si>
  <si>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</si>
  <si>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</si>
  <si>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</si>
  <si>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</si>
  <si>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</si>
  <si>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</si>
  <si>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</si>
  <si>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</si>
  <si>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</si>
  <si>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</si>
  <si>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</si>
  <si>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</si>
  <si>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</si>
  <si>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</si>
  <si>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</si>
  <si>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</si>
  <si>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</si>
  <si>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</si>
  <si>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</si>
  <si>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</si>
  <si>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</si>
  <si>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</si>
  <si>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</si>
  <si>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</si>
  <si>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</si>
  <si>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</si>
  <si>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</si>
  <si>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</si>
  <si>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</si>
  <si>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</si>
  <si>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</si>
  <si>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</si>
  <si>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</si>
  <si>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</si>
  <si>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</si>
  <si>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</si>
  <si>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</si>
  <si>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</si>
  <si>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</si>
  <si>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</si>
  <si>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</si>
  <si>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</si>
  <si>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</si>
  <si>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</si>
  <si>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</si>
  <si>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</si>
  <si>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</si>
  <si>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</si>
  <si>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</si>
  <si>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</si>
  <si>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</si>
  <si>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</si>
  <si>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</si>
  <si>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</si>
  <si>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</si>
  <si>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</si>
  <si>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</si>
  <si>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</si>
  <si>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</si>
  <si>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</si>
  <si>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</si>
  <si>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</si>
  <si>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</si>
  <si>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</si>
  <si>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</si>
  <si>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</si>
  <si>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</si>
  <si>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</si>
  <si>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</si>
  <si>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</si>
  <si>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</si>
  <si>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</si>
  <si>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</si>
  <si>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</si>
  <si>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</si>
  <si>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</si>
  <si>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</si>
  <si>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</si>
  <si>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</si>
  <si>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</si>
  <si>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</si>
  <si>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</si>
  <si>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</si>
  <si>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</si>
  <si>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</si>
  <si>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</si>
  <si>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</si>
  <si>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</si>
  <si>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</si>
  <si>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</si>
  <si>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</si>
  <si>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</si>
  <si>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</si>
  <si>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</si>
  <si>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</si>
  <si>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</si>
  <si>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</si>
  <si>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</si>
  <si>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</si>
  <si>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</si>
  <si>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</si>
  <si>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</si>
  <si>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</si>
  <si>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</si>
  <si>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</si>
  <si>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</si>
  <si>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</si>
  <si>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</si>
  <si>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</si>
  <si>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</si>
  <si>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</si>
  <si>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</si>
  <si>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</si>
  <si>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</si>
  <si>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</si>
  <si>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</si>
  <si>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</si>
  <si>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</si>
  <si>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</si>
  <si>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</si>
  <si>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</si>
  <si>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</si>
  <si>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</si>
  <si>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</si>
  <si>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</si>
  <si>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</si>
  <si>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</si>
  <si>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</si>
  <si>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</si>
  <si>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</si>
  <si>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</si>
  <si>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</si>
  <si>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</si>
  <si>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</si>
  <si>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</si>
  <si>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</si>
  <si>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</si>
  <si>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</si>
  <si>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</si>
  <si>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</si>
  <si>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</si>
  <si>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</si>
  <si>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</si>
  <si>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</si>
  <si>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</si>
  <si>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</si>
  <si>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</si>
  <si>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</si>
  <si>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</si>
  <si>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</si>
  <si>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</si>
  <si>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</si>
  <si>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</si>
  <si>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</si>
  <si>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</si>
  <si>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</si>
  <si>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</si>
  <si>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</si>
  <si>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</si>
  <si>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</si>
  <si>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</si>
  <si>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</si>
  <si>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</si>
  <si>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</si>
  <si>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</si>
  <si>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</si>
  <si>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</si>
  <si>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</si>
  <si>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</si>
  <si>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</si>
  <si>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</si>
  <si>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</si>
  <si>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</si>
  <si>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</si>
  <si>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</si>
  <si>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</si>
  <si>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</si>
  <si>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</si>
  <si>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</si>
  <si>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</si>
  <si>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</si>
  <si>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</si>
  <si>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</si>
  <si>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</si>
  <si>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</si>
  <si>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</si>
  <si>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</si>
  <si>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</si>
  <si>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</si>
  <si>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</si>
  <si>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</si>
  <si>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</si>
  <si>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</si>
  <si>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</si>
  <si>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</si>
  <si>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</si>
  <si>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</si>
  <si>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</si>
  <si>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</si>
  <si>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</si>
  <si>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</si>
  <si>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</si>
  <si>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</si>
  <si>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</si>
  <si>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</si>
  <si>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</si>
  <si>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</si>
  <si>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</si>
  <si>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</si>
  <si>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</si>
  <si>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</si>
  <si>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</si>
  <si>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</si>
  <si>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</si>
  <si>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</si>
  <si>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</si>
  <si>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</si>
  <si>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</si>
  <si>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</si>
  <si>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</si>
  <si>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</si>
  <si>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</si>
  <si>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</si>
  <si>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</si>
  <si>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</si>
  <si>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</si>
  <si>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</si>
  <si>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</si>
  <si>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</si>
  <si>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</si>
  <si>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</si>
  <si>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</si>
  <si>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</si>
  <si>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</si>
  <si>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</si>
  <si>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</si>
  <si>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</si>
  <si>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</si>
  <si>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</si>
  <si>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</si>
  <si>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</si>
  <si>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</si>
  <si>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</si>
  <si>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</si>
  <si>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</si>
  <si>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</si>
  <si>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</si>
  <si>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</si>
  <si>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</si>
  <si>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</si>
  <si>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</si>
  <si>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</si>
  <si>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</si>
  <si>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</si>
  <si>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</si>
  <si>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</si>
  <si>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</si>
  <si>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</si>
  <si>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</si>
  <si>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</si>
  <si>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</si>
  <si>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</si>
  <si>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</si>
  <si>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</si>
  <si>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</si>
  <si>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</si>
  <si>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</si>
  <si>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</si>
  <si>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</si>
  <si>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</si>
  <si>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</si>
  <si>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</si>
  <si>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</si>
  <si>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</si>
  <si>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</si>
  <si>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</si>
  <si>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</si>
  <si>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</si>
  <si>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</si>
  <si>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</si>
  <si>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</si>
  <si>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</si>
  <si>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</si>
  <si>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</si>
  <si>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</si>
  <si>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</si>
  <si>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</si>
  <si>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</si>
  <si>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</si>
  <si>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</si>
  <si>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</si>
  <si>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</si>
  <si>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</si>
  <si>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</si>
  <si>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</si>
  <si>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</si>
  <si>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</si>
  <si>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</si>
  <si>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</si>
  <si>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</si>
  <si>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</si>
  <si>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</si>
  <si>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</si>
  <si>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</si>
  <si>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</si>
  <si>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</si>
  <si>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</si>
  <si>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</si>
  <si>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</si>
  <si>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</si>
  <si>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</si>
  <si>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</si>
  <si>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</si>
  <si>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</si>
  <si>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</si>
  <si>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</si>
  <si>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</si>
  <si>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</si>
  <si>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</si>
  <si>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</si>
  <si>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</si>
  <si>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</si>
  <si>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</si>
  <si>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</si>
  <si>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</si>
  <si>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</si>
  <si>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</si>
  <si>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</si>
  <si>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</si>
  <si>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</si>
  <si>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</si>
  <si>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</si>
  <si>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</si>
  <si>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</si>
  <si>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</si>
  <si>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</si>
  <si>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</si>
  <si>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</si>
  <si>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</si>
  <si>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</si>
  <si>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</si>
  <si>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</si>
  <si>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</si>
  <si>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</si>
  <si>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</si>
  <si>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</si>
  <si>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</si>
  <si>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</si>
  <si>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</si>
  <si>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</si>
  <si>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</si>
  <si>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</si>
  <si>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</si>
  <si>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</si>
  <si>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</si>
  <si>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</si>
  <si>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</si>
  <si>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</si>
  <si>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</si>
  <si>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</si>
  <si>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</si>
  <si>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</si>
  <si>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</si>
  <si>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</si>
  <si>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</si>
  <si>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</si>
  <si>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</si>
  <si>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</si>
  <si>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</si>
  <si>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</si>
  <si>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</si>
  <si>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</si>
  <si>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</si>
  <si>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</si>
  <si>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</si>
  <si>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</si>
  <si>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</si>
  <si>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</si>
  <si>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</si>
  <si>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</si>
  <si>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</si>
  <si>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</si>
  <si>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</si>
  <si>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</si>
  <si>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</si>
  <si>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</si>
  <si>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</si>
  <si>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</si>
  <si>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</si>
  <si>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</si>
  <si>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</si>
  <si>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</si>
  <si>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</si>
  <si>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</si>
  <si>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</si>
  <si>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</si>
  <si>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</si>
  <si>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</si>
  <si>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</si>
  <si>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</si>
  <si>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</si>
  <si>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</si>
  <si>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</si>
  <si>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</si>
  <si>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</si>
  <si>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</si>
  <si>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</si>
  <si>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</si>
  <si>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</si>
  <si>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</si>
  <si>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</si>
  <si>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</si>
  <si>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</si>
  <si>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</si>
  <si>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</si>
  <si>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</si>
  <si>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</si>
  <si>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</si>
  <si>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</si>
  <si>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</si>
  <si>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</si>
  <si>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</si>
  <si>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</si>
  <si>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</si>
  <si>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</si>
  <si>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</si>
  <si>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</si>
  <si>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</si>
  <si>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</si>
  <si>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</si>
  <si>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</si>
  <si>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</si>
  <si>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</si>
  <si>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</si>
  <si>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</si>
  <si>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</si>
  <si>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</si>
  <si>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</si>
  <si>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</si>
  <si>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</si>
  <si>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</si>
  <si>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</si>
  <si>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</si>
  <si>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</si>
  <si>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</si>
  <si>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</si>
  <si>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</si>
  <si>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</si>
  <si>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</si>
  <si>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</si>
  <si>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</si>
  <si>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</si>
  <si>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</si>
  <si>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</si>
  <si>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</si>
  <si>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</si>
  <si>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</si>
  <si>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</si>
  <si>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</si>
  <si>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</si>
  <si>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</si>
  <si>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</si>
  <si>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</si>
  <si>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</si>
  <si>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</si>
  <si>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</si>
  <si>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</si>
  <si>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</si>
  <si>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</si>
  <si>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</si>
  <si>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</si>
  <si>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</si>
  <si>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</si>
  <si>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</si>
  <si>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</si>
  <si>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</si>
  <si>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</si>
  <si>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</si>
  <si>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</si>
  <si>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</si>
  <si>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</si>
  <si>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</si>
  <si>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</si>
  <si>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</si>
  <si>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</si>
  <si>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</si>
  <si>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</si>
  <si>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</si>
  <si>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</si>
  <si>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</si>
  <si>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</si>
  <si>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</si>
  <si>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</si>
  <si>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</si>
  <si>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</si>
  <si>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</si>
  <si>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</si>
  <si>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</si>
  <si>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</si>
  <si>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</si>
  <si>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</si>
  <si>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</si>
  <si>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</si>
  <si>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</si>
  <si>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</si>
  <si>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</si>
  <si>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</si>
  <si>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</si>
  <si>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</si>
  <si>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</si>
  <si>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</si>
  <si>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</si>
  <si>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</si>
  <si>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</si>
  <si>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</si>
  <si>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</si>
  <si>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</si>
  <si>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</si>
  <si>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</si>
  <si>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</si>
  <si>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</si>
  <si>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</si>
  <si>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</si>
  <si>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</si>
  <si>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</si>
  <si>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</si>
  <si>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</si>
  <si>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</si>
  <si>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</si>
  <si>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</si>
  <si>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</si>
  <si>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</si>
  <si>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</si>
  <si>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</si>
  <si>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</si>
  <si>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</si>
  <si>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</si>
  <si>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</si>
  <si>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</si>
  <si>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</si>
  <si>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</si>
  <si>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</si>
  <si>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</si>
  <si>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</si>
  <si>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</si>
  <si>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</si>
  <si>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</si>
  <si>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</si>
  <si>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</si>
  <si>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</si>
  <si>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</si>
  <si>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</si>
  <si>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</si>
  <si>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</si>
  <si>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</si>
  <si>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</si>
  <si>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</si>
  <si>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</si>
  <si>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</si>
  <si>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</si>
  <si>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</si>
  <si>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</si>
  <si>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</si>
  <si>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</si>
  <si>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</si>
  <si>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</si>
  <si>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</si>
  <si>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</si>
  <si>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</si>
  <si>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</si>
  <si>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</si>
  <si>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</si>
  <si>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</si>
  <si>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</si>
  <si>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</si>
  <si>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</si>
  <si>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</si>
  <si>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</si>
  <si>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</si>
  <si>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</si>
  <si>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</si>
  <si>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</si>
  <si>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</si>
  <si>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</si>
  <si>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</si>
  <si>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</si>
  <si>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</si>
  <si>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</si>
  <si>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</si>
  <si>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</si>
  <si>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</si>
  <si>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</si>
  <si>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</si>
  <si>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</si>
  <si>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</si>
  <si>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</si>
  <si>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</si>
  <si>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</si>
  <si>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</si>
  <si>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</si>
  <si>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</si>
  <si>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</si>
  <si>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</si>
  <si>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</si>
  <si>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</si>
  <si>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</si>
  <si>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</si>
  <si>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</si>
  <si>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</si>
  <si>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</si>
  <si>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</si>
  <si>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</si>
  <si>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</si>
  <si>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</si>
  <si>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</si>
  <si>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</si>
  <si>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</si>
  <si>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</si>
  <si>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</si>
  <si>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</si>
  <si>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</si>
  <si>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</si>
  <si>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</si>
  <si>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</si>
  <si>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</si>
  <si>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</si>
  <si>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</si>
  <si>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</si>
  <si>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</si>
  <si>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</si>
  <si>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</si>
  <si>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</si>
  <si>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</si>
  <si>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</si>
  <si>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</si>
  <si>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</si>
  <si>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</si>
  <si>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</si>
  <si>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</si>
  <si>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</si>
  <si>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</si>
  <si>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</si>
  <si>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</si>
  <si>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</si>
  <si>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</si>
  <si>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</si>
  <si>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</si>
  <si>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</si>
  <si>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</si>
  <si>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</si>
  <si>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</si>
  <si>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</si>
  <si>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</si>
  <si>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</si>
  <si>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</si>
  <si>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</si>
  <si>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</si>
  <si>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</si>
  <si>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</si>
  <si>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</si>
  <si>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</si>
  <si>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</si>
  <si>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</si>
  <si>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</si>
  <si>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</si>
  <si>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</si>
  <si>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</si>
  <si>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</si>
  <si>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</si>
  <si>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</si>
  <si>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</si>
  <si>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</si>
  <si>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</si>
  <si>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</si>
  <si>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</si>
  <si>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</si>
  <si>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</si>
  <si>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</si>
  <si>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</si>
  <si>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</si>
  <si>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</si>
  <si>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</si>
  <si>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</si>
  <si>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</si>
  <si>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</si>
  <si>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</si>
  <si>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</si>
  <si>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</si>
  <si>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</si>
  <si>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</si>
  <si>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</si>
  <si>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</si>
  <si>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</si>
  <si>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</si>
  <si>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</si>
  <si>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</si>
  <si>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</si>
  <si>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</si>
  <si>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</si>
  <si>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</si>
  <si>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</si>
  <si>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</si>
  <si>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</si>
  <si>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</si>
  <si>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</si>
  <si>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</si>
  <si>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</si>
  <si>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</si>
  <si>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</si>
  <si>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</si>
  <si>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</si>
  <si>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</si>
  <si>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</si>
  <si>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</si>
  <si>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</si>
  <si>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</si>
  <si>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</si>
  <si>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</si>
  <si>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</si>
  <si>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</si>
  <si>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</si>
  <si>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</si>
  <si>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</si>
  <si>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</si>
  <si>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</si>
  <si>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</si>
  <si>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</si>
  <si>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</si>
  <si>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</si>
  <si>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</si>
  <si>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</si>
  <si>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</si>
  <si>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</si>
  <si>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</si>
  <si>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</si>
  <si>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</si>
  <si>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</si>
  <si>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</si>
  <si>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</si>
  <si>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</si>
  <si>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</si>
  <si>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</si>
  <si>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</si>
  <si>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</si>
  <si>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</si>
  <si>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</si>
  <si>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</si>
  <si>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</si>
  <si>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</si>
  <si>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</si>
  <si>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</si>
  <si>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</si>
  <si>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</si>
  <si>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</si>
  <si>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</si>
  <si>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</si>
  <si>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</si>
  <si>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</si>
  <si>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</si>
  <si>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</si>
  <si>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</si>
  <si>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</si>
  <si>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</si>
  <si>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</si>
  <si>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</si>
  <si>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</si>
  <si>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</si>
  <si>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</si>
  <si>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</si>
  <si>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</si>
  <si>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</si>
  <si>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</si>
  <si>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</si>
  <si>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</si>
  <si>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</si>
  <si>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</si>
  <si>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</si>
  <si>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</si>
  <si>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</si>
  <si>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</si>
  <si>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</si>
  <si>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</si>
  <si>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</si>
  <si>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</si>
  <si>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</si>
  <si>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</si>
  <si>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</si>
  <si>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</si>
  <si>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</si>
  <si>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</si>
  <si>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</si>
  <si>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</si>
  <si>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</si>
  <si>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</si>
  <si>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</si>
  <si>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</si>
  <si>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</si>
  <si>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</si>
  <si>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</si>
  <si>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</si>
  <si>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</si>
  <si>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</si>
  <si>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</si>
  <si>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</si>
  <si>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</si>
  <si>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</si>
  <si>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</si>
  <si>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</si>
  <si>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</si>
  <si>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</si>
  <si>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</si>
  <si>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</si>
  <si>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</si>
  <si>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</si>
  <si>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</si>
  <si>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</si>
  <si>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</si>
  <si>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</si>
  <si>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</si>
  <si>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</si>
  <si>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</si>
  <si>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</si>
  <si>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</si>
  <si>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</si>
  <si>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</si>
  <si>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</si>
  <si>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</si>
  <si>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</si>
  <si>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</si>
  <si>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</si>
  <si>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</si>
  <si>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</si>
  <si>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</si>
  <si>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</si>
  <si>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</si>
  <si>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</si>
  <si>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</si>
  <si>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</si>
  <si>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</si>
  <si>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</si>
  <si>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</si>
  <si>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</si>
  <si>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</si>
  <si>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</si>
  <si>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</si>
  <si>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</si>
  <si>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</si>
  <si>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</si>
  <si>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</si>
  <si>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</si>
  <si>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</si>
  <si>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</si>
  <si>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</si>
  <si>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</si>
  <si>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</si>
  <si>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</si>
  <si>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</si>
  <si>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</si>
  <si>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</si>
  <si>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</si>
  <si>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</si>
  <si>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</si>
  <si>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</si>
  <si>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</si>
  <si>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</si>
  <si>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</si>
  <si>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</si>
  <si>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</si>
  <si>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</si>
  <si>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</si>
  <si>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</si>
  <si>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</si>
  <si>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</si>
  <si>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</si>
  <si>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</si>
  <si>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</si>
  <si>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</si>
  <si>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</si>
  <si>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</si>
  <si>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</si>
  <si>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</si>
  <si>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</si>
  <si>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</si>
  <si>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</si>
  <si>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</si>
  <si>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</si>
  <si>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</si>
  <si>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</si>
  <si>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</si>
  <si>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</si>
  <si>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</si>
  <si>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</si>
  <si>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</si>
  <si>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</si>
  <si>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</si>
  <si>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</si>
  <si>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</si>
  <si>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</si>
  <si>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</si>
  <si>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</si>
  <si>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</si>
  <si>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</si>
  <si>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</si>
  <si>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</si>
  <si>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</si>
  <si>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</si>
  <si>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</si>
  <si>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</si>
  <si>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</si>
  <si>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</si>
  <si>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</si>
  <si>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</si>
  <si>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</si>
  <si>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</si>
  <si>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</si>
  <si>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</si>
  <si>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</si>
  <si>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</si>
  <si>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</si>
  <si>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</si>
  <si>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</si>
  <si>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</si>
  <si>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</si>
  <si>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</si>
  <si>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</si>
  <si>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</si>
  <si>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</si>
  <si>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</si>
  <si>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</si>
  <si>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</si>
  <si>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</si>
  <si>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</si>
  <si>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</si>
  <si>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</si>
  <si>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</si>
  <si>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</si>
  <si>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</si>
  <si>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</si>
  <si>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</si>
  <si>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</si>
  <si>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</si>
  <si>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</si>
  <si>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</si>
  <si>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</si>
  <si>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</si>
  <si>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</si>
  <si>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</si>
  <si>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</si>
  <si>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</si>
  <si>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</si>
  <si>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</si>
  <si>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</si>
  <si>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</si>
  <si>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</si>
  <si>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</si>
  <si>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</si>
  <si>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</si>
  <si>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</si>
  <si>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</si>
  <si>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</si>
  <si>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</si>
  <si>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</si>
  <si>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</si>
  <si>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</si>
  <si>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</si>
  <si>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</si>
  <si>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</si>
  <si>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</si>
  <si>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</si>
  <si>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</si>
  <si>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</si>
  <si>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</si>
  <si>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</si>
  <si>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</si>
  <si>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</si>
  <si>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</si>
  <si>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</si>
  <si>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</si>
  <si>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</si>
  <si>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</si>
  <si>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</si>
  <si>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</si>
  <si>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</si>
  <si>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</si>
  <si>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</si>
  <si>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</si>
  <si>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</si>
  <si>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</si>
  <si>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</si>
  <si>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</si>
  <si>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</si>
  <si>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</si>
  <si>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</si>
  <si>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</si>
  <si>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</si>
  <si>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</si>
  <si>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</si>
  <si>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</si>
  <si>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</si>
  <si>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</si>
  <si>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</si>
  <si>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</si>
  <si>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</si>
  <si>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</si>
  <si>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</si>
  <si>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</si>
  <si>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</si>
  <si>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</si>
  <si>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</si>
  <si>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</si>
  <si>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</si>
  <si>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</si>
  <si>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</si>
  <si>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</si>
  <si>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</si>
  <si>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</si>
  <si>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</si>
  <si>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</si>
  <si>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</si>
  <si>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</si>
  <si>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</si>
  <si>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</si>
  <si>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</si>
  <si>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</si>
  <si>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</si>
  <si>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</si>
  <si>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</si>
  <si>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</si>
  <si>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</si>
  <si>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</si>
  <si>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</si>
  <si>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</si>
  <si>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</si>
  <si>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</si>
  <si>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</si>
  <si>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</si>
  <si>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</si>
  <si>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</si>
  <si>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</si>
  <si>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</si>
  <si>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</si>
  <si>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</si>
  <si>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</si>
  <si>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</si>
  <si>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</si>
  <si>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</si>
  <si>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</si>
  <si>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</si>
  <si>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</si>
  <si>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</si>
  <si>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</si>
  <si>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</si>
  <si>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</si>
  <si>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</si>
  <si>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</si>
  <si>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</si>
  <si>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</si>
  <si>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</si>
  <si>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</si>
  <si>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</si>
  <si>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</si>
  <si>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</si>
  <si>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</si>
  <si>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</si>
  <si>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</si>
  <si>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</si>
  <si>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</si>
  <si>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</si>
  <si>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</si>
  <si>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</si>
  <si>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</si>
  <si>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</si>
  <si>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</si>
  <si>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</si>
  <si>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</si>
  <si>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</si>
  <si>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</si>
  <si>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</si>
  <si>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</si>
  <si>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</si>
  <si>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</si>
  <si>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</si>
  <si>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</si>
  <si>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</si>
  <si>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</si>
  <si>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</si>
  <si>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</si>
  <si>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</si>
  <si>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</si>
  <si>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</si>
  <si>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</si>
  <si>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</si>
  <si>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</si>
  <si>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</si>
  <si>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</si>
  <si>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</si>
  <si>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</si>
  <si>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</si>
  <si>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</si>
  <si>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</si>
  <si>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</si>
  <si>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</si>
  <si>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</si>
  <si>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</si>
  <si>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</si>
  <si>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</si>
  <si>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</si>
  <si>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</si>
  <si>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</si>
  <si>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</si>
  <si>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</si>
  <si>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</si>
  <si>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</si>
  <si>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</si>
  <si>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</si>
  <si>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</si>
  <si>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</si>
  <si>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</si>
  <si>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</si>
  <si>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</si>
  <si>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</si>
  <si>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</si>
  <si>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</si>
  <si>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</si>
  <si>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</si>
  <si>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</si>
  <si>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</si>
  <si>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</si>
  <si>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</si>
  <si>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</si>
  <si>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</si>
  <si>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</si>
  <si>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</si>
  <si>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</si>
  <si>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</si>
  <si>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</si>
  <si>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</si>
  <si>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</si>
  <si>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</si>
  <si>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</si>
  <si>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</si>
  <si>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</si>
  <si>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</si>
  <si>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</si>
  <si>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</si>
  <si>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</si>
  <si>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</si>
  <si>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</si>
  <si>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</si>
  <si>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</si>
  <si>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</si>
  <si>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</si>
  <si>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</si>
  <si>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</si>
  <si>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</si>
  <si>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</si>
  <si>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</si>
  <si>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</si>
  <si>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</si>
  <si>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</si>
  <si>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</si>
  <si>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</si>
  <si>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</si>
  <si>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</si>
  <si>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</si>
  <si>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</si>
  <si>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</si>
  <si>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</si>
  <si>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</si>
  <si>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</si>
  <si>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</si>
  <si>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</si>
  <si>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</si>
  <si>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</si>
  <si>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</si>
  <si>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</si>
  <si>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</si>
  <si>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</si>
  <si>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</si>
  <si>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</si>
  <si>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</si>
  <si>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</si>
  <si>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</si>
  <si>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</si>
  <si>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</si>
  <si>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</si>
  <si>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</si>
  <si>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</si>
  <si>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</si>
  <si>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</si>
  <si>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</si>
  <si>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</si>
  <si>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</si>
  <si>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</si>
  <si>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</si>
  <si>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</si>
  <si>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</si>
  <si>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</si>
  <si>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</si>
  <si>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</si>
  <si>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</si>
  <si>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</si>
  <si>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</si>
  <si>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</si>
  <si>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</si>
  <si>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</si>
  <si>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</si>
  <si>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</si>
  <si>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</si>
  <si>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</si>
  <si>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</si>
  <si>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</si>
  <si>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</si>
  <si>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</si>
  <si>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</si>
  <si>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</si>
  <si>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</si>
  <si>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</si>
  <si>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</si>
  <si>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</si>
  <si>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</si>
  <si>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</si>
  <si>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</si>
  <si>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</si>
  <si>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</si>
  <si>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</si>
  <si>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</si>
  <si>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</si>
  <si>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</si>
  <si>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</si>
  <si>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</si>
  <si>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</si>
  <si>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</si>
  <si>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</si>
  <si>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</si>
  <si>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</si>
  <si>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</si>
  <si>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</si>
  <si>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</si>
  <si>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</si>
  <si>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</si>
  <si>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</si>
  <si>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</si>
  <si>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</si>
  <si>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</si>
  <si>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</si>
  <si>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</si>
  <si>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</si>
  <si>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</si>
  <si>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</si>
  <si>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</si>
  <si>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</si>
  <si>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</si>
  <si>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</si>
  <si>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</si>
  <si>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</si>
  <si>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</si>
  <si>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</si>
  <si>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</si>
  <si>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</si>
  <si>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</si>
  <si>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</si>
  <si>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</si>
  <si>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</si>
  <si>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</si>
  <si>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</si>
  <si>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</si>
  <si>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</si>
  <si>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</si>
  <si>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</si>
  <si>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</si>
  <si>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</si>
  <si>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</si>
  <si>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</si>
  <si>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</si>
  <si>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</si>
  <si>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</si>
  <si>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</si>
  <si>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</si>
  <si>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</si>
  <si>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</si>
  <si>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</si>
  <si>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</si>
  <si>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</si>
  <si>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</si>
  <si>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</si>
  <si>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</si>
  <si>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</si>
  <si>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</si>
  <si>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</si>
  <si>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</si>
  <si>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</si>
  <si>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</si>
  <si>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</si>
  <si>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</si>
  <si>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</si>
  <si>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</si>
  <si>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</si>
  <si>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</si>
  <si>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</si>
  <si>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</si>
  <si>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</si>
  <si>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</si>
  <si>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</si>
  <si>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</si>
  <si>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</si>
  <si>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</si>
  <si>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</si>
  <si>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</si>
  <si>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</si>
  <si>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</si>
  <si>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</si>
  <si>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</si>
  <si>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</si>
  <si>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</si>
  <si>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</si>
  <si>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</si>
  <si>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</si>
  <si>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</si>
  <si>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</si>
  <si>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</si>
  <si>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</si>
  <si>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</si>
  <si>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</si>
  <si>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</si>
  <si>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</si>
  <si>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</si>
  <si>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</si>
  <si>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</si>
  <si>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</si>
  <si>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</si>
  <si>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</si>
  <si>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</si>
  <si>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</si>
  <si>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</si>
  <si>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</si>
  <si>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</si>
  <si>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</si>
  <si>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</si>
  <si>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</si>
  <si>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</si>
  <si>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</si>
  <si>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</si>
  <si>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</si>
  <si>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</si>
  <si>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</si>
  <si>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</si>
  <si>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</si>
  <si>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</si>
  <si>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</si>
  <si>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</si>
  <si>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</si>
  <si>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</si>
  <si>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</si>
  <si>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</si>
  <si>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</si>
  <si>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</si>
  <si>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</si>
  <si>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</si>
  <si>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</si>
  <si>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</si>
  <si>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</si>
  <si>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</si>
  <si>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</si>
  <si>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</si>
  <si>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</si>
  <si>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</si>
  <si>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</si>
  <si>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</si>
  <si>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</si>
  <si>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</si>
  <si>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</si>
  <si>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</si>
  <si>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</si>
  <si>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</si>
  <si>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</si>
  <si>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</si>
  <si>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</si>
  <si>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</si>
  <si>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</si>
  <si>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</si>
  <si>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</si>
  <si>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</si>
  <si>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</si>
  <si>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</si>
  <si>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</si>
  <si>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</si>
  <si>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</si>
  <si>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</si>
  <si>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</si>
  <si>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</si>
  <si>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</si>
  <si>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</si>
  <si>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</si>
  <si>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</si>
  <si>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</si>
  <si>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</si>
  <si>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</si>
  <si>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</si>
  <si>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</si>
  <si>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</si>
  <si>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</si>
  <si>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</si>
  <si>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</si>
  <si>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</si>
  <si>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</si>
  <si>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</si>
  <si>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</si>
  <si>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</si>
  <si>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</si>
  <si>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</si>
  <si>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</si>
  <si>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</si>
  <si>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</si>
  <si>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</si>
  <si>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</si>
  <si>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</si>
  <si>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</si>
  <si>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</si>
  <si>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</si>
  <si>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</si>
  <si>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</si>
  <si>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</si>
  <si>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</si>
  <si>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</si>
  <si>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</si>
  <si>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</si>
  <si>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</si>
  <si>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</si>
  <si>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</si>
  <si>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</si>
  <si>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</si>
  <si>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</si>
  <si>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</si>
  <si>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</si>
  <si>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</si>
  <si>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</si>
  <si>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</si>
  <si>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</si>
  <si>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</si>
  <si>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</si>
  <si>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</si>
  <si>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</si>
  <si>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</si>
  <si>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</si>
  <si>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</si>
  <si>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</si>
  <si>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</si>
  <si>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</si>
  <si>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</si>
  <si>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</si>
  <si>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</si>
  <si>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</si>
  <si>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</si>
  <si>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</si>
  <si>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</si>
  <si>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</si>
  <si>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</si>
  <si>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</si>
  <si>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</si>
  <si>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</si>
  <si>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</si>
  <si>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</si>
  <si>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</si>
  <si>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</si>
  <si>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</si>
  <si>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</si>
  <si>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</si>
  <si>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</si>
  <si>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</si>
  <si>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</si>
  <si>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</si>
  <si>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</si>
  <si>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</si>
  <si>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</si>
  <si>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</si>
  <si>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</si>
  <si>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</si>
  <si>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</si>
  <si>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</si>
  <si>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</si>
  <si>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</si>
  <si>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</si>
  <si>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</si>
  <si>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</si>
  <si>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</si>
  <si>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</si>
  <si>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</si>
  <si>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</si>
  <si>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</si>
  <si>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</si>
  <si>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</si>
  <si>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</si>
  <si>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</si>
  <si>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</si>
  <si>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</si>
  <si>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</si>
  <si>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</si>
  <si>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</si>
  <si>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</si>
  <si>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</si>
  <si>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</si>
  <si>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</si>
  <si>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</si>
  <si>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</si>
  <si>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</si>
  <si>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</si>
  <si>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</si>
  <si>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</si>
  <si>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</si>
  <si>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</si>
  <si>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</si>
  <si>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</si>
  <si>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</si>
  <si>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</si>
  <si>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</si>
  <si>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</si>
  <si>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</si>
  <si>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</si>
  <si>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</si>
  <si>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</si>
  <si>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</si>
  <si>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</si>
  <si>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</si>
  <si>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</si>
  <si>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</si>
  <si>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</si>
  <si>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</si>
  <si>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</si>
  <si>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</si>
  <si>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</si>
  <si>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</si>
  <si>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</si>
  <si>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</si>
  <si>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</si>
  <si>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</si>
  <si>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</si>
  <si>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</si>
  <si>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</si>
  <si>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</si>
  <si>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</si>
  <si>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</si>
  <si>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</si>
  <si>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</si>
  <si>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</si>
  <si>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</si>
  <si>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</si>
  <si>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</si>
  <si>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</si>
  <si>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</si>
  <si>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</si>
  <si>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</si>
  <si>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</si>
  <si>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</si>
  <si>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</si>
  <si>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</si>
  <si>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</si>
  <si>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</si>
  <si>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</si>
  <si>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</si>
  <si>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</si>
  <si>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</si>
  <si>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</si>
  <si>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</si>
  <si>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</si>
  <si>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</si>
  <si>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</si>
  <si>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</si>
  <si>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</si>
  <si>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</si>
  <si>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</si>
  <si>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</si>
  <si>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</si>
  <si>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</si>
  <si>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</si>
  <si>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</si>
  <si>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</si>
  <si>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</si>
  <si>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</si>
  <si>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</si>
  <si>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</si>
  <si>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</si>
  <si>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</si>
  <si>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</si>
  <si>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</si>
  <si>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</si>
  <si>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</si>
  <si>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</si>
  <si>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</si>
  <si>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</si>
  <si>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</si>
  <si>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</si>
  <si>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</si>
  <si>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</si>
  <si>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</si>
  <si>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</si>
  <si>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</si>
  <si>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</si>
  <si>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</si>
  <si>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</si>
  <si>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</si>
  <si>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</si>
  <si>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</si>
  <si>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</si>
  <si>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</si>
  <si>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</si>
  <si>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</si>
  <si>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</si>
  <si>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</si>
  <si>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</si>
  <si>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</si>
  <si>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</si>
  <si>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</si>
  <si>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</si>
  <si>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</si>
  <si>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</si>
  <si>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</si>
  <si>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</si>
  <si>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</si>
  <si>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</si>
  <si>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</si>
  <si>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</si>
  <si>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</si>
  <si>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</si>
  <si>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</si>
  <si>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</si>
  <si>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</si>
  <si>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</si>
  <si>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</si>
  <si>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</si>
  <si>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</si>
  <si>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</si>
  <si>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</si>
  <si>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</si>
  <si>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</si>
  <si>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</si>
  <si>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</si>
  <si>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</si>
  <si>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</si>
  <si>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</si>
  <si>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</si>
  <si>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</si>
  <si>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</si>
  <si>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</si>
  <si>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</si>
  <si>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</si>
  <si>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</si>
  <si>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</si>
  <si>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</si>
  <si>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</si>
  <si>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</si>
  <si>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</si>
  <si>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</si>
  <si>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</si>
  <si>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</si>
  <si>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</si>
  <si>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</si>
  <si>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</si>
  <si>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</si>
  <si>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</si>
  <si>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</si>
  <si>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</si>
  <si>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</si>
  <si>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</si>
  <si>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</si>
  <si>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</si>
  <si>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</si>
  <si>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</si>
  <si>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</si>
  <si>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</si>
  <si>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</si>
  <si>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</si>
  <si>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</si>
  <si>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</si>
  <si>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</si>
  <si>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</si>
  <si>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</si>
  <si>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</si>
  <si>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</si>
  <si>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</si>
  <si>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</si>
  <si>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</si>
  <si>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</si>
  <si>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</si>
  <si>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</si>
  <si>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</si>
  <si>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</si>
  <si>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</si>
  <si>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</si>
  <si>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</si>
  <si>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</si>
  <si>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</si>
  <si>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</si>
  <si>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</si>
  <si>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</si>
  <si>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</si>
  <si>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</si>
  <si>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</si>
  <si>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</si>
  <si>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</si>
  <si>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</si>
  <si>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</si>
  <si>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</si>
  <si>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</si>
  <si>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</si>
  <si>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</si>
  <si>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</si>
  <si>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</si>
  <si>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</si>
  <si>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</si>
  <si>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</si>
  <si>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</si>
  <si>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</si>
  <si>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</si>
  <si>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</si>
  <si>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</si>
  <si>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</si>
  <si>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</si>
  <si>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</si>
  <si>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</si>
  <si>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</si>
  <si>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</si>
  <si>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</si>
  <si>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</si>
  <si>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</si>
  <si>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</si>
  <si>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</si>
  <si>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</si>
  <si>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</si>
  <si>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</si>
  <si>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</si>
  <si>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</si>
  <si>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</si>
  <si>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</si>
  <si>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</si>
  <si>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</si>
  <si>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</si>
  <si>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</si>
  <si>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</si>
  <si>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</si>
  <si>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</si>
  <si>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</si>
  <si>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</si>
  <si>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</si>
  <si>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</si>
  <si>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</si>
  <si>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</si>
  <si>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</si>
  <si>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</si>
  <si>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</si>
  <si>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</si>
  <si>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</si>
  <si>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</si>
  <si>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</si>
  <si>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</si>
  <si>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</si>
  <si>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</si>
  <si>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</si>
  <si>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</si>
  <si>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</si>
  <si>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</si>
  <si>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</si>
  <si>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</si>
  <si>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</si>
  <si>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</si>
  <si>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</si>
  <si>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</si>
  <si>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</si>
  <si>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</si>
  <si>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</si>
  <si>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</si>
  <si>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</si>
  <si>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</si>
  <si>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</si>
  <si>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</si>
  <si>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</si>
  <si>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</si>
  <si>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</si>
  <si>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</si>
  <si>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</si>
  <si>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</si>
  <si>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</si>
  <si>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</si>
  <si>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</si>
  <si>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</si>
  <si>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</si>
  <si>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</si>
  <si>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</si>
  <si>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</si>
  <si>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</si>
  <si>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</si>
  <si>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</si>
  <si>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</si>
  <si>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</si>
  <si>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</si>
  <si>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</si>
  <si>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</si>
  <si>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</si>
  <si>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</si>
  <si>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</si>
  <si>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</si>
  <si>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</si>
  <si>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</si>
  <si>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</si>
  <si>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</si>
  <si>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</si>
  <si>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</si>
  <si>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</si>
  <si>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</si>
  <si>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</si>
  <si>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</si>
  <si>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</si>
  <si>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</si>
  <si>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</si>
  <si>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</si>
  <si>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</si>
  <si>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</si>
  <si>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</si>
  <si>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</si>
  <si>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</si>
  <si>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</si>
  <si>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</si>
  <si>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</si>
  <si>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</si>
  <si>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</si>
  <si>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</si>
  <si>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</si>
  <si>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</si>
  <si>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</si>
  <si>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</si>
  <si>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</si>
  <si>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</si>
  <si>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</si>
  <si>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</si>
  <si>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</si>
  <si>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</si>
  <si>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</si>
  <si>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</si>
  <si>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</si>
  <si>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</si>
  <si>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</si>
  <si>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</si>
  <si>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</si>
  <si>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</si>
  <si>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</si>
  <si>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</si>
  <si>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</si>
  <si>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</si>
  <si>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</si>
  <si>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</si>
  <si>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</si>
  <si>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</si>
  <si>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</si>
  <si>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</si>
  <si>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</si>
  <si>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</si>
  <si>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</si>
  <si>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</si>
  <si>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</si>
  <si>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</si>
  <si>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</si>
  <si>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</si>
  <si>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</si>
  <si>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</si>
  <si>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</si>
  <si>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</si>
  <si>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</si>
  <si>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</si>
  <si>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</si>
  <si>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</si>
  <si>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</si>
  <si>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</si>
  <si>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</si>
  <si>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</si>
  <si>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</si>
  <si>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</si>
  <si>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</si>
  <si>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</si>
  <si>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</si>
  <si>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</si>
  <si>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</si>
  <si>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</si>
  <si>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</si>
  <si>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</si>
  <si>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</si>
  <si>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</si>
  <si>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</si>
  <si>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</si>
  <si>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</si>
  <si>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</si>
  <si>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</si>
  <si>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</si>
  <si>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</si>
  <si>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</si>
  <si>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</si>
  <si>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</si>
  <si>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</si>
  <si>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</si>
  <si>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</si>
  <si>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</si>
  <si>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</si>
  <si>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</si>
  <si>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</si>
  <si>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</si>
  <si>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</si>
  <si>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</si>
  <si>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</si>
  <si>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</si>
  <si>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</si>
  <si>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</si>
  <si>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</si>
  <si>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</si>
  <si>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</si>
  <si>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</si>
  <si>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</si>
  <si>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</si>
  <si>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</si>
  <si>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</si>
  <si>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</si>
  <si>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</si>
  <si>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</si>
  <si>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</si>
  <si>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</si>
  <si>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</si>
  <si>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</si>
  <si>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</si>
  <si>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</si>
  <si>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</si>
  <si>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</si>
  <si>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</si>
  <si>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</si>
  <si>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</si>
  <si>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</si>
  <si>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</si>
  <si>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</si>
  <si>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</si>
  <si>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</si>
  <si>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</si>
  <si>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</si>
  <si>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</si>
  <si>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</si>
  <si>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</si>
  <si>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</si>
  <si>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</si>
  <si>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</si>
  <si>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</si>
  <si>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</si>
  <si>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</si>
  <si>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</si>
  <si>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</si>
  <si>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</si>
  <si>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</si>
  <si>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</si>
  <si>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</si>
  <si>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</si>
  <si>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</si>
  <si>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</si>
  <si>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</si>
  <si>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</si>
  <si>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</si>
  <si>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</si>
  <si>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</si>
  <si>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</si>
  <si>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</si>
  <si>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</si>
  <si>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</si>
  <si>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</si>
  <si>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</si>
  <si>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</si>
  <si>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</si>
  <si>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</si>
  <si>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</si>
  <si>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</si>
  <si>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</si>
  <si>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</si>
  <si>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</si>
  <si>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</si>
  <si>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</si>
  <si>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</si>
  <si>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</si>
  <si>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</si>
  <si>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</si>
  <si>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</si>
  <si>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</si>
  <si>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</si>
  <si>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</si>
  <si>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</si>
  <si>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</si>
  <si>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</si>
  <si>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</si>
  <si>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</si>
  <si>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</si>
  <si>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</si>
  <si>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</si>
  <si>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</si>
  <si>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</si>
  <si>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</si>
  <si>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</si>
  <si>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</si>
  <si>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</si>
  <si>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</si>
  <si>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</si>
  <si>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</si>
  <si>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</si>
  <si>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</si>
  <si>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</si>
  <si>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</si>
  <si>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</si>
  <si>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</si>
  <si>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</si>
  <si>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</si>
  <si>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</si>
  <si>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</si>
  <si>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</si>
  <si>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</si>
  <si>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</si>
  <si>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</si>
  <si>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</si>
  <si>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</si>
  <si>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</si>
  <si>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</si>
  <si>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</si>
  <si>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</si>
  <si>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</si>
  <si>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</si>
  <si>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</si>
  <si>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</si>
  <si>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</si>
  <si>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</si>
  <si>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</si>
  <si>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</si>
  <si>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</si>
  <si>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</si>
  <si>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</si>
  <si>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</si>
  <si>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</si>
  <si>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</si>
  <si>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</si>
  <si>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</si>
  <si>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</si>
  <si>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</si>
  <si>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</si>
  <si>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</si>
  <si>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</si>
  <si>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</si>
  <si>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</si>
  <si>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</si>
  <si>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</si>
  <si>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</si>
  <si>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</si>
  <si>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</si>
  <si>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</si>
  <si>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</si>
  <si>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</si>
  <si>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</si>
  <si>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</si>
  <si>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</si>
  <si>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</si>
  <si>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</si>
  <si>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</si>
  <si>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</si>
  <si>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</si>
  <si>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</si>
  <si>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</si>
  <si>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</si>
  <si>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</si>
  <si>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</si>
  <si>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</si>
  <si>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</si>
  <si>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</si>
  <si>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</si>
  <si>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</si>
  <si>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</si>
  <si>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</si>
  <si>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</si>
  <si>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</si>
  <si>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</si>
  <si>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</si>
  <si>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</si>
  <si>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</si>
  <si>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</si>
  <si>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</si>
  <si>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</si>
  <si>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</si>
  <si>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</si>
  <si>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</si>
  <si>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</si>
  <si>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</si>
  <si>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</si>
  <si>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</si>
  <si>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</si>
  <si>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</si>
  <si>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</si>
  <si>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</si>
  <si>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</si>
  <si>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</si>
  <si>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</si>
  <si>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</si>
  <si>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</si>
  <si>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</si>
  <si>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</si>
  <si>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</si>
  <si>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</si>
  <si>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</si>
  <si>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</si>
  <si>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</si>
  <si>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</si>
  <si>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</si>
  <si>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</si>
  <si>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</si>
  <si>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</si>
  <si>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</si>
  <si>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</si>
  <si>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</si>
  <si>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</si>
  <si>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</si>
  <si>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</si>
  <si>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</si>
  <si>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</si>
  <si>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</si>
  <si>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</si>
  <si>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</si>
  <si>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</si>
  <si>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</si>
  <si>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</si>
  <si>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</si>
  <si>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</si>
  <si>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</si>
  <si>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</si>
  <si>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</si>
  <si>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</si>
  <si>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</si>
  <si>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</si>
  <si>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</si>
  <si>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</si>
  <si>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</si>
  <si>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</si>
  <si>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</si>
  <si>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</si>
  <si>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</si>
  <si>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</si>
  <si>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</si>
  <si>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</si>
  <si>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</si>
  <si>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</si>
  <si>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</si>
  <si>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</si>
  <si>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</si>
  <si>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</si>
  <si>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</si>
  <si>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</si>
  <si>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</si>
  <si>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</si>
  <si>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</si>
  <si>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</si>
  <si>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</si>
  <si>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</si>
  <si>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</si>
  <si>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</si>
  <si>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</si>
  <si>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</si>
  <si>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</si>
  <si>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</si>
  <si>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</si>
  <si>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</si>
  <si>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</si>
  <si>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</si>
  <si>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</si>
  <si>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</si>
  <si>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</si>
  <si>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</si>
  <si>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</si>
  <si>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</si>
  <si>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</si>
  <si>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</si>
  <si>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</si>
  <si>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</si>
  <si>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</si>
  <si>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</si>
  <si>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</si>
  <si>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</si>
  <si>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</si>
  <si>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</si>
  <si>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</si>
  <si>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</si>
  <si>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</si>
  <si>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</si>
  <si>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</si>
  <si>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</si>
  <si>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</si>
  <si>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</si>
  <si>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</si>
  <si>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</si>
  <si>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</si>
  <si>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</si>
  <si>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</si>
  <si>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</si>
  <si>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</si>
  <si>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</si>
  <si>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</si>
  <si>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</si>
  <si>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</si>
  <si>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</si>
  <si>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</si>
  <si>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</si>
  <si>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</si>
  <si>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</si>
  <si>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</si>
  <si>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</si>
  <si>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</si>
  <si>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</si>
  <si>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</si>
  <si>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</si>
  <si>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</si>
  <si>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</si>
  <si>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</si>
  <si>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</si>
  <si>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</si>
  <si>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</si>
  <si>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</si>
  <si>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</si>
  <si>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</si>
  <si>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</si>
  <si>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</si>
  <si>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</si>
  <si>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</si>
  <si>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</si>
  <si>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</si>
  <si>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</si>
  <si>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</si>
  <si>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</si>
  <si>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</si>
  <si>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</si>
  <si>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</si>
  <si>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</si>
  <si>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</si>
  <si>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</si>
  <si>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</si>
  <si>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</si>
  <si>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</si>
  <si>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</si>
  <si>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</si>
  <si>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</si>
  <si>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</si>
  <si>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</si>
  <si>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</si>
  <si>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</si>
  <si>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</si>
  <si>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</si>
  <si>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</si>
  <si>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</si>
  <si>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</si>
  <si>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</si>
  <si>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</si>
  <si>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</si>
  <si>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</si>
  <si>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</si>
  <si>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</si>
  <si>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</si>
  <si>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</si>
  <si>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</si>
  <si>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</si>
  <si>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</si>
  <si>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</si>
  <si>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</si>
  <si>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</si>
  <si>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</si>
  <si>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</si>
  <si>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</si>
  <si>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</si>
  <si>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</si>
  <si>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</si>
  <si>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</si>
  <si>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</si>
  <si>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</si>
  <si>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</si>
  <si>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</si>
  <si>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</si>
  <si>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</si>
  <si>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</si>
  <si>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</si>
  <si>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</si>
  <si>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</si>
  <si>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</si>
  <si>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</si>
  <si>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</si>
  <si>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</si>
  <si>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</si>
  <si>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</si>
  <si>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</si>
  <si>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</si>
  <si>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</si>
  <si>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</si>
  <si>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</si>
  <si>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</si>
  <si>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</si>
  <si>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</si>
  <si>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</si>
  <si>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</si>
  <si>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</si>
  <si>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</si>
  <si>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</si>
  <si>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</si>
  <si>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</si>
  <si>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</si>
  <si>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</si>
  <si>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</si>
  <si>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</si>
  <si>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</si>
  <si>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</si>
  <si>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</si>
  <si>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</si>
  <si>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</si>
  <si>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</si>
  <si>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</si>
  <si>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</si>
  <si>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</si>
  <si>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</si>
  <si>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</si>
  <si>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</si>
  <si>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</si>
  <si>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</si>
  <si>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</si>
  <si>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</si>
  <si>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</si>
  <si>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</si>
  <si>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</si>
  <si>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</si>
  <si>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</si>
  <si>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</si>
  <si>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</si>
  <si>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</si>
  <si>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</si>
  <si>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</si>
  <si>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</si>
  <si>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</si>
  <si>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</si>
  <si>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</si>
  <si>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</si>
  <si>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</si>
  <si>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</si>
  <si>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</si>
  <si>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</si>
  <si>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</si>
  <si>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</si>
  <si>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</si>
  <si>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</si>
  <si>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</si>
  <si>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</si>
  <si>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</si>
  <si>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</si>
  <si>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</si>
  <si>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</si>
  <si>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</si>
  <si>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</si>
  <si>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</si>
  <si>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</si>
  <si>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</si>
  <si>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</si>
  <si>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</si>
  <si>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</si>
  <si>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</si>
  <si>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</si>
  <si>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</si>
  <si>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</si>
  <si>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</si>
  <si>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</si>
  <si>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</si>
  <si>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</si>
  <si>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</si>
  <si>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</si>
  <si>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</si>
  <si>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</si>
  <si>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</si>
  <si>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</si>
  <si>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</si>
  <si>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</si>
  <si>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</si>
  <si>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</si>
  <si>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</si>
  <si>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</si>
  <si>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</si>
  <si>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</si>
  <si>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</si>
  <si>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</si>
  <si>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</si>
  <si>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</si>
  <si>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</si>
  <si>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</si>
  <si>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</si>
  <si>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</si>
  <si>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</si>
  <si>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</si>
  <si>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</si>
  <si>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</si>
  <si>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</si>
  <si>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</si>
  <si>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</si>
  <si>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</si>
  <si>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</si>
  <si>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</si>
  <si>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</si>
  <si>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</si>
  <si>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</si>
  <si>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</si>
  <si>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</si>
  <si>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</si>
  <si>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</si>
  <si>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</si>
  <si>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</si>
  <si>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</si>
  <si>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</si>
  <si>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</si>
  <si>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</si>
  <si>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</si>
  <si>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</si>
  <si>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</si>
  <si>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</si>
  <si>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</si>
  <si>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</si>
  <si>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</si>
  <si>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</si>
  <si>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</si>
  <si>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</si>
  <si>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</si>
  <si>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</si>
  <si>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</si>
  <si>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</si>
  <si>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</si>
  <si>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</si>
  <si>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</si>
  <si>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</si>
  <si>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</si>
  <si>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</si>
  <si>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</si>
  <si>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</si>
  <si>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</si>
  <si>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</si>
  <si>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</si>
  <si>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</si>
  <si>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</si>
  <si>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</si>
  <si>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</si>
  <si>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</si>
  <si>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</si>
  <si>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</si>
  <si>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</si>
  <si>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</si>
  <si>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</si>
  <si>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</si>
  <si>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</si>
  <si>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</si>
  <si>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</si>
  <si>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</si>
  <si>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</si>
  <si>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</si>
  <si>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</si>
  <si>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</si>
  <si>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</si>
  <si>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</si>
  <si>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</si>
  <si>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</si>
  <si>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</si>
  <si>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</si>
  <si>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</si>
  <si>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</si>
  <si>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</si>
  <si>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</si>
  <si>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</si>
  <si>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</si>
  <si>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</si>
  <si>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</si>
  <si>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</si>
  <si>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</si>
  <si>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</si>
  <si>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</si>
  <si>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</si>
  <si>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</si>
  <si>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</si>
  <si>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</si>
  <si>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</si>
  <si>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</si>
  <si>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</si>
  <si>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</si>
  <si>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</si>
  <si>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</si>
  <si>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</si>
  <si>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</si>
  <si>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</si>
  <si>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</si>
  <si>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</si>
  <si>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</si>
  <si>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</si>
  <si>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</si>
  <si>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</si>
  <si>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</si>
  <si>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</si>
  <si>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</si>
  <si>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</si>
  <si>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</si>
  <si>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</si>
  <si>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</si>
  <si>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</si>
  <si>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</si>
  <si>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</si>
  <si>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</si>
  <si>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</si>
  <si>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</si>
  <si>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</si>
  <si>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</si>
  <si>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</si>
  <si>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</si>
  <si>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</si>
  <si>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</si>
  <si>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</si>
  <si>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</si>
  <si>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</si>
  <si>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</si>
  <si>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</si>
  <si>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</si>
  <si>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</si>
  <si>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</si>
  <si>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</si>
  <si>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</si>
  <si>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</si>
  <si>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</si>
  <si>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</si>
  <si>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</si>
  <si>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</si>
  <si>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</si>
  <si>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</si>
  <si>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</si>
  <si>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</si>
  <si>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</si>
  <si>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</si>
  <si>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</si>
  <si>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</si>
  <si>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</si>
  <si>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</si>
  <si>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</si>
  <si>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</si>
  <si>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</si>
  <si>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</si>
  <si>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</si>
  <si>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</si>
  <si>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</si>
  <si>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</si>
  <si>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</si>
  <si>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</si>
  <si>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</si>
  <si>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</si>
  <si>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</si>
  <si>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</si>
  <si>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</si>
  <si>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</si>
  <si>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</si>
  <si>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</si>
  <si>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</si>
  <si>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</si>
  <si>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</si>
  <si>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</si>
  <si>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</si>
  <si>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</si>
  <si>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</si>
  <si>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</si>
  <si>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</si>
  <si>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</si>
  <si>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</si>
  <si>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</si>
  <si>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</si>
  <si>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</si>
  <si>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</si>
  <si>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</si>
  <si>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</si>
  <si>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</si>
  <si>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</si>
  <si>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</si>
  <si>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</si>
  <si>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</si>
  <si>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</si>
  <si>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</si>
  <si>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</si>
  <si>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</si>
  <si>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</si>
  <si>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</si>
  <si>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</si>
  <si>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</si>
  <si>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</si>
  <si>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</si>
  <si>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</si>
  <si>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</si>
  <si>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</si>
  <si>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</si>
  <si>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</si>
  <si>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</si>
  <si>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</si>
  <si>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</si>
  <si>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</si>
  <si>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</si>
  <si>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</si>
  <si>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</si>
  <si>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</si>
  <si>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</si>
  <si>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</si>
  <si>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</si>
  <si>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</si>
  <si>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</si>
  <si>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</si>
  <si>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</si>
  <si>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</si>
  <si>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</si>
  <si>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</si>
  <si>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</si>
  <si>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</si>
  <si>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</si>
  <si>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</si>
  <si>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</si>
  <si>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</si>
  <si>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</si>
  <si>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</si>
  <si>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</si>
  <si>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</si>
  <si>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</si>
  <si>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</si>
  <si>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</si>
  <si>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</si>
  <si>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</si>
  <si>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</si>
  <si>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</si>
  <si>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</si>
  <si>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</si>
  <si>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</si>
  <si>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</si>
  <si>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</si>
  <si>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</si>
  <si>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</si>
  <si>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</si>
  <si>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</si>
  <si>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</si>
  <si>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</si>
  <si>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</si>
  <si>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</si>
  <si>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</si>
  <si>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</si>
  <si>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</si>
  <si>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</si>
  <si>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</si>
  <si>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</si>
  <si>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</si>
  <si>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</si>
  <si>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</si>
  <si>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</si>
  <si>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</si>
  <si>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</si>
  <si>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</si>
  <si>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</si>
  <si>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</si>
  <si>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</si>
  <si>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</si>
  <si>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</si>
  <si>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</si>
  <si>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</si>
  <si>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</si>
  <si>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</si>
  <si>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</si>
  <si>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</si>
  <si>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</si>
  <si>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</si>
  <si>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</si>
  <si>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</si>
  <si>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</si>
  <si>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</si>
  <si>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</si>
  <si>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</si>
  <si>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</si>
  <si>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</si>
  <si>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</si>
  <si>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</si>
  <si>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</si>
  <si>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</si>
  <si>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</si>
  <si>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</si>
  <si>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</si>
  <si>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</si>
  <si>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</si>
  <si>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</si>
  <si>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</si>
  <si>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</si>
  <si>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</si>
  <si>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</si>
  <si>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</si>
  <si>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</si>
  <si>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</si>
  <si>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</si>
  <si>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</si>
  <si>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</si>
  <si>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</si>
  <si>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</si>
  <si>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</si>
  <si>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</si>
  <si>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</si>
  <si>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</si>
  <si>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</si>
  <si>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</si>
  <si>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</si>
  <si>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</si>
  <si>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</si>
  <si>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</si>
  <si>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</si>
  <si>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</si>
  <si>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</si>
  <si>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</si>
  <si>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</si>
  <si>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</si>
  <si>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</si>
  <si>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</si>
  <si>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</si>
  <si>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</si>
  <si>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</si>
  <si>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</si>
  <si>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</si>
  <si>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</si>
  <si>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</si>
  <si>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</si>
  <si>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</si>
  <si>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</si>
  <si>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</si>
  <si>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</si>
  <si>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</si>
  <si>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</si>
  <si>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</si>
  <si>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</si>
  <si>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</si>
  <si>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</si>
  <si>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</si>
  <si>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</si>
  <si>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</si>
  <si>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</si>
  <si>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</si>
  <si>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</si>
  <si>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</si>
  <si>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</si>
  <si>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</si>
  <si>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</si>
  <si>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</si>
  <si>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</si>
  <si>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</si>
  <si>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</si>
  <si>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</si>
  <si>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</si>
  <si>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</si>
  <si>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</si>
  <si>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</si>
  <si>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</si>
  <si>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</si>
  <si>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</si>
  <si>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</si>
  <si>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</si>
  <si>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</si>
  <si>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</si>
  <si>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</si>
  <si>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</si>
  <si>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</si>
  <si>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</si>
  <si>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</si>
  <si>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</si>
  <si>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</si>
  <si>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</si>
  <si>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</si>
  <si>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</si>
  <si>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</si>
  <si>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</si>
  <si>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</si>
  <si>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</si>
  <si>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</si>
  <si>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</si>
  <si>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</si>
  <si>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</si>
  <si>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</si>
  <si>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</si>
  <si>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</si>
  <si>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</si>
  <si>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</si>
  <si>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</si>
  <si>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</si>
  <si>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</si>
  <si>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</si>
  <si>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</si>
  <si>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</si>
  <si>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</si>
  <si>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</si>
  <si>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</si>
  <si>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</si>
  <si>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</si>
  <si>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</si>
  <si>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</si>
  <si>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</si>
  <si>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</si>
  <si>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</si>
  <si>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</si>
  <si>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</si>
  <si>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</si>
  <si>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</si>
  <si>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</si>
  <si>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</si>
  <si>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</si>
  <si>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</si>
  <si>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</si>
  <si>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</si>
  <si>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</si>
  <si>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</si>
  <si>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</si>
  <si>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</si>
  <si>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</si>
  <si>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</si>
  <si>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</si>
  <si>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</si>
  <si>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</si>
  <si>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</si>
  <si>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</si>
  <si>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</si>
  <si>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</si>
  <si>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</si>
  <si>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</si>
  <si>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</si>
  <si>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</si>
  <si>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</si>
  <si>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</si>
  <si>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</si>
  <si>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</si>
  <si>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</si>
  <si>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</si>
  <si>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</si>
  <si>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</si>
  <si>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</si>
  <si>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</si>
  <si>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</si>
  <si>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</si>
  <si>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</si>
  <si>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</si>
  <si>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</si>
  <si>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</si>
  <si>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</si>
  <si>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</si>
  <si>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</si>
  <si>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</si>
  <si>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</si>
  <si>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</si>
  <si>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</si>
  <si>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</si>
  <si>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</si>
  <si>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</si>
  <si>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</si>
  <si>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</si>
  <si>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</si>
  <si>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</si>
  <si>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</si>
  <si>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</si>
  <si>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</si>
  <si>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</si>
  <si>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</si>
  <si>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</si>
  <si>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</si>
  <si>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</si>
  <si>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</si>
  <si>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</si>
  <si>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</si>
  <si>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</si>
  <si>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</si>
  <si>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</si>
  <si>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</si>
  <si>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</si>
  <si>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</si>
  <si>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</si>
  <si>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</si>
  <si>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</si>
  <si>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</si>
  <si>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</si>
  <si>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</si>
  <si>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</si>
  <si>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</si>
  <si>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</si>
  <si>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</si>
  <si>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</si>
  <si>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</si>
  <si>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</si>
  <si>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</si>
  <si>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</si>
  <si>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</si>
  <si>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</si>
  <si>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</si>
  <si>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</si>
  <si>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</si>
  <si>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</si>
  <si>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</si>
  <si>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</si>
  <si>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</si>
  <si>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</si>
  <si>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</si>
  <si>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</si>
  <si>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</si>
  <si>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</si>
  <si>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</si>
  <si>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</si>
  <si>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</si>
  <si>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</si>
  <si>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</si>
  <si>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</si>
  <si>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</si>
  <si>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</si>
  <si>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</si>
  <si>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</si>
  <si>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</si>
  <si>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</si>
  <si>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</si>
  <si>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</si>
  <si>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</si>
  <si>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</si>
  <si>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</si>
  <si>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</si>
  <si>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</si>
  <si>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</si>
  <si>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</si>
  <si>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</si>
  <si>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</si>
  <si>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</si>
  <si>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</si>
  <si>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</si>
  <si>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</si>
  <si>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</si>
  <si>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</si>
  <si>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</si>
  <si>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</si>
  <si>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</si>
  <si>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</si>
  <si>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</si>
  <si>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</si>
  <si>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</si>
  <si>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</si>
  <si>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</si>
  <si>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</si>
  <si>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</si>
  <si>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</si>
  <si>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</si>
  <si>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</si>
  <si>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</si>
  <si>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</si>
  <si>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</si>
  <si>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</si>
  <si>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</si>
  <si>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</si>
  <si>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</si>
  <si>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</si>
  <si>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</si>
  <si>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</si>
  <si>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</si>
  <si>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</si>
  <si>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</si>
  <si>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</si>
  <si>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</si>
  <si>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</si>
  <si>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</si>
  <si>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</si>
  <si>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</si>
  <si>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</si>
  <si>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</si>
  <si>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</si>
  <si>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</si>
  <si>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</si>
  <si>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</si>
  <si>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</si>
  <si>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</si>
  <si>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</si>
  <si>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</si>
  <si>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</si>
  <si>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</si>
  <si>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</si>
  <si>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</si>
  <si>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</si>
  <si>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</si>
  <si>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</si>
  <si>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</si>
  <si>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</si>
  <si>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</si>
  <si>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</si>
  <si>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</si>
  <si>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</si>
  <si>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</si>
  <si>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</si>
  <si>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</si>
  <si>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</si>
  <si>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</si>
  <si>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</si>
  <si>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</si>
  <si>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</si>
  <si>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</si>
  <si>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</si>
  <si>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</si>
  <si>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</si>
  <si>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</si>
  <si>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</si>
  <si>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</si>
  <si>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</si>
  <si>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</si>
  <si>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</si>
  <si>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</si>
  <si>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</si>
  <si>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</si>
  <si>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</si>
  <si>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</si>
  <si>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</si>
  <si>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</si>
  <si>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</si>
  <si>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</si>
  <si>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</si>
  <si>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</si>
  <si>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</si>
  <si>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</si>
  <si>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</si>
  <si>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</si>
  <si>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</si>
  <si>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</si>
  <si>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</si>
  <si>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</si>
  <si>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</si>
  <si>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</si>
  <si>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</si>
  <si>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</si>
  <si>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</si>
  <si>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</si>
  <si>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</si>
  <si>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</si>
  <si>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</si>
  <si>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</si>
  <si>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</si>
  <si>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</si>
  <si>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</si>
  <si>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</si>
  <si>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</si>
  <si>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</si>
  <si>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</si>
  <si>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</si>
  <si>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</si>
  <si>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</si>
  <si>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</si>
  <si>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</si>
  <si>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</si>
  <si>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</si>
  <si>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</si>
  <si>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</si>
  <si>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</si>
  <si>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</si>
  <si>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</si>
  <si>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</si>
  <si>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</si>
  <si>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</si>
  <si>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</si>
  <si>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</si>
  <si>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</si>
  <si>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</si>
  <si>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</si>
  <si>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</si>
  <si>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</si>
  <si>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</si>
  <si>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</si>
  <si>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</si>
  <si>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</si>
  <si>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</si>
  <si>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</si>
  <si>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</si>
  <si>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</si>
  <si>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</si>
  <si>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</si>
  <si>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</si>
  <si>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</si>
  <si>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</si>
  <si>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</si>
  <si>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</si>
  <si>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</si>
  <si>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</si>
  <si>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</si>
  <si>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</si>
  <si>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</si>
  <si>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</si>
  <si>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</si>
  <si>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</si>
  <si>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</si>
  <si>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</si>
  <si>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</si>
  <si>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</si>
  <si>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</si>
  <si>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</si>
  <si>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</si>
  <si>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</si>
  <si>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</si>
  <si>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</si>
  <si>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</si>
  <si>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</si>
  <si>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</si>
  <si>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</si>
  <si>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</si>
  <si>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</si>
  <si>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</si>
  <si>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</si>
  <si>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</si>
  <si>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</si>
  <si>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</si>
  <si>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</si>
  <si>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</si>
  <si>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</si>
  <si>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</si>
  <si>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</si>
  <si>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</si>
  <si>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</si>
  <si>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</si>
  <si>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</si>
  <si>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</si>
  <si>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</si>
  <si>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</si>
  <si>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</si>
  <si>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</si>
  <si>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</si>
  <si>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</si>
  <si>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</si>
  <si>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</si>
  <si>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</si>
  <si>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</si>
  <si>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</si>
  <si>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</si>
  <si>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</si>
  <si>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</si>
  <si>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</si>
  <si>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</si>
  <si>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</si>
  <si>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</si>
  <si>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</si>
  <si>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</si>
  <si>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</si>
  <si>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</si>
  <si>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</si>
  <si>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</si>
  <si>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</si>
  <si>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</si>
  <si>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</si>
  <si>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</si>
  <si>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</si>
  <si>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</si>
  <si>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</si>
  <si>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</si>
  <si>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</si>
  <si>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</si>
  <si>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</si>
  <si>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</si>
  <si>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</si>
  <si>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</si>
  <si>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</si>
  <si>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</si>
  <si>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</si>
  <si>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</si>
  <si>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</si>
  <si>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</si>
  <si>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</si>
  <si>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</si>
  <si>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</si>
  <si>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</si>
  <si>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</si>
  <si>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</si>
  <si>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</si>
  <si>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</si>
  <si>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</si>
  <si>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</si>
  <si>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</si>
  <si>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</si>
  <si>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</si>
  <si>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</si>
  <si>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</si>
  <si>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</si>
  <si>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</si>
  <si>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</si>
  <si>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</si>
  <si>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</si>
  <si>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</si>
  <si>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</si>
  <si>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</si>
  <si>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</si>
  <si>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</si>
  <si>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</si>
  <si>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</si>
  <si>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</si>
  <si>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</si>
  <si>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</si>
  <si>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</si>
  <si>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</si>
  <si>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</si>
  <si>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</si>
  <si>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</si>
  <si>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</si>
  <si>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</si>
  <si>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</si>
  <si>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</si>
  <si>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</si>
  <si>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</si>
  <si>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</si>
  <si>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</si>
  <si>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</si>
  <si>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</si>
  <si>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</si>
  <si>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</si>
  <si>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</si>
  <si>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</si>
  <si>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</si>
  <si>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</si>
  <si>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</si>
  <si>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</si>
  <si>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</si>
  <si>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</si>
  <si>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</si>
  <si>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</si>
  <si>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</si>
  <si>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</si>
  <si>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</si>
  <si>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</si>
  <si>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</si>
  <si>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</si>
  <si>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</si>
  <si>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</si>
  <si>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</si>
  <si>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</si>
  <si>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</si>
  <si>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</si>
  <si>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</si>
  <si>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</si>
  <si>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</si>
  <si>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</si>
  <si>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</si>
  <si>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</si>
  <si>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</si>
  <si>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</si>
  <si>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</si>
  <si>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</si>
  <si>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</si>
  <si>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</si>
  <si>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</si>
  <si>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</si>
  <si>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</si>
  <si>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</si>
  <si>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</si>
  <si>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</si>
  <si>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</si>
  <si>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</si>
  <si>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</si>
  <si>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</si>
  <si>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</si>
  <si>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</si>
  <si>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</si>
  <si>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</si>
  <si>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</si>
  <si>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</si>
  <si>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</si>
  <si>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</si>
  <si>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</si>
  <si>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</si>
  <si>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</si>
  <si>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</si>
  <si>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</si>
  <si>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</si>
  <si>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</si>
  <si>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</si>
  <si>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</si>
  <si>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</si>
  <si>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</si>
  <si>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</si>
  <si>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</si>
  <si>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</si>
  <si>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</si>
  <si>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</si>
  <si>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</si>
  <si>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</si>
  <si>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</si>
  <si>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</si>
  <si>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</si>
  <si>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</si>
  <si>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</si>
  <si>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</si>
  <si>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</si>
  <si>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</si>
  <si>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</si>
  <si>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</si>
  <si>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</si>
  <si>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</si>
  <si>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</si>
  <si>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</si>
  <si>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</si>
  <si>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</si>
  <si>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</si>
  <si>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</si>
  <si>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</si>
  <si>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</si>
  <si>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</si>
  <si>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</si>
  <si>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</si>
  <si>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</si>
  <si>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</si>
  <si>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</si>
  <si>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</si>
  <si>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</si>
  <si>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</si>
  <si>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</si>
  <si>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</si>
  <si>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</si>
  <si>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</si>
  <si>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</si>
  <si>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</si>
  <si>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</si>
  <si>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</si>
  <si>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</si>
  <si>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</si>
  <si>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</si>
  <si>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</si>
  <si>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</si>
  <si>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</si>
  <si>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</si>
  <si>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</si>
  <si>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</si>
  <si>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</si>
  <si>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</si>
  <si>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</si>
  <si>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</si>
  <si>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</si>
  <si>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</si>
  <si>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</si>
  <si>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</si>
  <si>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</si>
  <si>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</si>
  <si>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</si>
  <si>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</si>
  <si>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</si>
  <si>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</si>
  <si>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</si>
  <si>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</si>
  <si>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</si>
  <si>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</si>
  <si>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</si>
  <si>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</si>
  <si>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</si>
  <si>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</si>
  <si>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</si>
  <si>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</si>
  <si>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</si>
  <si>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</si>
  <si>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</si>
  <si>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</si>
  <si>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</si>
  <si>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</si>
  <si>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</si>
  <si>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</si>
  <si>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</si>
  <si>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</si>
  <si>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</si>
  <si>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</si>
  <si>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</si>
  <si>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</si>
  <si>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</si>
  <si>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</si>
  <si>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</si>
  <si>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</si>
  <si>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</si>
  <si>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</si>
  <si>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</si>
  <si>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</si>
  <si>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</si>
  <si>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</si>
  <si>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</si>
  <si>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</si>
  <si>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</si>
  <si>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</si>
  <si>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</si>
  <si>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</si>
  <si>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</si>
  <si>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</si>
  <si>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</si>
  <si>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</si>
  <si>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</si>
  <si>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</si>
  <si>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</si>
  <si>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</si>
  <si>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</si>
  <si>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</si>
  <si>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</si>
  <si>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</si>
  <si>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</si>
  <si>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</si>
  <si>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</si>
  <si>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</si>
  <si>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</si>
  <si>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</si>
  <si>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</si>
  <si>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</si>
  <si>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</si>
  <si>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</si>
  <si>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</si>
  <si>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</si>
  <si>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</si>
  <si>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</si>
  <si>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</si>
  <si>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</si>
  <si>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</si>
  <si>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</si>
  <si>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</si>
  <si>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</si>
  <si>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</si>
  <si>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</si>
  <si>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</si>
  <si>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</si>
  <si>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</si>
  <si>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</si>
  <si>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</si>
  <si>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</si>
  <si>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</si>
  <si>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</si>
  <si>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</si>
  <si>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</si>
  <si>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</si>
  <si>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</si>
  <si>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</si>
  <si>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</si>
  <si>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</si>
  <si>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</si>
  <si>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</si>
  <si>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</si>
  <si>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</si>
  <si>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</si>
  <si>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</si>
  <si>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</si>
  <si>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</si>
  <si>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</si>
  <si>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</si>
  <si>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</si>
  <si>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</si>
  <si>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</si>
  <si>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</si>
  <si>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</si>
  <si>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</si>
  <si>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</si>
  <si>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</si>
  <si>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</si>
  <si>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</si>
  <si>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</si>
  <si>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</si>
  <si>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</si>
  <si>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</si>
  <si>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</si>
  <si>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</si>
  <si>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</si>
  <si>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</si>
  <si>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</si>
  <si>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</si>
  <si>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</si>
  <si>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</si>
  <si>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</si>
  <si>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</si>
  <si>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</si>
  <si>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</si>
  <si>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</si>
  <si>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</si>
  <si>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</si>
  <si>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</si>
  <si>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</si>
  <si>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</si>
  <si>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</si>
  <si>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</si>
  <si>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</si>
  <si>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</si>
  <si>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</si>
  <si>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</si>
  <si>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</si>
  <si>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</si>
  <si>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</si>
  <si>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</si>
  <si>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</si>
  <si>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</si>
  <si>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</si>
  <si>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</si>
  <si>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</si>
  <si>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</si>
  <si>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</si>
  <si>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</si>
  <si>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</si>
  <si>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</si>
  <si>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</si>
  <si>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</si>
  <si>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</si>
  <si>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</si>
  <si>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</si>
  <si>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</si>
  <si>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</si>
  <si>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</si>
  <si>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</si>
  <si>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</si>
  <si>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</si>
  <si>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</si>
  <si>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</si>
  <si>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</si>
  <si>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</si>
  <si>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</si>
  <si>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</si>
  <si>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</si>
  <si>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</si>
  <si>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</si>
  <si>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</si>
  <si>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</si>
  <si>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</si>
  <si>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</si>
  <si>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</si>
  <si>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</si>
  <si>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</si>
  <si>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</si>
  <si>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</si>
  <si>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</si>
  <si>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</si>
  <si>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</si>
  <si>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</si>
  <si>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</si>
  <si>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</si>
  <si>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</si>
  <si>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</si>
  <si>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</si>
  <si>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</si>
  <si>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</si>
  <si>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</si>
  <si>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</si>
  <si>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</si>
  <si>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</si>
  <si>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</si>
  <si>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</si>
  <si>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</si>
  <si>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</si>
  <si>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</si>
  <si>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</si>
  <si>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</si>
  <si>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</si>
  <si>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</si>
  <si>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</si>
  <si>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</si>
  <si>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</si>
  <si>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</si>
  <si>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</si>
  <si>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</si>
  <si>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</si>
  <si>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</si>
  <si>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</si>
  <si>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</si>
  <si>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</si>
  <si>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</si>
  <si>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</si>
  <si>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</si>
  <si>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</si>
  <si>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</si>
  <si>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</si>
  <si>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</si>
  <si>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</si>
  <si>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</si>
  <si>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</si>
  <si>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</si>
  <si>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</si>
  <si>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</si>
  <si>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</si>
  <si>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</si>
  <si>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</si>
  <si>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</si>
  <si>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</si>
  <si>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</si>
  <si>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</si>
  <si>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</si>
  <si>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</si>
  <si>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</si>
  <si>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</si>
  <si>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</si>
  <si>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</si>
  <si>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</si>
  <si>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</si>
  <si>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</si>
  <si>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</si>
  <si>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</si>
  <si>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</si>
  <si>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</si>
  <si>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</si>
  <si>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</si>
  <si>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</si>
  <si>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</si>
  <si>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</si>
  <si>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</si>
  <si>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</si>
  <si>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</si>
  <si>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</si>
  <si>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</si>
  <si>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</si>
  <si>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</si>
  <si>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</si>
  <si>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</si>
  <si>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</si>
  <si>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</si>
  <si>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</si>
  <si>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</si>
  <si>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</si>
  <si>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</si>
  <si>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</si>
  <si>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</si>
  <si>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</si>
  <si>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</si>
  <si>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</si>
  <si>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</si>
  <si>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</si>
  <si>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</si>
  <si>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</si>
  <si>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</si>
  <si>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</si>
  <si>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</si>
  <si>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</si>
  <si>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</si>
  <si>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</si>
  <si>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</si>
  <si>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</si>
  <si>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</si>
  <si>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</si>
  <si>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</si>
  <si>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</si>
  <si>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</si>
  <si>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</si>
  <si>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</si>
  <si>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</si>
  <si>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</si>
  <si>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</si>
  <si>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</si>
  <si>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</si>
  <si>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</si>
  <si>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</si>
  <si>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</si>
  <si>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</si>
  <si>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</si>
  <si>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</si>
  <si>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</si>
  <si>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</si>
  <si>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</si>
  <si>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</si>
  <si>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</si>
  <si>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</si>
  <si>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</si>
  <si>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</si>
  <si>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</si>
  <si>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</si>
  <si>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</si>
  <si>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</si>
  <si>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</si>
  <si>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</si>
  <si>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</si>
  <si>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</si>
  <si>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</si>
  <si>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</si>
  <si>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</si>
  <si>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</si>
  <si>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</si>
  <si>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</si>
  <si>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</si>
  <si>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</si>
  <si>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</si>
  <si>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</si>
  <si>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</si>
  <si>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</si>
  <si>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</si>
  <si>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</si>
  <si>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</si>
  <si>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</si>
  <si>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</si>
  <si>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</si>
  <si>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</si>
  <si>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</si>
  <si>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</si>
  <si>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</si>
  <si>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</si>
  <si>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</si>
  <si>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</si>
  <si>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</si>
  <si>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</si>
  <si>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</si>
  <si>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</si>
  <si>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</si>
  <si>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</si>
  <si>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</si>
  <si>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</si>
  <si>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</si>
  <si>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</si>
  <si>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</si>
  <si>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</si>
  <si>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</si>
  <si>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</si>
  <si>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</si>
  <si>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</si>
  <si>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</si>
  <si>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</si>
  <si>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</si>
  <si>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</si>
  <si>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</si>
  <si>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</si>
  <si>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</si>
  <si>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</si>
  <si>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</si>
  <si>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</si>
  <si>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</si>
  <si>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</si>
  <si>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</si>
  <si>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</si>
  <si>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</si>
  <si>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</si>
  <si>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</si>
  <si>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</si>
  <si>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</si>
  <si>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</si>
  <si>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</si>
  <si>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</si>
  <si>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</si>
  <si>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</si>
  <si>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</si>
  <si>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</si>
  <si>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</si>
  <si>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</si>
  <si>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</si>
  <si>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</si>
  <si>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</si>
  <si>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</si>
  <si>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</si>
  <si>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</si>
  <si>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</si>
  <si>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</si>
  <si>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</si>
  <si>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</si>
  <si>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</si>
  <si>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</si>
  <si>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</si>
  <si>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</si>
  <si>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</si>
  <si>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</si>
  <si>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</si>
  <si>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</si>
  <si>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</si>
  <si>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</si>
  <si>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</si>
  <si>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</si>
  <si>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</si>
  <si>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</si>
  <si>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</si>
  <si>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</si>
  <si>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</si>
  <si>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</si>
  <si>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</si>
  <si>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</si>
  <si>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</si>
  <si>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</si>
  <si>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</si>
  <si>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</si>
  <si>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</si>
  <si>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</si>
  <si>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</si>
  <si>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</si>
  <si>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</si>
  <si>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</si>
  <si>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</si>
  <si>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</si>
  <si>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</si>
  <si>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</si>
  <si>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</si>
  <si>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</si>
  <si>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</si>
  <si>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</si>
  <si>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</si>
  <si>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</si>
  <si>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</si>
  <si>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</si>
  <si>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</si>
  <si>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</si>
  <si>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</si>
  <si>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</si>
  <si>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</si>
  <si>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</si>
  <si>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</si>
  <si>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</si>
  <si>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</si>
  <si>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</si>
  <si>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</si>
  <si>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</si>
  <si>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</si>
  <si>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</si>
  <si>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</si>
  <si>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</si>
  <si>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</si>
  <si>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</si>
  <si>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</si>
  <si>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</si>
  <si>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</si>
  <si>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</si>
  <si>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</si>
  <si>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</si>
  <si>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</si>
  <si>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</si>
  <si>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</si>
  <si>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</si>
  <si>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</si>
  <si>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</si>
  <si>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</si>
  <si>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</si>
  <si>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</si>
  <si>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</si>
  <si>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</si>
  <si>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</si>
  <si>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</si>
  <si>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</si>
  <si>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</si>
  <si>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</si>
  <si>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</si>
  <si>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</si>
  <si>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</si>
  <si>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</si>
  <si>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</si>
  <si>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</si>
  <si>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</si>
  <si>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</si>
  <si>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</si>
  <si>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</si>
  <si>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</si>
  <si>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</si>
  <si>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</si>
  <si>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</si>
  <si>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</si>
  <si>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</si>
  <si>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</si>
  <si>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</si>
  <si>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</si>
  <si>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</si>
  <si>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</si>
  <si>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</si>
  <si>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</si>
  <si>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</si>
  <si>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</si>
  <si>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</si>
  <si>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</si>
  <si>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</si>
  <si>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</si>
  <si>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</si>
  <si>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</si>
  <si>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</si>
  <si>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</si>
  <si>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</si>
  <si>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</si>
  <si>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</si>
  <si>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</si>
  <si>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</si>
  <si>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</si>
  <si>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</si>
  <si>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</si>
  <si>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</si>
  <si>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</si>
  <si>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</si>
  <si>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</si>
  <si>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</si>
  <si>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</si>
  <si>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</si>
  <si>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</si>
  <si>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</si>
  <si>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</si>
  <si>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</si>
  <si>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</si>
  <si>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</si>
  <si>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</si>
  <si>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</si>
  <si>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</si>
  <si>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</si>
  <si>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</si>
  <si>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</si>
  <si>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</si>
  <si>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</si>
  <si>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</si>
  <si>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</si>
  <si>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</si>
  <si>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</si>
  <si>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</si>
  <si>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</si>
  <si>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</si>
  <si>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</si>
  <si>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</si>
  <si>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</si>
  <si>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</si>
  <si>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</si>
  <si>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</si>
  <si>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</si>
  <si>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</si>
  <si>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</si>
  <si>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</si>
  <si>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</si>
  <si>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</si>
  <si>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</si>
  <si>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</si>
  <si>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</si>
  <si>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</si>
  <si>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</si>
  <si>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</si>
  <si>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</si>
  <si>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</si>
  <si>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</si>
  <si>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</si>
  <si>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</si>
  <si>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</si>
  <si>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</si>
  <si>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</si>
  <si>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</si>
  <si>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</si>
  <si>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</si>
  <si>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</si>
  <si>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</si>
  <si>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</si>
  <si>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</si>
  <si>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</si>
  <si>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</si>
  <si>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</si>
  <si>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</si>
  <si>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</si>
  <si>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</si>
  <si>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</si>
  <si>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</si>
  <si>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</si>
  <si>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</si>
  <si>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</si>
  <si>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</si>
  <si>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</si>
  <si>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</si>
  <si>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</si>
  <si>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</si>
  <si>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</si>
  <si>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</si>
  <si>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</si>
  <si>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</si>
  <si>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</si>
  <si>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</si>
  <si>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</si>
  <si>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</si>
  <si>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</si>
  <si>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</si>
  <si>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</si>
  <si>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</si>
  <si>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</si>
  <si>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</si>
  <si>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</si>
  <si>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</si>
  <si>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</si>
  <si>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</si>
  <si>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</si>
  <si>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</si>
  <si>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</si>
  <si>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</si>
  <si>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</si>
  <si>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</si>
  <si>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</si>
  <si>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</si>
  <si>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</si>
  <si>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</si>
  <si>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</si>
  <si>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</si>
  <si>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</si>
  <si>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</si>
  <si>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</si>
  <si>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</si>
  <si>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</si>
  <si>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</si>
  <si>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</si>
  <si>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</si>
  <si>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</si>
  <si>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</si>
  <si>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</si>
  <si>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</si>
  <si>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</si>
  <si>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</si>
  <si>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</si>
  <si>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</si>
  <si>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</si>
  <si>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</si>
  <si>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</si>
  <si>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</si>
  <si>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</si>
  <si>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</si>
  <si>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</si>
  <si>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</si>
  <si>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</si>
  <si>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</si>
  <si>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</si>
  <si>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</si>
  <si>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</si>
  <si>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</si>
  <si>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</si>
  <si>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</si>
  <si>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</si>
  <si>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</si>
  <si>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</si>
  <si>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</si>
  <si>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</si>
  <si>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</si>
  <si>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</si>
  <si>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</si>
  <si>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</si>
  <si>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</si>
  <si>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</si>
  <si>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</si>
  <si>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</si>
  <si>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</si>
  <si>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</si>
  <si>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</si>
  <si>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</si>
  <si>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</si>
  <si>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</si>
  <si>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</si>
  <si>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</si>
  <si>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</si>
  <si>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</si>
  <si>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</si>
  <si>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</si>
  <si>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</si>
  <si>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</si>
  <si>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</si>
  <si>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</si>
  <si>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</si>
  <si>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</si>
  <si>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</si>
  <si>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</si>
  <si>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</si>
  <si>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</si>
  <si>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</si>
  <si>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</si>
  <si>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</si>
  <si>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</si>
  <si>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</si>
  <si>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</si>
  <si>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</si>
  <si>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</si>
  <si>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</si>
  <si>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</si>
  <si>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</si>
  <si>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</si>
  <si>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</si>
  <si>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</si>
  <si>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</si>
  <si>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</si>
  <si>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</si>
  <si>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</si>
  <si>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</si>
  <si>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</si>
  <si>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</si>
  <si>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</si>
  <si>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</si>
  <si>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</si>
  <si>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</si>
  <si>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</si>
  <si>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</si>
  <si>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</si>
  <si>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</si>
  <si>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</si>
  <si>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</si>
  <si>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</si>
  <si>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</si>
  <si>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</si>
  <si>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</si>
  <si>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</si>
  <si>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</si>
  <si>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</si>
  <si>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</si>
  <si>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</si>
  <si>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</si>
  <si>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</si>
  <si>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</si>
  <si>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</si>
  <si>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</si>
  <si>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</si>
  <si>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</si>
  <si>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</si>
  <si>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</si>
  <si>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</si>
  <si>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</si>
  <si>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</si>
  <si>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</si>
  <si>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</si>
  <si>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</si>
  <si>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</si>
  <si>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</si>
  <si>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</si>
  <si>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</si>
  <si>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</si>
  <si>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</si>
  <si>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</si>
  <si>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</si>
  <si>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</si>
  <si>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</si>
  <si>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</si>
  <si>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</si>
  <si>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</si>
  <si>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</si>
  <si>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</si>
  <si>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</si>
  <si>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</si>
  <si>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</si>
  <si>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</si>
  <si>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</si>
  <si>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</si>
  <si>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</si>
  <si>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</si>
  <si>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</si>
  <si>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</si>
  <si>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</si>
  <si>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</si>
  <si>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</si>
  <si>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</si>
  <si>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</si>
  <si>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</si>
  <si>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</si>
  <si>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</si>
  <si>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</si>
  <si>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</si>
  <si>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</si>
  <si>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</si>
  <si>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</si>
  <si>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</si>
  <si>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</si>
  <si>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</si>
  <si>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</si>
  <si>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</si>
  <si>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</si>
  <si>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</si>
  <si>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</si>
  <si>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</si>
  <si>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</si>
  <si>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</si>
  <si>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</si>
  <si>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</si>
  <si>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</si>
  <si>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</si>
  <si>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</si>
  <si>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</si>
  <si>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</si>
  <si>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</si>
  <si>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</si>
  <si>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</si>
  <si>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</si>
  <si>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</si>
  <si>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</si>
  <si>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</si>
  <si>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</si>
  <si>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</si>
  <si>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</si>
  <si>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</si>
  <si>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</si>
  <si>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</si>
  <si>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</si>
  <si>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</si>
  <si>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</si>
  <si>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</si>
  <si>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</si>
  <si>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</si>
  <si>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</si>
  <si>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</si>
  <si>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</si>
  <si>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</si>
  <si>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</si>
  <si>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</si>
  <si>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</si>
  <si>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</si>
  <si>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</si>
  <si>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</si>
  <si>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</si>
  <si>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</si>
  <si>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</si>
  <si>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</si>
  <si>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</si>
  <si>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</si>
  <si>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</si>
  <si>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</si>
  <si>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</si>
  <si>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</si>
  <si>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</si>
  <si>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</si>
  <si>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</si>
  <si>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</si>
  <si>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</si>
  <si>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</si>
  <si>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</si>
  <si>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</si>
  <si>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</si>
  <si>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</si>
  <si>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</si>
  <si>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</si>
  <si>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</si>
  <si>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</si>
  <si>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</si>
  <si>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</si>
  <si>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</si>
  <si>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</si>
  <si>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</si>
  <si>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</si>
  <si>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</si>
  <si>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</si>
  <si>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</si>
  <si>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</si>
  <si>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</si>
  <si>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</si>
  <si>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</si>
  <si>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</si>
  <si>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</si>
  <si>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</si>
  <si>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</si>
  <si>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</si>
  <si>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</si>
  <si>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</si>
  <si>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</si>
  <si>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</si>
  <si>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</si>
  <si>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</si>
  <si>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</si>
  <si>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</si>
  <si>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</si>
  <si>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</si>
  <si>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</si>
  <si>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</si>
  <si>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</si>
  <si>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</si>
  <si>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</si>
  <si>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</si>
  <si>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</si>
  <si>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</si>
  <si>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</si>
  <si>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</si>
  <si>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</si>
  <si>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</si>
  <si>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</si>
  <si>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</si>
  <si>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</si>
  <si>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</si>
  <si>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</si>
  <si>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</si>
  <si>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</si>
  <si>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</si>
  <si>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</si>
  <si>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</si>
  <si>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</si>
  <si>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</si>
  <si>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</si>
  <si>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</si>
  <si>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</si>
  <si>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</si>
  <si>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</si>
  <si>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</si>
  <si>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</si>
  <si>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</si>
  <si>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</si>
  <si>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</si>
  <si>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</si>
  <si>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</si>
  <si>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</si>
  <si>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</si>
  <si>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</si>
  <si>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</si>
  <si>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</si>
  <si>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</si>
  <si>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</si>
  <si>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</si>
  <si>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</si>
  <si>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</si>
  <si>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</si>
  <si>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</si>
  <si>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</si>
  <si>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</si>
  <si>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</si>
  <si>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</si>
  <si>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</si>
  <si>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</si>
  <si>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</si>
  <si>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</si>
  <si>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</si>
  <si>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</si>
  <si>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</si>
  <si>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</si>
  <si>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</si>
  <si>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</si>
  <si>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</si>
  <si>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</si>
  <si>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</si>
  <si>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</si>
  <si>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</si>
  <si>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</si>
  <si>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</si>
  <si>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</si>
  <si>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</si>
  <si>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</si>
  <si>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</si>
  <si>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</si>
  <si>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</si>
  <si>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</si>
  <si>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</si>
  <si>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</si>
  <si>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</si>
  <si>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</si>
  <si>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</si>
  <si>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</si>
  <si>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</si>
  <si>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</si>
  <si>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</si>
  <si>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</si>
  <si>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</si>
  <si>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</si>
  <si>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</si>
  <si>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</si>
  <si>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</si>
  <si>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</si>
  <si>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</si>
  <si>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</si>
  <si>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</si>
  <si>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</si>
  <si>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</si>
  <si>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</si>
  <si>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</si>
  <si>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</si>
  <si>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</si>
  <si>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</si>
  <si>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</si>
  <si>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</si>
  <si>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</si>
  <si>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</si>
  <si>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</si>
  <si>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</si>
  <si>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</si>
  <si>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</si>
  <si>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</si>
  <si>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</si>
  <si>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</si>
  <si>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</si>
  <si>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</si>
  <si>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</si>
  <si>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</si>
  <si>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</si>
  <si>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</si>
  <si>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</si>
  <si>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</si>
  <si>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</si>
  <si>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</si>
  <si>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</si>
  <si>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</si>
  <si>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</si>
  <si>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</si>
  <si>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</si>
  <si>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</si>
  <si>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</si>
  <si>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</si>
  <si>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</si>
  <si>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</si>
  <si>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</si>
  <si>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</si>
  <si>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</si>
  <si>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</si>
  <si>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</si>
  <si>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</si>
  <si>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</si>
  <si>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</si>
  <si>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</si>
  <si>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</si>
  <si>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</si>
  <si>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</si>
  <si>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</si>
  <si>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</si>
  <si>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</si>
  <si>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</si>
  <si>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</si>
  <si>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</si>
  <si>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</si>
  <si>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</si>
  <si>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</si>
  <si>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</si>
  <si>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</si>
  <si>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</si>
  <si>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</si>
  <si>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</si>
  <si>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</si>
  <si>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</si>
  <si>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</si>
  <si>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</si>
  <si>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</si>
  <si>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</si>
  <si>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</si>
  <si>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</si>
  <si>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</si>
  <si>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</si>
  <si>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</si>
  <si>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</si>
  <si>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</si>
  <si>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</si>
  <si>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</si>
  <si>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</si>
  <si>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</si>
  <si>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</si>
  <si>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</si>
  <si>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</si>
  <si>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</si>
  <si>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</si>
  <si>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</si>
  <si>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</si>
  <si>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</si>
  <si>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</si>
  <si>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</si>
  <si>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</si>
  <si>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</si>
  <si>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</si>
  <si>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</si>
  <si>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</si>
  <si>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</si>
  <si>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</si>
  <si>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</si>
  <si>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</si>
  <si>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</si>
  <si>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</si>
  <si>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</si>
  <si>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</si>
  <si>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</si>
  <si>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</si>
  <si>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</si>
  <si>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</si>
  <si>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</si>
  <si>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</si>
  <si>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</si>
  <si>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</si>
  <si>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</si>
  <si>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</si>
  <si>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</si>
  <si>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</si>
  <si>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</si>
  <si>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</si>
  <si>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</si>
  <si>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</si>
  <si>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</si>
  <si>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</si>
  <si>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</si>
  <si>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</si>
  <si>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</si>
  <si>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</si>
  <si>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</si>
  <si>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</si>
  <si>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</si>
  <si>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</si>
  <si>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</si>
  <si>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</si>
  <si>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</si>
  <si>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</si>
  <si>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</si>
  <si>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</si>
  <si>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</si>
  <si>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</si>
  <si>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</si>
  <si>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</si>
  <si>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</si>
  <si>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</si>
  <si>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</si>
  <si>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</si>
  <si>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</si>
  <si>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</si>
  <si>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</si>
  <si>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</si>
  <si>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</si>
  <si>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</si>
  <si>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</si>
  <si>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</si>
  <si>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</si>
  <si>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</si>
  <si>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</si>
  <si>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</si>
  <si>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</si>
  <si>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</si>
  <si>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</si>
  <si>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</si>
  <si>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</si>
  <si>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</si>
  <si>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</si>
  <si>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</si>
  <si>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</si>
  <si>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</si>
  <si>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</si>
  <si>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</si>
  <si>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</si>
  <si>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</si>
  <si>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</si>
  <si>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</si>
  <si>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</si>
  <si>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</si>
  <si>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</si>
  <si>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</si>
  <si>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</si>
  <si>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</si>
  <si>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</si>
  <si>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</si>
  <si>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</si>
  <si>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</si>
  <si>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</si>
  <si>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</si>
  <si>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</si>
  <si>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</si>
  <si>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</si>
  <si>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</si>
  <si>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</si>
  <si>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</si>
  <si>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</si>
  <si>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</si>
  <si>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</si>
  <si>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</si>
  <si>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</si>
  <si>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</si>
  <si>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</si>
  <si>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</si>
  <si>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</si>
  <si>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</si>
  <si>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</si>
  <si>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</si>
  <si>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</si>
  <si>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</si>
  <si>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</si>
  <si>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</si>
  <si>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</si>
  <si>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</si>
  <si>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</si>
  <si>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</si>
  <si>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</si>
  <si>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</si>
  <si>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</si>
  <si>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</si>
  <si>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</si>
  <si>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</si>
  <si>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</si>
  <si>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</si>
  <si>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</si>
  <si>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</si>
  <si>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</si>
  <si>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</si>
  <si>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</si>
  <si>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</si>
  <si>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</si>
  <si>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</si>
  <si>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</si>
  <si>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</si>
  <si>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</si>
  <si>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</si>
  <si>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</si>
  <si>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</si>
  <si>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</si>
  <si>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</si>
  <si>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</si>
  <si>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</si>
  <si>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</si>
  <si>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</si>
  <si>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</si>
  <si>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</si>
  <si>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</si>
  <si>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</si>
  <si>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</si>
  <si>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</si>
  <si>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</si>
  <si>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</si>
  <si>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</si>
  <si>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</si>
  <si>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</si>
  <si>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</si>
  <si>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</si>
  <si>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</si>
  <si>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</si>
  <si>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</si>
  <si>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</si>
  <si>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</si>
  <si>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</si>
  <si>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</si>
  <si>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</si>
  <si>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</si>
  <si>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</si>
  <si>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</si>
  <si>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</si>
  <si>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</si>
  <si>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</si>
  <si>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</si>
  <si>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</si>
  <si>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</si>
  <si>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</si>
  <si>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</si>
  <si>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</si>
  <si>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</si>
  <si>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</si>
  <si>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</si>
  <si>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</si>
  <si>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</si>
  <si>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</si>
  <si>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</si>
  <si>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</si>
  <si>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</si>
  <si>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</si>
  <si>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</si>
  <si>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</si>
  <si>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</si>
  <si>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</si>
  <si>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</si>
  <si>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</si>
  <si>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</si>
  <si>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</si>
  <si>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</si>
  <si>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</si>
  <si>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</si>
  <si>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</si>
  <si>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</si>
  <si>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</si>
  <si>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</si>
  <si>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</si>
  <si>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</si>
  <si>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</si>
  <si>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</si>
  <si>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</si>
  <si>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</si>
  <si>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</si>
  <si>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</si>
  <si>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</si>
  <si>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</si>
  <si>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</si>
  <si>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</si>
  <si>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</si>
  <si>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</si>
  <si>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</si>
  <si>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</si>
  <si>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</si>
  <si>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</si>
  <si>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</si>
  <si>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</si>
  <si>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</si>
  <si>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</si>
  <si>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</si>
  <si>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</si>
  <si>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</si>
  <si>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</si>
  <si>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</si>
  <si>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</si>
  <si>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</si>
  <si>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</si>
  <si>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</si>
  <si>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</si>
  <si>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</si>
  <si>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</si>
  <si>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</si>
  <si>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</si>
  <si>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</si>
  <si>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</si>
  <si>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</si>
  <si>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</si>
  <si>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</si>
  <si>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</si>
  <si>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</si>
  <si>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</si>
  <si>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</si>
  <si>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</si>
  <si>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</si>
  <si>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</si>
  <si>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</si>
  <si>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</si>
  <si>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</si>
  <si>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</si>
  <si>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</si>
  <si>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</si>
  <si>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</si>
  <si>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</si>
  <si>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</si>
  <si>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</si>
  <si>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</si>
  <si>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</si>
  <si>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</si>
  <si>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</si>
  <si>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</si>
  <si>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</si>
  <si>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</si>
  <si>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</si>
  <si>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</si>
  <si>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</si>
  <si>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</si>
  <si>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</si>
  <si>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</si>
  <si>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</si>
  <si>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</si>
  <si>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</si>
  <si>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</si>
  <si>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</si>
  <si>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</si>
  <si>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</si>
  <si>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</si>
  <si>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</si>
  <si>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</si>
  <si>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</si>
  <si>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</si>
  <si>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</si>
  <si>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</si>
  <si>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</si>
  <si>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</si>
  <si>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</si>
  <si>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</si>
  <si>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</si>
  <si>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</si>
  <si>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</si>
  <si>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</si>
  <si>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</si>
  <si>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</si>
  <si>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</si>
  <si>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</si>
  <si>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</si>
  <si>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</si>
  <si>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</si>
  <si>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</si>
  <si>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</si>
  <si>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</si>
  <si>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</si>
  <si>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</si>
  <si>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</si>
  <si>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</si>
  <si>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</si>
  <si>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</si>
  <si>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</si>
  <si>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</si>
  <si>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</si>
  <si>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</si>
  <si>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</si>
  <si>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</si>
  <si>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</si>
  <si>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</si>
  <si>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</si>
  <si>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</si>
  <si>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</si>
  <si>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</si>
  <si>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</si>
  <si>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</si>
  <si>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</si>
  <si>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</si>
  <si>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</si>
  <si>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</si>
  <si>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</si>
  <si>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</si>
  <si>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</si>
  <si>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</si>
  <si>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</si>
  <si>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</si>
  <si>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</si>
  <si>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</si>
  <si>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</si>
  <si>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</si>
  <si>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</si>
  <si>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</si>
  <si>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</si>
  <si>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</si>
  <si>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</si>
  <si>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</si>
  <si>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</si>
  <si>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</si>
  <si>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</si>
  <si>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</si>
  <si>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</si>
  <si>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</si>
  <si>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</si>
  <si>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</si>
  <si>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</si>
  <si>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</si>
  <si>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</si>
  <si>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</si>
  <si>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</si>
  <si>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</si>
  <si>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</si>
  <si>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</si>
  <si>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</si>
  <si>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</si>
  <si>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</si>
  <si>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</si>
  <si>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</si>
  <si>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</si>
  <si>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</si>
  <si>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</si>
  <si>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</si>
  <si>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</si>
  <si>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</si>
  <si>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</si>
  <si>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</si>
  <si>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</si>
  <si>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</si>
  <si>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</si>
  <si>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</si>
  <si>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</si>
  <si>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</si>
  <si>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</si>
  <si>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</si>
  <si>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</si>
  <si>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</si>
  <si>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</si>
  <si>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</si>
  <si>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</si>
  <si>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</si>
  <si>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</si>
  <si>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</si>
  <si>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</si>
  <si>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</si>
  <si>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</si>
  <si>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</si>
  <si>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</si>
  <si>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</si>
  <si>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</si>
  <si>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</si>
  <si>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</si>
  <si>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</si>
  <si>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</si>
  <si>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</si>
  <si>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</si>
  <si>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</si>
  <si>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</si>
  <si>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</si>
  <si>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</si>
  <si>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</si>
  <si>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</si>
  <si>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</si>
  <si>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</si>
  <si>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</si>
  <si>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</si>
  <si>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</si>
  <si>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</si>
  <si>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</si>
  <si>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</si>
  <si>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</si>
  <si>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</si>
  <si>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</si>
  <si>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</si>
  <si>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</si>
  <si>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</si>
  <si>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</si>
  <si>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</si>
  <si>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</si>
  <si>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</si>
  <si>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</si>
  <si>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</si>
  <si>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</si>
  <si>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</si>
  <si>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</si>
  <si>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</si>
  <si>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</si>
  <si>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</si>
  <si>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</si>
  <si>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</si>
  <si>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</si>
  <si>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</si>
  <si>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</si>
  <si>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</si>
  <si>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</si>
  <si>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</si>
  <si>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</si>
  <si>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</si>
  <si>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</si>
  <si>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</si>
  <si>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</si>
  <si>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</si>
  <si>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</si>
  <si>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</si>
  <si>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</si>
  <si>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</si>
  <si>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</si>
  <si>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</si>
  <si>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</si>
  <si>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</si>
  <si>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</si>
  <si>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</si>
  <si>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</si>
  <si>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</si>
  <si>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</si>
  <si>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</si>
  <si>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</si>
  <si>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</si>
  <si>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</si>
  <si>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</si>
  <si>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</si>
  <si>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</si>
  <si>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</si>
  <si>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</si>
  <si>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</si>
  <si>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</si>
  <si>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</si>
  <si>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</si>
  <si>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</si>
  <si>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</si>
  <si>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</si>
  <si>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</si>
  <si>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</si>
  <si>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</si>
  <si>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</si>
  <si>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</si>
  <si>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</si>
  <si>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</si>
  <si>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</si>
  <si>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</si>
  <si>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</si>
  <si>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</si>
  <si>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</si>
  <si>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</si>
  <si>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</si>
  <si>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</si>
  <si>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</si>
  <si>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</si>
  <si>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</si>
  <si>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</si>
  <si>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</si>
  <si>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</si>
  <si>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</si>
  <si>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</si>
  <si>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</si>
  <si>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</si>
  <si>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</si>
  <si>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</si>
  <si>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</si>
  <si>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</si>
  <si>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</si>
  <si>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</si>
  <si>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</si>
  <si>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</si>
  <si>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</si>
  <si>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</si>
  <si>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</si>
  <si>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</si>
  <si>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</si>
  <si>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</si>
  <si>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</si>
  <si>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</si>
  <si>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</si>
  <si>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</si>
  <si>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</si>
  <si>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</si>
  <si>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</si>
  <si>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</si>
  <si>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</si>
  <si>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</si>
  <si>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</si>
  <si>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</si>
  <si>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</si>
  <si>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</si>
  <si>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</si>
  <si>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</si>
  <si>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</si>
  <si>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</si>
  <si>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</si>
  <si>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</si>
  <si>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</si>
  <si>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</si>
  <si>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</si>
  <si>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</si>
  <si>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</si>
  <si>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</si>
  <si>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</si>
  <si>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</si>
  <si>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</si>
  <si>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</si>
  <si>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</si>
  <si>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</si>
  <si>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</si>
  <si>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</si>
  <si>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</si>
  <si>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</si>
  <si>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</si>
  <si>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</si>
  <si>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</si>
  <si>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</si>
  <si>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</si>
  <si>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</si>
  <si>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</si>
  <si>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</si>
  <si>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</si>
  <si>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</si>
  <si>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</si>
  <si>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</si>
  <si>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</si>
  <si>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</si>
  <si>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</si>
  <si>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</si>
  <si>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</si>
  <si>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</si>
  <si>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</si>
  <si>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</si>
  <si>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</si>
  <si>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</si>
  <si>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</si>
  <si>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</si>
  <si>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</si>
  <si>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</si>
  <si>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</si>
  <si>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</si>
  <si>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</si>
  <si>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</si>
  <si>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</si>
  <si>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</si>
  <si>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</si>
  <si>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</si>
  <si>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</si>
  <si>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</si>
  <si>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</si>
  <si>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</si>
  <si>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</si>
  <si>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</si>
  <si>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</si>
  <si>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</si>
  <si>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</si>
  <si>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</si>
  <si>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</si>
  <si>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</si>
  <si>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</si>
  <si>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</si>
  <si>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</si>
  <si>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</si>
  <si>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</si>
  <si>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</si>
  <si>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</si>
  <si>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</si>
  <si>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</si>
  <si>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</si>
  <si>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</si>
  <si>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</si>
  <si>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</si>
  <si>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</si>
  <si>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</si>
  <si>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</si>
  <si>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</si>
  <si>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</si>
  <si>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</si>
  <si>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</si>
  <si>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</si>
  <si>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</si>
  <si>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</si>
  <si>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</si>
  <si>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</si>
  <si>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</si>
  <si>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</si>
  <si>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</si>
  <si>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</si>
  <si>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</si>
  <si>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</si>
  <si>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</si>
  <si>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</si>
  <si>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</si>
  <si>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</si>
  <si>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</si>
  <si>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</si>
  <si>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</si>
  <si>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</si>
  <si>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</si>
  <si>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</si>
  <si>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</si>
  <si>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</si>
  <si>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</si>
  <si>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</si>
  <si>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</si>
  <si>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</si>
  <si>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</si>
  <si>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</si>
  <si>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</si>
  <si>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</si>
  <si>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</si>
  <si>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</si>
  <si>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</si>
  <si>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</si>
  <si>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</si>
  <si>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</si>
  <si>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</si>
  <si>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</si>
  <si>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</si>
  <si>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</si>
  <si>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</si>
  <si>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</si>
  <si>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</si>
  <si>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</si>
  <si>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</si>
  <si>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</si>
  <si>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</si>
  <si>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</si>
  <si>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</si>
  <si>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</si>
  <si>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</si>
  <si>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</si>
  <si>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</si>
  <si>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</si>
  <si>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</si>
  <si>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</si>
  <si>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</si>
  <si>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</si>
  <si>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</si>
  <si>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</si>
  <si>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</si>
  <si>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</si>
  <si>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</si>
  <si>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</si>
  <si>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</si>
  <si>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</si>
  <si>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</si>
  <si>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</si>
  <si>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</si>
  <si>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</si>
  <si>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</si>
  <si>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</si>
  <si>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</si>
  <si>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</si>
  <si>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</si>
  <si>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</si>
  <si>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</si>
  <si>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</si>
  <si>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</si>
  <si>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</si>
  <si>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</si>
  <si>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</si>
  <si>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</si>
  <si>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</si>
  <si>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</si>
  <si>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</si>
  <si>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</si>
  <si>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</si>
  <si>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</si>
  <si>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</si>
  <si>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</si>
  <si>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</si>
  <si>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</si>
  <si>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</si>
  <si>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</si>
  <si>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</si>
  <si>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</si>
  <si>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</si>
  <si>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</si>
  <si>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</si>
  <si>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</si>
  <si>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</si>
  <si>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</si>
  <si>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</si>
  <si>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</si>
  <si>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</si>
  <si>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</si>
  <si>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</si>
  <si>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</si>
  <si>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</si>
  <si>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</si>
  <si>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</si>
  <si>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</si>
  <si>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</si>
  <si>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</si>
  <si>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</si>
  <si>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</si>
  <si>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</si>
  <si>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</si>
  <si>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</si>
  <si>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</si>
  <si>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</si>
  <si>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</si>
  <si>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</si>
  <si>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</si>
  <si>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</si>
  <si>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</si>
  <si>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</si>
  <si>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</si>
  <si>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</si>
  <si>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</si>
  <si>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</si>
  <si>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</si>
  <si>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</si>
  <si>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</si>
  <si>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</si>
  <si>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</si>
  <si>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</si>
  <si>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</si>
  <si>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</si>
  <si>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</si>
  <si>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</si>
  <si>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</si>
  <si>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</si>
  <si>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</si>
  <si>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(All)</t>
  </si>
  <si>
    <t>Percentage Funded</t>
  </si>
  <si>
    <t>Average Donation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</si>
  <si>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</si>
  <si>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</si>
  <si>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</si>
  <si>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</si>
  <si>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</si>
  <si>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</si>
  <si>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</si>
  <si>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</si>
  <si>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</si>
  <si>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</si>
  <si>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</si>
  <si>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</si>
  <si>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</si>
  <si>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</si>
  <si>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</si>
  <si>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</si>
  <si>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</si>
  <si>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</si>
  <si>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</si>
  <si>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</si>
  <si>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</si>
  <si>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</si>
  <si>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</si>
  <si>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</si>
  <si>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</si>
  <si>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</si>
  <si>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</si>
  <si>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</si>
  <si>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</si>
  <si>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</si>
  <si>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</si>
  <si>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</si>
  <si>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</si>
  <si>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</si>
  <si>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</si>
  <si>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</si>
  <si>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</si>
  <si>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</si>
  <si>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</si>
  <si>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</si>
  <si>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</si>
  <si>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</si>
  <si>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</si>
  <si>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</si>
  <si>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</si>
  <si>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</si>
  <si>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</si>
  <si>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</si>
  <si>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</si>
  <si>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</si>
  <si>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</si>
  <si>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</si>
  <si>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Column Labels</t>
  </si>
  <si>
    <t>Grand Total</t>
  </si>
  <si>
    <t>Row Labels</t>
  </si>
  <si>
    <t>Count of outcomes</t>
  </si>
  <si>
    <t>Date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</si>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</sst>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applyNumberFormat="1" applyFont="1"/>
    <xf numFmtId="0" fontId="1" fillId="0" borderId="0" xfId="0" applyFont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[Kickstarter_Challenge_copy.xlsx]Theater Outcomes by Launch Date!PivotTable4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By</a:t>
            </a:r>
            <a:r>
              <a:rPr lang="en-US" baseline="0"/>
              <a:t> Launch Date</a:t>
            </a:r>
            <a:endParaRPr lang="en-US"/>
          </a:p>
        </c:rich>
      </c:tx>
      <c:layout>
        <c:manualLayout>
          <c:xMode val="edge"/>
          <c:yMode val="edge"/>
          <c:x val="0.21971522309711289"/>
          <c:y val="0.109333559548756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9-41C6-8984-D8C4AF61AF7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9-41C6-8984-D8C4AF61AF7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7-46BB-99F3-E0098F63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49928"/>
        <c:axId val="810050256"/>
      </c:lineChart>
      <c:catAx>
        <c:axId val="81004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50256"/>
        <c:crosses val="autoZero"/>
        <c:auto val="1"/>
        <c:lblAlgn val="ctr"/>
        <c:lblOffset val="100"/>
        <c:noMultiLvlLbl val="0"/>
      </c:catAx>
      <c:valAx>
        <c:axId val="810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49928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0.72707889125799574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9E-461A-8328-A4B01D485BC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0.27292110874200426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9E-461A-8328-A4B01D485BC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9E-461A-8328-A4B01D485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924976"/>
        <c:axId val="433922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341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9E-461A-8328-A4B01D485B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128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9E-461A-8328-A4B01D485B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9E-461A-8328-A4B01D485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469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9E-461A-8328-A4B01D485BC9}"/>
                  </c:ext>
                </c:extLst>
              </c15:ser>
            </c15:filteredLineSeries>
          </c:ext>
        </c:extLst>
      </c:lineChart>
      <c:catAx>
        <c:axId val="4339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22680"/>
        <c:crosses val="autoZero"/>
        <c:auto val="1"/>
        <c:lblAlgn val="ctr"/>
        <c:lblOffset val="100"/>
        <c:noMultiLvlLbl val="0"/>
      </c:catAx>
      <c:valAx>
        <c:axId val="43392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690562</xdr:colOff>
      <xdr:row>3</xdr:row>
      <xdr:rowOff>4762</xdr:rowOff>
    </xdr:from>
    <xdr:to>
      <xdr:col>13</xdr:col>
      <xdr:colOff>100012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9C225-4A1A-437B-B29F-F0F0ED7F5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4762</xdr:rowOff>
    </xdr:from>
    <xdr:to>
      <xdr:col>4</xdr:col>
      <xdr:colOff>95250</xdr:colOff>
      <xdr:row>28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8BEA5-9E7B-4057-B18E-562C7D1B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Partain" refreshedDate="44502.873781018519" createdVersion="7" refreshedVersion="7" minRefreshableVersion="3" recordCount="4115" xr:uid="{9FEACC5F-5A71-4D5A-99D8-01D2F8053204}">
  <cacheSource type="worksheet">
    <worksheetSource ref="A1:S1048576" sheet="Kickstarter Data"/>
  </cacheSource>
  <cacheFields count="19">
    <cacheField name="id" numFmtId="0">
      <sharedItems containsString="0" containsBlank="1" containsNumber="1" containsInteger="1" minValue="0" maxValue="4113" count="411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m/>
      </sharedItems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1" maxValue="3304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x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b v="0"/>
    <n v="182"/>
    <b v="1"/>
    <x v="0"/>
    <s v="television"/>
    <n v="137"/>
    <n v="63.92"/>
    <x v="0"/>
    <x v="0"/>
  </r>
  <r>
    <x v="1"/>
    <s v="FannibalFest Fan Convention"/>
    <s v="A Hannibal TV Show Fan Convention and Art Collective"/>
    <x v="1"/>
    <n v="14653"/>
    <x v="0"/>
    <s v="US"/>
    <s v="USD"/>
    <n v="1488464683"/>
    <n v="1485872683"/>
    <b v="0"/>
    <n v="79"/>
    <b v="1"/>
    <x v="0"/>
    <s v="television"/>
    <n v="143"/>
    <n v="185.48"/>
    <x v="1"/>
    <x v="1"/>
  </r>
  <r>
    <x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b v="0"/>
    <n v="35"/>
    <b v="1"/>
    <x v="0"/>
    <s v="television"/>
    <n v="105"/>
    <n v="15"/>
    <x v="2"/>
    <x v="2"/>
  </r>
  <r>
    <x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b v="0"/>
    <n v="150"/>
    <b v="1"/>
    <x v="0"/>
    <s v="television"/>
    <n v="104"/>
    <n v="69.27"/>
    <x v="3"/>
    <x v="3"/>
  </r>
  <r>
    <x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b v="0"/>
    <n v="284"/>
    <b v="1"/>
    <x v="0"/>
    <s v="television"/>
    <n v="123"/>
    <n v="190.55"/>
    <x v="0"/>
    <x v="4"/>
  </r>
  <r>
    <x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b v="0"/>
    <n v="47"/>
    <b v="1"/>
    <x v="0"/>
    <s v="television"/>
    <n v="110"/>
    <n v="93.4"/>
    <x v="2"/>
    <x v="5"/>
  </r>
  <r>
    <x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b v="0"/>
    <n v="58"/>
    <b v="1"/>
    <x v="0"/>
    <s v="television"/>
    <n v="106"/>
    <n v="146.88"/>
    <x v="3"/>
    <x v="6"/>
  </r>
  <r>
    <x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b v="0"/>
    <n v="57"/>
    <b v="1"/>
    <x v="0"/>
    <s v="television"/>
    <n v="101"/>
    <n v="159.82"/>
    <x v="2"/>
    <x v="7"/>
  </r>
  <r>
    <x v="8"/>
    <s v="Sizzling in the Kitchen Flynn Style"/>
    <s v="Help us raise the funds to film our pilot episode!"/>
    <x v="8"/>
    <n v="3501.52"/>
    <x v="0"/>
    <s v="US"/>
    <s v="USD"/>
    <n v="1460754000"/>
    <n v="1460155212"/>
    <b v="0"/>
    <n v="12"/>
    <b v="1"/>
    <x v="0"/>
    <s v="television"/>
    <n v="100"/>
    <n v="291.79000000000002"/>
    <x v="2"/>
    <x v="8"/>
  </r>
  <r>
    <x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b v="0"/>
    <n v="20"/>
    <b v="1"/>
    <x v="0"/>
    <s v="television"/>
    <n v="126"/>
    <n v="31.5"/>
    <x v="2"/>
    <x v="9"/>
  </r>
  <r>
    <x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b v="0"/>
    <n v="19"/>
    <b v="1"/>
    <x v="0"/>
    <s v="television"/>
    <n v="101"/>
    <n v="158.68"/>
    <x v="3"/>
    <x v="10"/>
  </r>
  <r>
    <x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b v="0"/>
    <n v="75"/>
    <b v="1"/>
    <x v="0"/>
    <s v="television"/>
    <n v="121"/>
    <n v="80.33"/>
    <x v="2"/>
    <x v="11"/>
  </r>
  <r>
    <x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b v="0"/>
    <n v="827"/>
    <b v="1"/>
    <x v="0"/>
    <s v="television"/>
    <n v="165"/>
    <n v="59.96"/>
    <x v="3"/>
    <x v="12"/>
  </r>
  <r>
    <x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b v="0"/>
    <n v="51"/>
    <b v="1"/>
    <x v="0"/>
    <s v="television"/>
    <n v="160"/>
    <n v="109.78"/>
    <x v="2"/>
    <x v="13"/>
  </r>
  <r>
    <x v="14"/>
    <s v="3010 | Sci-fi Series"/>
    <s v="A highly charged post apocalyptic sci fi series that pulls no punches!"/>
    <x v="12"/>
    <n v="6056"/>
    <x v="0"/>
    <s v="AU"/>
    <s v="AUD"/>
    <n v="1405259940"/>
    <n v="1403051888"/>
    <b v="0"/>
    <n v="41"/>
    <b v="1"/>
    <x v="0"/>
    <s v="television"/>
    <n v="101"/>
    <n v="147.71"/>
    <x v="3"/>
    <x v="14"/>
  </r>
  <r>
    <x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b v="0"/>
    <n v="98"/>
    <b v="1"/>
    <x v="0"/>
    <s v="television"/>
    <n v="107"/>
    <n v="21.76"/>
    <x v="0"/>
    <x v="15"/>
  </r>
  <r>
    <x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b v="0"/>
    <n v="70"/>
    <b v="1"/>
    <x v="0"/>
    <s v="television"/>
    <n v="100"/>
    <n v="171.84"/>
    <x v="3"/>
    <x v="16"/>
  </r>
  <r>
    <x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b v="0"/>
    <n v="36"/>
    <b v="1"/>
    <x v="0"/>
    <s v="television"/>
    <n v="101"/>
    <n v="41.94"/>
    <x v="3"/>
    <x v="17"/>
  </r>
  <r>
    <x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b v="0"/>
    <n v="342"/>
    <b v="1"/>
    <x v="0"/>
    <s v="television"/>
    <n v="106"/>
    <n v="93.26"/>
    <x v="3"/>
    <x v="18"/>
  </r>
  <r>
    <x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b v="0"/>
    <n v="22"/>
    <b v="1"/>
    <x v="0"/>
    <s v="television"/>
    <n v="145"/>
    <n v="56.14"/>
    <x v="0"/>
    <x v="19"/>
  </r>
  <r>
    <x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b v="0"/>
    <n v="25"/>
    <b v="1"/>
    <x v="0"/>
    <s v="television"/>
    <n v="100"/>
    <n v="80.16"/>
    <x v="0"/>
    <x v="20"/>
  </r>
  <r>
    <x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b v="0"/>
    <n v="101"/>
    <b v="1"/>
    <x v="0"/>
    <s v="television"/>
    <n v="109"/>
    <n v="199.9"/>
    <x v="3"/>
    <x v="21"/>
  </r>
  <r>
    <x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b v="0"/>
    <n v="8"/>
    <b v="1"/>
    <x v="0"/>
    <s v="television"/>
    <n v="117"/>
    <n v="51.25"/>
    <x v="3"/>
    <x v="22"/>
  </r>
  <r>
    <x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b v="0"/>
    <n v="23"/>
    <b v="1"/>
    <x v="0"/>
    <s v="television"/>
    <n v="119"/>
    <n v="103.04"/>
    <x v="0"/>
    <x v="23"/>
  </r>
  <r>
    <x v="24"/>
    <s v="Bring STL Up Late to TV"/>
    <s v="STL Up Late is a weekly late night comedy talk show for St. Louis television."/>
    <x v="19"/>
    <n v="38082.69"/>
    <x v="0"/>
    <s v="US"/>
    <s v="USD"/>
    <n v="1442345940"/>
    <n v="1439494863"/>
    <b v="0"/>
    <n v="574"/>
    <b v="1"/>
    <x v="0"/>
    <s v="television"/>
    <n v="109"/>
    <n v="66.349999999999994"/>
    <x v="0"/>
    <x v="24"/>
  </r>
  <r>
    <x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b v="0"/>
    <n v="14"/>
    <b v="1"/>
    <x v="0"/>
    <s v="television"/>
    <n v="133"/>
    <n v="57.14"/>
    <x v="0"/>
    <x v="25"/>
  </r>
  <r>
    <x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b v="0"/>
    <n v="19"/>
    <b v="1"/>
    <x v="0"/>
    <s v="television"/>
    <n v="155"/>
    <n v="102.11"/>
    <x v="3"/>
    <x v="26"/>
  </r>
  <r>
    <x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b v="0"/>
    <n v="150"/>
    <b v="1"/>
    <x v="0"/>
    <s v="television"/>
    <n v="112"/>
    <n v="148.97"/>
    <x v="3"/>
    <x v="27"/>
  </r>
  <r>
    <x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b v="0"/>
    <n v="71"/>
    <b v="1"/>
    <x v="0"/>
    <s v="television"/>
    <n v="100"/>
    <n v="169.61"/>
    <x v="0"/>
    <x v="28"/>
  </r>
  <r>
    <x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b v="0"/>
    <n v="117"/>
    <b v="1"/>
    <x v="0"/>
    <s v="television"/>
    <n v="123"/>
    <n v="31.62"/>
    <x v="3"/>
    <x v="29"/>
  </r>
  <r>
    <x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b v="0"/>
    <n v="53"/>
    <b v="1"/>
    <x v="0"/>
    <s v="television"/>
    <n v="101"/>
    <n v="76.45"/>
    <x v="3"/>
    <x v="30"/>
  </r>
  <r>
    <x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b v="0"/>
    <n v="1"/>
    <b v="1"/>
    <x v="0"/>
    <s v="television"/>
    <n v="100"/>
    <n v="13"/>
    <x v="2"/>
    <x v="31"/>
  </r>
  <r>
    <x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b v="0"/>
    <n v="89"/>
    <b v="1"/>
    <x v="0"/>
    <s v="television"/>
    <n v="100"/>
    <n v="320.45"/>
    <x v="2"/>
    <x v="32"/>
  </r>
  <r>
    <x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b v="0"/>
    <n v="64"/>
    <b v="1"/>
    <x v="0"/>
    <s v="television"/>
    <n v="102"/>
    <n v="83.75"/>
    <x v="0"/>
    <x v="33"/>
  </r>
  <r>
    <x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b v="0"/>
    <n v="68"/>
    <b v="1"/>
    <x v="0"/>
    <s v="television"/>
    <n v="130"/>
    <n v="49.88"/>
    <x v="3"/>
    <x v="34"/>
  </r>
  <r>
    <x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b v="0"/>
    <n v="28"/>
    <b v="1"/>
    <x v="0"/>
    <s v="television"/>
    <n v="167"/>
    <n v="59.46"/>
    <x v="0"/>
    <x v="35"/>
  </r>
  <r>
    <x v="36"/>
    <s v="THE LISTENING BOX"/>
    <s v="A modern day priest makes an unusual discovery, setting off a chain of events."/>
    <x v="12"/>
    <n v="8529"/>
    <x v="0"/>
    <s v="US"/>
    <s v="USD"/>
    <n v="1428128525"/>
    <n v="1425540125"/>
    <b v="0"/>
    <n v="44"/>
    <b v="1"/>
    <x v="0"/>
    <s v="television"/>
    <n v="142"/>
    <n v="193.84"/>
    <x v="0"/>
    <x v="36"/>
  </r>
  <r>
    <x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b v="0"/>
    <n v="253"/>
    <b v="1"/>
    <x v="0"/>
    <s v="television"/>
    <n v="183"/>
    <n v="159.51"/>
    <x v="0"/>
    <x v="37"/>
  </r>
  <r>
    <x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b v="0"/>
    <n v="66"/>
    <b v="1"/>
    <x v="0"/>
    <s v="television"/>
    <n v="110"/>
    <n v="41.68"/>
    <x v="4"/>
    <x v="38"/>
  </r>
  <r>
    <x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b v="0"/>
    <n v="217"/>
    <b v="1"/>
    <x v="0"/>
    <s v="television"/>
    <n v="131"/>
    <n v="150.9"/>
    <x v="3"/>
    <x v="39"/>
  </r>
  <r>
    <x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b v="0"/>
    <n v="16"/>
    <b v="1"/>
    <x v="0"/>
    <s v="television"/>
    <n v="101"/>
    <n v="126.69"/>
    <x v="3"/>
    <x v="40"/>
  </r>
  <r>
    <x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b v="0"/>
    <n v="19"/>
    <b v="1"/>
    <x v="0"/>
    <s v="television"/>
    <n v="100"/>
    <n v="105.26"/>
    <x v="3"/>
    <x v="41"/>
  </r>
  <r>
    <x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b v="0"/>
    <n v="169"/>
    <b v="1"/>
    <x v="0"/>
    <s v="television"/>
    <n v="142"/>
    <n v="117.51"/>
    <x v="3"/>
    <x v="42"/>
  </r>
  <r>
    <x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b v="0"/>
    <n v="263"/>
    <b v="1"/>
    <x v="0"/>
    <s v="television"/>
    <n v="309"/>
    <n v="117.36"/>
    <x v="3"/>
    <x v="43"/>
  </r>
  <r>
    <x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b v="0"/>
    <n v="15"/>
    <b v="1"/>
    <x v="0"/>
    <s v="television"/>
    <n v="100"/>
    <n v="133.33000000000001"/>
    <x v="3"/>
    <x v="44"/>
  </r>
  <r>
    <x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b v="0"/>
    <n v="61"/>
    <b v="1"/>
    <x v="0"/>
    <s v="television"/>
    <n v="120"/>
    <n v="98.36"/>
    <x v="2"/>
    <x v="45"/>
  </r>
  <r>
    <x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b v="0"/>
    <n v="45"/>
    <b v="1"/>
    <x v="0"/>
    <s v="television"/>
    <n v="104"/>
    <n v="194.44"/>
    <x v="0"/>
    <x v="46"/>
  </r>
  <r>
    <x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b v="0"/>
    <n v="70"/>
    <b v="1"/>
    <x v="0"/>
    <s v="television"/>
    <n v="108"/>
    <n v="76.87"/>
    <x v="3"/>
    <x v="47"/>
  </r>
  <r>
    <x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b v="0"/>
    <n v="38"/>
    <b v="1"/>
    <x v="0"/>
    <s v="television"/>
    <n v="108"/>
    <n v="56.82"/>
    <x v="0"/>
    <x v="48"/>
  </r>
  <r>
    <x v="49"/>
    <s v="Driving Jersey - Season Five"/>
    <s v="Driving Jersey is real people telling real stories."/>
    <x v="14"/>
    <n v="12000"/>
    <x v="0"/>
    <s v="US"/>
    <s v="USD"/>
    <n v="1445660045"/>
    <n v="1443068045"/>
    <b v="0"/>
    <n v="87"/>
    <b v="1"/>
    <x v="0"/>
    <s v="television"/>
    <n v="100"/>
    <n v="137.93"/>
    <x v="0"/>
    <x v="49"/>
  </r>
  <r>
    <x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b v="0"/>
    <n v="22"/>
    <b v="1"/>
    <x v="0"/>
    <s v="television"/>
    <n v="100"/>
    <n v="27.27"/>
    <x v="3"/>
    <x v="50"/>
  </r>
  <r>
    <x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b v="0"/>
    <n v="119"/>
    <b v="1"/>
    <x v="0"/>
    <s v="television"/>
    <n v="128"/>
    <n v="118.34"/>
    <x v="0"/>
    <x v="51"/>
  </r>
  <r>
    <x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b v="0"/>
    <n v="52"/>
    <b v="1"/>
    <x v="0"/>
    <s v="television"/>
    <n v="116"/>
    <n v="223.48"/>
    <x v="3"/>
    <x v="52"/>
  </r>
  <r>
    <x v="53"/>
    <s v="Rolling out Vegan Mashup's Season 2"/>
    <s v="Delicious TV's Vegan Mashup launching season two on public television"/>
    <x v="9"/>
    <n v="3289"/>
    <x v="0"/>
    <s v="US"/>
    <s v="USD"/>
    <n v="1396648800"/>
    <n v="1395407445"/>
    <b v="0"/>
    <n v="117"/>
    <b v="1"/>
    <x v="0"/>
    <s v="television"/>
    <n v="110"/>
    <n v="28.11"/>
    <x v="3"/>
    <x v="53"/>
  </r>
  <r>
    <x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b v="0"/>
    <n v="52"/>
    <b v="1"/>
    <x v="0"/>
    <s v="television"/>
    <n v="101"/>
    <n v="194.23"/>
    <x v="0"/>
    <x v="54"/>
  </r>
  <r>
    <x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b v="0"/>
    <n v="86"/>
    <b v="1"/>
    <x v="0"/>
    <s v="television"/>
    <n v="129"/>
    <n v="128.94999999999999"/>
    <x v="2"/>
    <x v="55"/>
  </r>
  <r>
    <x v="56"/>
    <s v="Voxwomen Cycling Show"/>
    <s v="We want to see more women's cycling on TV - and we need your help to make it happen!"/>
    <x v="6"/>
    <n v="8581"/>
    <x v="0"/>
    <s v="GB"/>
    <s v="GBP"/>
    <n v="1433779200"/>
    <n v="1432559424"/>
    <b v="0"/>
    <n v="174"/>
    <b v="1"/>
    <x v="0"/>
    <s v="television"/>
    <n v="107"/>
    <n v="49.32"/>
    <x v="0"/>
    <x v="56"/>
  </r>
  <r>
    <x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b v="0"/>
    <n v="69"/>
    <b v="1"/>
    <x v="0"/>
    <s v="television"/>
    <n v="102"/>
    <n v="221.52"/>
    <x v="0"/>
    <x v="57"/>
  </r>
  <r>
    <x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b v="0"/>
    <n v="75"/>
    <b v="1"/>
    <x v="0"/>
    <s v="television"/>
    <n v="103"/>
    <n v="137.21"/>
    <x v="3"/>
    <x v="58"/>
  </r>
  <r>
    <x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b v="0"/>
    <n v="33"/>
    <b v="1"/>
    <x v="0"/>
    <s v="television"/>
    <n v="100"/>
    <n v="606.82000000000005"/>
    <x v="0"/>
    <x v="59"/>
  </r>
  <r>
    <x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b v="0"/>
    <n v="108"/>
    <b v="1"/>
    <x v="0"/>
    <s v="shorts"/>
    <n v="103"/>
    <n v="43.04"/>
    <x v="3"/>
    <x v="60"/>
  </r>
  <r>
    <x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b v="0"/>
    <n v="23"/>
    <b v="1"/>
    <x v="0"/>
    <s v="shorts"/>
    <n v="148"/>
    <n v="322.39"/>
    <x v="4"/>
    <x v="61"/>
  </r>
  <r>
    <x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b v="0"/>
    <n v="48"/>
    <b v="1"/>
    <x v="0"/>
    <s v="shorts"/>
    <n v="155"/>
    <n v="96.71"/>
    <x v="4"/>
    <x v="62"/>
  </r>
  <r>
    <x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b v="0"/>
    <n v="64"/>
    <b v="1"/>
    <x v="0"/>
    <s v="shorts"/>
    <n v="114"/>
    <n v="35.47"/>
    <x v="4"/>
    <x v="63"/>
  </r>
  <r>
    <x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b v="0"/>
    <n v="24"/>
    <b v="1"/>
    <x v="0"/>
    <s v="shorts"/>
    <n v="173"/>
    <n v="86.67"/>
    <x v="4"/>
    <x v="64"/>
  </r>
  <r>
    <x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b v="0"/>
    <n v="57"/>
    <b v="1"/>
    <x v="0"/>
    <s v="shorts"/>
    <n v="108"/>
    <n v="132.05000000000001"/>
    <x v="3"/>
    <x v="65"/>
  </r>
  <r>
    <x v="66"/>
    <s v="A Stagnant Fever: Short Film"/>
    <s v="A dark comedy set in the '60s about clinical depression and one night stands."/>
    <x v="13"/>
    <n v="2372"/>
    <x v="0"/>
    <s v="US"/>
    <s v="USD"/>
    <n v="1468873420"/>
    <n v="1466281420"/>
    <b v="0"/>
    <n v="26"/>
    <b v="1"/>
    <x v="0"/>
    <s v="shorts"/>
    <n v="119"/>
    <n v="91.23"/>
    <x v="2"/>
    <x v="66"/>
  </r>
  <r>
    <x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b v="0"/>
    <n v="20"/>
    <b v="1"/>
    <x v="0"/>
    <s v="shorts"/>
    <n v="116"/>
    <n v="116.25"/>
    <x v="5"/>
    <x v="67"/>
  </r>
  <r>
    <x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b v="0"/>
    <n v="36"/>
    <b v="1"/>
    <x v="0"/>
    <s v="shorts"/>
    <n v="127"/>
    <n v="21.19"/>
    <x v="3"/>
    <x v="68"/>
  </r>
  <r>
    <x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b v="0"/>
    <n v="178"/>
    <b v="1"/>
    <x v="0"/>
    <s v="shorts"/>
    <n v="111"/>
    <n v="62.33"/>
    <x v="6"/>
    <x v="69"/>
  </r>
  <r>
    <x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b v="0"/>
    <n v="17"/>
    <b v="1"/>
    <x v="0"/>
    <s v="shorts"/>
    <n v="127"/>
    <n v="37.409999999999997"/>
    <x v="6"/>
    <x v="70"/>
  </r>
  <r>
    <x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b v="0"/>
    <n v="32"/>
    <b v="1"/>
    <x v="0"/>
    <s v="shorts"/>
    <n v="124"/>
    <n v="69.72"/>
    <x v="5"/>
    <x v="71"/>
  </r>
  <r>
    <x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b v="0"/>
    <n v="41"/>
    <b v="1"/>
    <x v="0"/>
    <s v="shorts"/>
    <n v="108"/>
    <n v="58.17"/>
    <x v="5"/>
    <x v="72"/>
  </r>
  <r>
    <x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b v="0"/>
    <n v="18"/>
    <b v="1"/>
    <x v="0"/>
    <s v="shorts"/>
    <n v="100"/>
    <n v="50"/>
    <x v="6"/>
    <x v="73"/>
  </r>
  <r>
    <x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b v="0"/>
    <n v="29"/>
    <b v="1"/>
    <x v="0"/>
    <s v="shorts"/>
    <n v="113"/>
    <n v="19.47"/>
    <x v="0"/>
    <x v="74"/>
  </r>
  <r>
    <x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b v="0"/>
    <n v="47"/>
    <b v="1"/>
    <x v="0"/>
    <s v="shorts"/>
    <n v="115"/>
    <n v="85.96"/>
    <x v="4"/>
    <x v="75"/>
  </r>
  <r>
    <x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b v="0"/>
    <n v="15"/>
    <b v="1"/>
    <x v="0"/>
    <s v="shorts"/>
    <n v="153"/>
    <n v="30.67"/>
    <x v="6"/>
    <x v="76"/>
  </r>
  <r>
    <x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b v="0"/>
    <n v="26"/>
    <b v="1"/>
    <x v="0"/>
    <s v="shorts"/>
    <n v="393"/>
    <n v="60.38"/>
    <x v="5"/>
    <x v="77"/>
  </r>
  <r>
    <x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b v="0"/>
    <n v="35"/>
    <b v="1"/>
    <x v="0"/>
    <s v="shorts"/>
    <n v="2702"/>
    <n v="38.6"/>
    <x v="2"/>
    <x v="78"/>
  </r>
  <r>
    <x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b v="0"/>
    <n v="41"/>
    <b v="1"/>
    <x v="0"/>
    <s v="shorts"/>
    <n v="127"/>
    <n v="40.270000000000003"/>
    <x v="3"/>
    <x v="79"/>
  </r>
  <r>
    <x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b v="0"/>
    <n v="47"/>
    <b v="1"/>
    <x v="0"/>
    <s v="shorts"/>
    <n v="107"/>
    <n v="273.83"/>
    <x v="4"/>
    <x v="80"/>
  </r>
  <r>
    <x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b v="0"/>
    <n v="28"/>
    <b v="1"/>
    <x v="0"/>
    <s v="shorts"/>
    <n v="198"/>
    <n v="53.04"/>
    <x v="5"/>
    <x v="81"/>
  </r>
  <r>
    <x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b v="0"/>
    <n v="100"/>
    <b v="1"/>
    <x v="0"/>
    <s v="shorts"/>
    <n v="100"/>
    <n v="40.01"/>
    <x v="6"/>
    <x v="82"/>
  </r>
  <r>
    <x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b v="0"/>
    <n v="13"/>
    <b v="1"/>
    <x v="0"/>
    <s v="shorts"/>
    <n v="103"/>
    <n v="15.77"/>
    <x v="0"/>
    <x v="83"/>
  </r>
  <r>
    <x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b v="0"/>
    <n v="7"/>
    <b v="1"/>
    <x v="0"/>
    <s v="shorts"/>
    <n v="100"/>
    <n v="71.430000000000007"/>
    <x v="6"/>
    <x v="84"/>
  </r>
  <r>
    <x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b v="0"/>
    <n v="21"/>
    <b v="1"/>
    <x v="0"/>
    <s v="shorts"/>
    <n v="126"/>
    <n v="71.709999999999994"/>
    <x v="6"/>
    <x v="85"/>
  </r>
  <r>
    <x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b v="0"/>
    <n v="17"/>
    <b v="1"/>
    <x v="0"/>
    <s v="shorts"/>
    <n v="106"/>
    <n v="375.76"/>
    <x v="0"/>
    <x v="86"/>
  </r>
  <r>
    <x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b v="0"/>
    <n v="25"/>
    <b v="1"/>
    <x v="0"/>
    <s v="shorts"/>
    <n v="105"/>
    <n v="104.6"/>
    <x v="7"/>
    <x v="87"/>
  </r>
  <r>
    <x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b v="0"/>
    <n v="60"/>
    <b v="1"/>
    <x v="0"/>
    <s v="shorts"/>
    <n v="103"/>
    <n v="60"/>
    <x v="3"/>
    <x v="88"/>
  </r>
  <r>
    <x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b v="0"/>
    <n v="56"/>
    <b v="1"/>
    <x v="0"/>
    <s v="shorts"/>
    <n v="115"/>
    <n v="123.29"/>
    <x v="4"/>
    <x v="89"/>
  </r>
  <r>
    <x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b v="0"/>
    <n v="16"/>
    <b v="1"/>
    <x v="0"/>
    <s v="shorts"/>
    <n v="100"/>
    <n v="31.38"/>
    <x v="6"/>
    <x v="90"/>
  </r>
  <r>
    <x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b v="0"/>
    <n v="46"/>
    <b v="1"/>
    <x v="0"/>
    <s v="shorts"/>
    <n v="120"/>
    <n v="78.260000000000005"/>
    <x v="6"/>
    <x v="91"/>
  </r>
  <r>
    <x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b v="0"/>
    <n v="43"/>
    <b v="1"/>
    <x v="0"/>
    <s v="shorts"/>
    <n v="105"/>
    <n v="122.33"/>
    <x v="2"/>
    <x v="92"/>
  </r>
  <r>
    <x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b v="0"/>
    <n v="15"/>
    <b v="1"/>
    <x v="0"/>
    <s v="shorts"/>
    <n v="111"/>
    <n v="73.73"/>
    <x v="5"/>
    <x v="93"/>
  </r>
  <r>
    <x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b v="0"/>
    <n v="12"/>
    <b v="1"/>
    <x v="0"/>
    <s v="shorts"/>
    <n v="104"/>
    <n v="21.67"/>
    <x v="3"/>
    <x v="94"/>
  </r>
  <r>
    <x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b v="0"/>
    <n v="21"/>
    <b v="1"/>
    <x v="0"/>
    <s v="shorts"/>
    <n v="131"/>
    <n v="21.9"/>
    <x v="5"/>
    <x v="95"/>
  </r>
  <r>
    <x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b v="0"/>
    <n v="34"/>
    <b v="1"/>
    <x v="0"/>
    <s v="shorts"/>
    <n v="115"/>
    <n v="50.59"/>
    <x v="7"/>
    <x v="96"/>
  </r>
  <r>
    <x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b v="0"/>
    <n v="8"/>
    <b v="1"/>
    <x v="0"/>
    <s v="shorts"/>
    <n v="106"/>
    <n v="53.13"/>
    <x v="6"/>
    <x v="97"/>
  </r>
  <r>
    <x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b v="0"/>
    <n v="60"/>
    <b v="1"/>
    <x v="0"/>
    <s v="shorts"/>
    <n v="106"/>
    <n v="56.67"/>
    <x v="5"/>
    <x v="98"/>
  </r>
  <r>
    <x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b v="0"/>
    <n v="39"/>
    <b v="1"/>
    <x v="0"/>
    <s v="shorts"/>
    <n v="106"/>
    <n v="40.78"/>
    <x v="4"/>
    <x v="99"/>
  </r>
  <r>
    <x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b v="0"/>
    <n v="26"/>
    <b v="1"/>
    <x v="0"/>
    <s v="shorts"/>
    <n v="100"/>
    <n v="192.31"/>
    <x v="5"/>
    <x v="100"/>
  </r>
  <r>
    <x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b v="0"/>
    <n v="35"/>
    <b v="1"/>
    <x v="0"/>
    <s v="shorts"/>
    <n v="100"/>
    <n v="100"/>
    <x v="5"/>
    <x v="101"/>
  </r>
  <r>
    <x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b v="0"/>
    <n v="65"/>
    <b v="1"/>
    <x v="0"/>
    <s v="shorts"/>
    <n v="128"/>
    <n v="117.92"/>
    <x v="7"/>
    <x v="102"/>
  </r>
  <r>
    <x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b v="0"/>
    <n v="49"/>
    <b v="1"/>
    <x v="0"/>
    <s v="shorts"/>
    <n v="105"/>
    <n v="27.9"/>
    <x v="3"/>
    <x v="103"/>
  </r>
  <r>
    <x v="104"/>
    <s v="Good 'Ol Trumpet"/>
    <s v="UCF short film about an old man, his love for music, and his misplaced trumpet.  "/>
    <x v="2"/>
    <n v="600"/>
    <x v="0"/>
    <s v="US"/>
    <s v="USD"/>
    <n v="1301792400"/>
    <n v="1299775266"/>
    <b v="0"/>
    <n v="10"/>
    <b v="1"/>
    <x v="0"/>
    <s v="shorts"/>
    <n v="120"/>
    <n v="60"/>
    <x v="6"/>
    <x v="104"/>
  </r>
  <r>
    <x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b v="0"/>
    <n v="60"/>
    <b v="1"/>
    <x v="0"/>
    <s v="shorts"/>
    <n v="107"/>
    <n v="39.380000000000003"/>
    <x v="2"/>
    <x v="105"/>
  </r>
  <r>
    <x v="106"/>
    <s v="LOST WEEKEND"/>
    <s v="A Boy. A Girl. A Car. A Serial Killer."/>
    <x v="10"/>
    <n v="5025"/>
    <x v="0"/>
    <s v="US"/>
    <s v="USD"/>
    <n v="1333391901"/>
    <n v="1332182301"/>
    <b v="0"/>
    <n v="27"/>
    <b v="1"/>
    <x v="0"/>
    <s v="shorts"/>
    <n v="101"/>
    <n v="186.11"/>
    <x v="5"/>
    <x v="106"/>
  </r>
  <r>
    <x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b v="0"/>
    <n v="69"/>
    <b v="1"/>
    <x v="0"/>
    <s v="shorts"/>
    <n v="102"/>
    <n v="111.38"/>
    <x v="6"/>
    <x v="107"/>
  </r>
  <r>
    <x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b v="0"/>
    <n v="47"/>
    <b v="1"/>
    <x v="0"/>
    <s v="shorts"/>
    <n v="247"/>
    <n v="78.72"/>
    <x v="4"/>
    <x v="108"/>
  </r>
  <r>
    <x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b v="0"/>
    <n v="47"/>
    <b v="1"/>
    <x v="0"/>
    <s v="shorts"/>
    <n v="220"/>
    <n v="46.7"/>
    <x v="6"/>
    <x v="109"/>
  </r>
  <r>
    <x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b v="0"/>
    <n v="26"/>
    <b v="1"/>
    <x v="0"/>
    <s v="shorts"/>
    <n v="131"/>
    <n v="65.38"/>
    <x v="4"/>
    <x v="110"/>
  </r>
  <r>
    <x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b v="0"/>
    <n v="53"/>
    <b v="1"/>
    <x v="0"/>
    <s v="shorts"/>
    <n v="155"/>
    <n v="102.08"/>
    <x v="0"/>
    <x v="111"/>
  </r>
  <r>
    <x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b v="0"/>
    <n v="81"/>
    <b v="1"/>
    <x v="0"/>
    <s v="shorts"/>
    <n v="104"/>
    <n v="64.2"/>
    <x v="3"/>
    <x v="112"/>
  </r>
  <r>
    <x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b v="0"/>
    <n v="78"/>
    <b v="1"/>
    <x v="0"/>
    <s v="shorts"/>
    <n v="141"/>
    <n v="90.38"/>
    <x v="6"/>
    <x v="113"/>
  </r>
  <r>
    <x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b v="0"/>
    <n v="35"/>
    <b v="1"/>
    <x v="0"/>
    <s v="shorts"/>
    <n v="103"/>
    <n v="88.57"/>
    <x v="6"/>
    <x v="114"/>
  </r>
  <r>
    <x v="115"/>
    <s v="The World's Greatest Lover"/>
    <s v="Never judge a book (or a lover) by their cover."/>
    <x v="52"/>
    <n v="632"/>
    <x v="0"/>
    <s v="US"/>
    <s v="USD"/>
    <n v="1328377444"/>
    <n v="1326217444"/>
    <b v="0"/>
    <n v="22"/>
    <b v="1"/>
    <x v="0"/>
    <s v="shorts"/>
    <n v="140"/>
    <n v="28.73"/>
    <x v="5"/>
    <x v="115"/>
  </r>
  <r>
    <x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b v="0"/>
    <n v="57"/>
    <b v="1"/>
    <x v="0"/>
    <s v="shorts"/>
    <n v="114"/>
    <n v="69.790000000000006"/>
    <x v="6"/>
    <x v="116"/>
  </r>
  <r>
    <x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b v="0"/>
    <n v="27"/>
    <b v="1"/>
    <x v="0"/>
    <s v="shorts"/>
    <n v="100"/>
    <n v="167.49"/>
    <x v="7"/>
    <x v="117"/>
  </r>
  <r>
    <x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b v="0"/>
    <n v="39"/>
    <b v="1"/>
    <x v="0"/>
    <s v="shorts"/>
    <n v="113"/>
    <n v="144.91"/>
    <x v="6"/>
    <x v="118"/>
  </r>
  <r>
    <x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b v="0"/>
    <n v="37"/>
    <b v="1"/>
    <x v="0"/>
    <s v="shorts"/>
    <n v="105"/>
    <n v="91.84"/>
    <x v="6"/>
    <x v="119"/>
  </r>
  <r>
    <x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b v="0"/>
    <n v="1"/>
    <b v="0"/>
    <x v="0"/>
    <s v="science fiction"/>
    <n v="0"/>
    <n v="10"/>
    <x v="2"/>
    <x v="120"/>
  </r>
  <r>
    <x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b v="0"/>
    <n v="1"/>
    <b v="0"/>
    <x v="0"/>
    <s v="science fiction"/>
    <n v="0"/>
    <n v="1"/>
    <x v="0"/>
    <x v="121"/>
  </r>
  <r>
    <x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b v="0"/>
    <n v="0"/>
    <b v="0"/>
    <x v="0"/>
    <s v="science fiction"/>
    <n v="0"/>
    <e v="#DIV/0!"/>
    <x v="2"/>
    <x v="122"/>
  </r>
  <r>
    <x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b v="0"/>
    <n v="6"/>
    <b v="0"/>
    <x v="0"/>
    <s v="science fiction"/>
    <n v="0"/>
    <n v="25.17"/>
    <x v="3"/>
    <x v="123"/>
  </r>
  <r>
    <x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b v="0"/>
    <n v="0"/>
    <b v="0"/>
    <x v="0"/>
    <s v="science fiction"/>
    <n v="0"/>
    <e v="#DIV/0!"/>
    <x v="0"/>
    <x v="124"/>
  </r>
  <r>
    <x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b v="0"/>
    <n v="6"/>
    <b v="0"/>
    <x v="0"/>
    <s v="science fiction"/>
    <n v="14"/>
    <n v="11.67"/>
    <x v="2"/>
    <x v="125"/>
  </r>
  <r>
    <x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b v="0"/>
    <n v="13"/>
    <b v="0"/>
    <x v="0"/>
    <s v="science fiction"/>
    <n v="6"/>
    <n v="106.69"/>
    <x v="0"/>
    <x v="126"/>
  </r>
  <r>
    <x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b v="0"/>
    <n v="4"/>
    <b v="0"/>
    <x v="0"/>
    <s v="science fiction"/>
    <n v="2"/>
    <n v="47.5"/>
    <x v="0"/>
    <x v="127"/>
  </r>
  <r>
    <x v="128"/>
    <s v="Ralphi3 (Canceled)"/>
    <s v="A Science Fiction film filled with entertainment and Excitement"/>
    <x v="57"/>
    <n v="1867"/>
    <x v="1"/>
    <s v="US"/>
    <s v="USD"/>
    <n v="1476941293"/>
    <n v="1473917293"/>
    <b v="0"/>
    <n v="6"/>
    <b v="0"/>
    <x v="0"/>
    <s v="science fiction"/>
    <n v="2"/>
    <n v="311.17"/>
    <x v="2"/>
    <x v="128"/>
  </r>
  <r>
    <x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b v="0"/>
    <n v="0"/>
    <b v="0"/>
    <x v="0"/>
    <s v="science fiction"/>
    <n v="0"/>
    <e v="#DIV/0!"/>
    <x v="3"/>
    <x v="129"/>
  </r>
  <r>
    <x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b v="0"/>
    <n v="0"/>
    <b v="0"/>
    <x v="0"/>
    <s v="science fiction"/>
    <n v="0"/>
    <e v="#DIV/0!"/>
    <x v="3"/>
    <x v="130"/>
  </r>
  <r>
    <x v="131"/>
    <s v="I (Canceled)"/>
    <s v="I"/>
    <x v="38"/>
    <n v="0"/>
    <x v="1"/>
    <s v="US"/>
    <s v="USD"/>
    <n v="1467763200"/>
    <n v="1466453161"/>
    <b v="0"/>
    <n v="0"/>
    <b v="0"/>
    <x v="0"/>
    <s v="science fiction"/>
    <n v="0"/>
    <e v="#DIV/0!"/>
    <x v="2"/>
    <x v="131"/>
  </r>
  <r>
    <x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b v="0"/>
    <n v="81"/>
    <b v="0"/>
    <x v="0"/>
    <s v="science fiction"/>
    <n v="10"/>
    <n v="94.51"/>
    <x v="3"/>
    <x v="132"/>
  </r>
  <r>
    <x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b v="0"/>
    <n v="0"/>
    <b v="0"/>
    <x v="0"/>
    <s v="science fiction"/>
    <n v="0"/>
    <e v="#DIV/0!"/>
    <x v="2"/>
    <x v="133"/>
  </r>
  <r>
    <x v="134"/>
    <s v="MARLEY'S GHOST (AMBASSADORS OF STEAM) (Canceled)"/>
    <s v="steampunk  remake of &quot;a Christmas carol&quot;"/>
    <x v="10"/>
    <n v="0"/>
    <x v="1"/>
    <s v="US"/>
    <s v="USD"/>
    <n v="1441386000"/>
    <n v="1438811418"/>
    <b v="0"/>
    <n v="0"/>
    <b v="0"/>
    <x v="0"/>
    <s v="science fiction"/>
    <n v="0"/>
    <e v="#DIV/0!"/>
    <x v="0"/>
    <x v="134"/>
  </r>
  <r>
    <x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b v="0"/>
    <n v="5"/>
    <b v="0"/>
    <x v="0"/>
    <s v="science fiction"/>
    <n v="13"/>
    <n v="80.599999999999994"/>
    <x v="3"/>
    <x v="135"/>
  </r>
  <r>
    <x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b v="0"/>
    <n v="0"/>
    <b v="0"/>
    <x v="0"/>
    <s v="science fiction"/>
    <n v="0"/>
    <e v="#DIV/0!"/>
    <x v="0"/>
    <x v="136"/>
  </r>
  <r>
    <x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b v="0"/>
    <n v="0"/>
    <b v="0"/>
    <x v="0"/>
    <s v="science fiction"/>
    <n v="0"/>
    <e v="#DIV/0!"/>
    <x v="0"/>
    <x v="137"/>
  </r>
  <r>
    <x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b v="0"/>
    <n v="58"/>
    <b v="0"/>
    <x v="0"/>
    <s v="science fiction"/>
    <n v="3"/>
    <n v="81.239999999999995"/>
    <x v="0"/>
    <x v="138"/>
  </r>
  <r>
    <x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b v="0"/>
    <n v="1"/>
    <b v="0"/>
    <x v="0"/>
    <s v="science fiction"/>
    <n v="100"/>
    <n v="500"/>
    <x v="0"/>
    <x v="139"/>
  </r>
  <r>
    <x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b v="0"/>
    <n v="0"/>
    <b v="0"/>
    <x v="0"/>
    <s v="science fiction"/>
    <n v="0"/>
    <e v="#DIV/0!"/>
    <x v="0"/>
    <x v="140"/>
  </r>
  <r>
    <x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b v="0"/>
    <n v="28"/>
    <b v="0"/>
    <x v="0"/>
    <s v="science fiction"/>
    <n v="11"/>
    <n v="46.18"/>
    <x v="0"/>
    <x v="141"/>
  </r>
  <r>
    <x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b v="0"/>
    <n v="1"/>
    <b v="0"/>
    <x v="0"/>
    <s v="science fiction"/>
    <n v="0"/>
    <n v="10"/>
    <x v="3"/>
    <x v="142"/>
  </r>
  <r>
    <x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b v="0"/>
    <n v="0"/>
    <b v="0"/>
    <x v="0"/>
    <s v="science fiction"/>
    <n v="0"/>
    <e v="#DIV/0!"/>
    <x v="2"/>
    <x v="143"/>
  </r>
  <r>
    <x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b v="0"/>
    <n v="37"/>
    <b v="0"/>
    <x v="0"/>
    <s v="science fiction"/>
    <n v="28"/>
    <n v="55.95"/>
    <x v="0"/>
    <x v="144"/>
  </r>
  <r>
    <x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b v="0"/>
    <n v="9"/>
    <b v="0"/>
    <x v="0"/>
    <s v="science fiction"/>
    <n v="8"/>
    <n v="37.56"/>
    <x v="0"/>
    <x v="145"/>
  </r>
  <r>
    <x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b v="0"/>
    <n v="3"/>
    <b v="0"/>
    <x v="0"/>
    <s v="science fiction"/>
    <n v="1"/>
    <n v="38.33"/>
    <x v="2"/>
    <x v="146"/>
  </r>
  <r>
    <x v="147"/>
    <s v="Consumed (Static Air) (Canceled)"/>
    <s v="Film makers catch live footage beyond their wildest dreams."/>
    <x v="39"/>
    <n v="0"/>
    <x v="1"/>
    <s v="GB"/>
    <s v="GBP"/>
    <n v="1420741080"/>
    <n v="1417026340"/>
    <b v="0"/>
    <n v="0"/>
    <b v="0"/>
    <x v="0"/>
    <s v="science fiction"/>
    <n v="0"/>
    <e v="#DIV/0!"/>
    <x v="3"/>
    <x v="147"/>
  </r>
  <r>
    <x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b v="0"/>
    <n v="2"/>
    <b v="0"/>
    <x v="0"/>
    <s v="science fiction"/>
    <n v="0"/>
    <n v="20"/>
    <x v="2"/>
    <x v="148"/>
  </r>
  <r>
    <x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b v="0"/>
    <n v="6"/>
    <b v="0"/>
    <x v="0"/>
    <s v="science fiction"/>
    <n v="1"/>
    <n v="15.33"/>
    <x v="3"/>
    <x v="149"/>
  </r>
  <r>
    <x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b v="0"/>
    <n v="67"/>
    <b v="0"/>
    <x v="0"/>
    <s v="science fiction"/>
    <n v="23"/>
    <n v="449.43"/>
    <x v="0"/>
    <x v="150"/>
  </r>
  <r>
    <x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b v="0"/>
    <n v="5"/>
    <b v="0"/>
    <x v="0"/>
    <s v="science fiction"/>
    <n v="0"/>
    <n v="28"/>
    <x v="0"/>
    <x v="151"/>
  </r>
  <r>
    <x v="152"/>
    <s v="The Great Dark (Canceled)"/>
    <s v="The Great Dark is a journey through the unimaginable...and un foreseeable..."/>
    <x v="66"/>
    <n v="30"/>
    <x v="1"/>
    <s v="US"/>
    <s v="USD"/>
    <n v="1411437100"/>
    <n v="1408845100"/>
    <b v="0"/>
    <n v="2"/>
    <b v="0"/>
    <x v="0"/>
    <s v="science fiction"/>
    <n v="0"/>
    <n v="15"/>
    <x v="3"/>
    <x v="152"/>
  </r>
  <r>
    <x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b v="0"/>
    <n v="10"/>
    <b v="0"/>
    <x v="0"/>
    <s v="science fiction"/>
    <n v="1"/>
    <n v="35.9"/>
    <x v="3"/>
    <x v="153"/>
  </r>
  <r>
    <x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b v="0"/>
    <n v="3"/>
    <b v="0"/>
    <x v="0"/>
    <s v="science fiction"/>
    <n v="3"/>
    <n v="13.33"/>
    <x v="0"/>
    <x v="154"/>
  </r>
  <r>
    <x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b v="0"/>
    <n v="4"/>
    <b v="0"/>
    <x v="0"/>
    <s v="science fiction"/>
    <n v="0"/>
    <n v="20.25"/>
    <x v="0"/>
    <x v="155"/>
  </r>
  <r>
    <x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b v="0"/>
    <n v="15"/>
    <b v="0"/>
    <x v="0"/>
    <s v="science fiction"/>
    <n v="5"/>
    <n v="119"/>
    <x v="3"/>
    <x v="156"/>
  </r>
  <r>
    <x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b v="0"/>
    <n v="2"/>
    <b v="0"/>
    <x v="0"/>
    <s v="science fiction"/>
    <n v="0"/>
    <n v="4"/>
    <x v="2"/>
    <x v="157"/>
  </r>
  <r>
    <x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b v="0"/>
    <n v="0"/>
    <b v="0"/>
    <x v="0"/>
    <s v="science fiction"/>
    <n v="0"/>
    <e v="#DIV/0!"/>
    <x v="3"/>
    <x v="158"/>
  </r>
  <r>
    <x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b v="0"/>
    <n v="1"/>
    <b v="0"/>
    <x v="0"/>
    <s v="science fiction"/>
    <n v="0"/>
    <n v="10"/>
    <x v="2"/>
    <x v="159"/>
  </r>
  <r>
    <x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b v="0"/>
    <n v="0"/>
    <b v="0"/>
    <x v="0"/>
    <s v="drama"/>
    <n v="0"/>
    <e v="#DIV/0!"/>
    <x v="0"/>
    <x v="160"/>
  </r>
  <r>
    <x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b v="0"/>
    <n v="1"/>
    <b v="0"/>
    <x v="0"/>
    <s v="drama"/>
    <n v="0"/>
    <n v="5"/>
    <x v="3"/>
    <x v="161"/>
  </r>
  <r>
    <x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b v="0"/>
    <n v="10"/>
    <b v="0"/>
    <x v="0"/>
    <s v="drama"/>
    <n v="16"/>
    <n v="43.5"/>
    <x v="3"/>
    <x v="162"/>
  </r>
  <r>
    <x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b v="0"/>
    <n v="0"/>
    <b v="0"/>
    <x v="0"/>
    <s v="drama"/>
    <n v="0"/>
    <e v="#DIV/0!"/>
    <x v="0"/>
    <x v="163"/>
  </r>
  <r>
    <x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b v="0"/>
    <n v="7"/>
    <b v="0"/>
    <x v="0"/>
    <s v="drama"/>
    <n v="1"/>
    <n v="91.43"/>
    <x v="3"/>
    <x v="164"/>
  </r>
  <r>
    <x v="165"/>
    <s v="NET"/>
    <s v="A teacher. A boy. The beach and a heatwave that drove them all insane."/>
    <x v="73"/>
    <n v="0"/>
    <x v="2"/>
    <s v="GB"/>
    <s v="GBP"/>
    <n v="1452613724"/>
    <n v="1450021724"/>
    <b v="0"/>
    <n v="0"/>
    <b v="0"/>
    <x v="0"/>
    <s v="drama"/>
    <n v="0"/>
    <e v="#DIV/0!"/>
    <x v="0"/>
    <x v="165"/>
  </r>
  <r>
    <x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b v="0"/>
    <n v="1"/>
    <b v="0"/>
    <x v="0"/>
    <s v="drama"/>
    <n v="60"/>
    <n v="3000"/>
    <x v="2"/>
    <x v="166"/>
  </r>
  <r>
    <x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b v="0"/>
    <n v="2"/>
    <b v="0"/>
    <x v="0"/>
    <s v="drama"/>
    <n v="0"/>
    <n v="5.5"/>
    <x v="0"/>
    <x v="167"/>
  </r>
  <r>
    <x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b v="0"/>
    <n v="3"/>
    <b v="0"/>
    <x v="0"/>
    <s v="drama"/>
    <n v="4"/>
    <n v="108.33"/>
    <x v="0"/>
    <x v="168"/>
  </r>
  <r>
    <x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b v="0"/>
    <n v="10"/>
    <b v="0"/>
    <x v="0"/>
    <s v="drama"/>
    <n v="22"/>
    <n v="56"/>
    <x v="3"/>
    <x v="169"/>
  </r>
  <r>
    <x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b v="0"/>
    <n v="10"/>
    <b v="0"/>
    <x v="0"/>
    <s v="drama"/>
    <n v="3"/>
    <n v="32.5"/>
    <x v="0"/>
    <x v="170"/>
  </r>
  <r>
    <x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b v="0"/>
    <n v="1"/>
    <b v="0"/>
    <x v="0"/>
    <s v="drama"/>
    <n v="0"/>
    <n v="1"/>
    <x v="2"/>
    <x v="171"/>
  </r>
  <r>
    <x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b v="0"/>
    <n v="0"/>
    <b v="0"/>
    <x v="0"/>
    <s v="drama"/>
    <n v="0"/>
    <e v="#DIV/0!"/>
    <x v="0"/>
    <x v="172"/>
  </r>
  <r>
    <x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b v="0"/>
    <n v="0"/>
    <b v="0"/>
    <x v="0"/>
    <s v="drama"/>
    <n v="0"/>
    <e v="#DIV/0!"/>
    <x v="0"/>
    <x v="173"/>
  </r>
  <r>
    <x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b v="0"/>
    <n v="0"/>
    <b v="0"/>
    <x v="0"/>
    <s v="drama"/>
    <n v="0"/>
    <e v="#DIV/0!"/>
    <x v="0"/>
    <x v="174"/>
  </r>
  <r>
    <x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b v="0"/>
    <n v="26"/>
    <b v="0"/>
    <x v="0"/>
    <s v="drama"/>
    <n v="6"/>
    <n v="49.88"/>
    <x v="3"/>
    <x v="175"/>
  </r>
  <r>
    <x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b v="0"/>
    <n v="0"/>
    <b v="0"/>
    <x v="0"/>
    <s v="drama"/>
    <n v="0"/>
    <e v="#DIV/0!"/>
    <x v="0"/>
    <x v="176"/>
  </r>
  <r>
    <x v="177"/>
    <s v="The Good Samaritan"/>
    <s v="I'm making a modern day version of the bible story &quot; The Good Samaritan&quot;"/>
    <x v="52"/>
    <n v="180"/>
    <x v="2"/>
    <s v="US"/>
    <s v="USD"/>
    <n v="1427155726"/>
    <n v="1425690526"/>
    <b v="0"/>
    <n v="7"/>
    <b v="0"/>
    <x v="0"/>
    <s v="drama"/>
    <n v="40"/>
    <n v="25.71"/>
    <x v="0"/>
    <x v="177"/>
  </r>
  <r>
    <x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b v="0"/>
    <n v="0"/>
    <b v="0"/>
    <x v="0"/>
    <s v="drama"/>
    <n v="0"/>
    <e v="#DIV/0!"/>
    <x v="0"/>
    <x v="178"/>
  </r>
  <r>
    <x v="179"/>
    <s v="Sustain: A Film About Survival"/>
    <s v="A feature-length film about how three people survive in a diseased world."/>
    <x v="28"/>
    <n v="200"/>
    <x v="2"/>
    <s v="US"/>
    <s v="USD"/>
    <n v="1457056555"/>
    <n v="1454464555"/>
    <b v="0"/>
    <n v="2"/>
    <b v="0"/>
    <x v="0"/>
    <s v="drama"/>
    <n v="20"/>
    <n v="100"/>
    <x v="2"/>
    <x v="179"/>
  </r>
  <r>
    <x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b v="0"/>
    <n v="13"/>
    <b v="0"/>
    <x v="0"/>
    <s v="drama"/>
    <n v="33"/>
    <n v="30.85"/>
    <x v="0"/>
    <x v="180"/>
  </r>
  <r>
    <x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b v="0"/>
    <n v="4"/>
    <b v="0"/>
    <x v="0"/>
    <s v="drama"/>
    <n v="21"/>
    <n v="180.5"/>
    <x v="0"/>
    <x v="181"/>
  </r>
  <r>
    <x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b v="0"/>
    <n v="0"/>
    <b v="0"/>
    <x v="0"/>
    <s v="drama"/>
    <n v="0"/>
    <e v="#DIV/0!"/>
    <x v="2"/>
    <x v="182"/>
  </r>
  <r>
    <x v="183"/>
    <s v="Three Little Words"/>
    <s v="Don't kill me until I meet my Dad"/>
    <x v="78"/>
    <n v="4482"/>
    <x v="2"/>
    <s v="GB"/>
    <s v="GBP"/>
    <n v="1417033610"/>
    <n v="1414438010"/>
    <b v="0"/>
    <n v="12"/>
    <b v="0"/>
    <x v="0"/>
    <s v="drama"/>
    <n v="36"/>
    <n v="373.5"/>
    <x v="3"/>
    <x v="183"/>
  </r>
  <r>
    <x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b v="0"/>
    <n v="2"/>
    <b v="0"/>
    <x v="0"/>
    <s v="drama"/>
    <n v="3"/>
    <n v="25.5"/>
    <x v="3"/>
    <x v="184"/>
  </r>
  <r>
    <x v="185"/>
    <s v="BLANK Short Movie"/>
    <s v="Love has no boundaries!"/>
    <x v="79"/>
    <n v="2200"/>
    <x v="2"/>
    <s v="NO"/>
    <s v="NOK"/>
    <n v="1471557139"/>
    <n v="1468965139"/>
    <b v="0"/>
    <n v="10"/>
    <b v="0"/>
    <x v="0"/>
    <s v="drama"/>
    <n v="6"/>
    <n v="220"/>
    <x v="2"/>
    <x v="185"/>
  </r>
  <r>
    <x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b v="0"/>
    <n v="0"/>
    <b v="0"/>
    <x v="0"/>
    <s v="drama"/>
    <n v="0"/>
    <e v="#DIV/0!"/>
    <x v="1"/>
    <x v="186"/>
  </r>
  <r>
    <x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b v="0"/>
    <n v="5"/>
    <b v="0"/>
    <x v="0"/>
    <s v="drama"/>
    <n v="16"/>
    <n v="160"/>
    <x v="0"/>
    <x v="187"/>
  </r>
  <r>
    <x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b v="0"/>
    <n v="0"/>
    <b v="0"/>
    <x v="0"/>
    <s v="drama"/>
    <n v="0"/>
    <e v="#DIV/0!"/>
    <x v="3"/>
    <x v="188"/>
  </r>
  <r>
    <x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b v="0"/>
    <n v="5"/>
    <b v="0"/>
    <x v="0"/>
    <s v="drama"/>
    <n v="0"/>
    <n v="69"/>
    <x v="2"/>
    <x v="189"/>
  </r>
  <r>
    <x v="190"/>
    <s v="REGIONRAT, the movie"/>
    <s v="Because hope can be a 4 letter word"/>
    <x v="14"/>
    <n v="50"/>
    <x v="2"/>
    <s v="US"/>
    <s v="USD"/>
    <n v="1466091446"/>
    <n v="1465227446"/>
    <b v="0"/>
    <n v="1"/>
    <b v="0"/>
    <x v="0"/>
    <s v="drama"/>
    <n v="0"/>
    <n v="50"/>
    <x v="2"/>
    <x v="190"/>
  </r>
  <r>
    <x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b v="0"/>
    <n v="3"/>
    <b v="0"/>
    <x v="0"/>
    <s v="drama"/>
    <n v="5"/>
    <n v="83.33"/>
    <x v="0"/>
    <x v="191"/>
  </r>
  <r>
    <x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b v="0"/>
    <n v="3"/>
    <b v="0"/>
    <x v="0"/>
    <s v="drama"/>
    <n v="0"/>
    <n v="5.67"/>
    <x v="3"/>
    <x v="192"/>
  </r>
  <r>
    <x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b v="0"/>
    <n v="0"/>
    <b v="0"/>
    <x v="0"/>
    <s v="drama"/>
    <n v="0"/>
    <e v="#DIV/0!"/>
    <x v="3"/>
    <x v="193"/>
  </r>
  <r>
    <x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b v="0"/>
    <n v="3"/>
    <b v="0"/>
    <x v="0"/>
    <s v="drama"/>
    <n v="0"/>
    <n v="1"/>
    <x v="2"/>
    <x v="194"/>
  </r>
  <r>
    <x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b v="0"/>
    <n v="0"/>
    <b v="0"/>
    <x v="0"/>
    <s v="drama"/>
    <n v="0"/>
    <e v="#DIV/0!"/>
    <x v="0"/>
    <x v="195"/>
  </r>
  <r>
    <x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b v="0"/>
    <n v="19"/>
    <b v="0"/>
    <x v="0"/>
    <s v="drama"/>
    <n v="42"/>
    <n v="77.11"/>
    <x v="0"/>
    <x v="196"/>
  </r>
  <r>
    <x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b v="0"/>
    <n v="8"/>
    <b v="0"/>
    <x v="0"/>
    <s v="drama"/>
    <n v="10"/>
    <n v="32.75"/>
    <x v="1"/>
    <x v="197"/>
  </r>
  <r>
    <x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b v="0"/>
    <n v="6"/>
    <b v="0"/>
    <x v="0"/>
    <s v="drama"/>
    <n v="1"/>
    <n v="46.5"/>
    <x v="3"/>
    <x v="198"/>
  </r>
  <r>
    <x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b v="0"/>
    <n v="0"/>
    <b v="0"/>
    <x v="0"/>
    <s v="drama"/>
    <n v="0"/>
    <e v="#DIV/0!"/>
    <x v="2"/>
    <x v="199"/>
  </r>
  <r>
    <x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b v="0"/>
    <n v="18"/>
    <b v="0"/>
    <x v="0"/>
    <s v="drama"/>
    <n v="26"/>
    <n v="87.31"/>
    <x v="3"/>
    <x v="200"/>
  </r>
  <r>
    <x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b v="0"/>
    <n v="7"/>
    <b v="0"/>
    <x v="0"/>
    <s v="drama"/>
    <n v="58"/>
    <n v="54.29"/>
    <x v="0"/>
    <x v="201"/>
  </r>
  <r>
    <x v="202"/>
    <s v="Modern Gangsters"/>
    <s v="new web series created by jonney terry"/>
    <x v="12"/>
    <n v="0"/>
    <x v="2"/>
    <s v="US"/>
    <s v="USD"/>
    <n v="1444337940"/>
    <n v="1441750564"/>
    <b v="0"/>
    <n v="0"/>
    <b v="0"/>
    <x v="0"/>
    <s v="drama"/>
    <n v="0"/>
    <e v="#DIV/0!"/>
    <x v="0"/>
    <x v="202"/>
  </r>
  <r>
    <x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b v="0"/>
    <n v="8"/>
    <b v="0"/>
    <x v="0"/>
    <s v="drama"/>
    <n v="30"/>
    <n v="93.25"/>
    <x v="3"/>
    <x v="203"/>
  </r>
  <r>
    <x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b v="0"/>
    <n v="1293"/>
    <b v="0"/>
    <x v="0"/>
    <s v="drama"/>
    <n v="51"/>
    <n v="117.68"/>
    <x v="2"/>
    <x v="204"/>
  </r>
  <r>
    <x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b v="0"/>
    <n v="17"/>
    <b v="0"/>
    <x v="0"/>
    <s v="drama"/>
    <n v="16"/>
    <n v="76.47"/>
    <x v="0"/>
    <x v="205"/>
  </r>
  <r>
    <x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b v="0"/>
    <n v="0"/>
    <b v="0"/>
    <x v="0"/>
    <s v="drama"/>
    <n v="0"/>
    <e v="#DIV/0!"/>
    <x v="2"/>
    <x v="206"/>
  </r>
  <r>
    <x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b v="0"/>
    <n v="13"/>
    <b v="0"/>
    <x v="0"/>
    <s v="drama"/>
    <n v="15"/>
    <n v="163.85"/>
    <x v="3"/>
    <x v="207"/>
  </r>
  <r>
    <x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b v="0"/>
    <n v="0"/>
    <b v="0"/>
    <x v="0"/>
    <s v="drama"/>
    <n v="0"/>
    <e v="#DIV/0!"/>
    <x v="3"/>
    <x v="208"/>
  </r>
  <r>
    <x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b v="0"/>
    <n v="0"/>
    <b v="0"/>
    <x v="0"/>
    <s v="drama"/>
    <n v="0"/>
    <e v="#DIV/0!"/>
    <x v="0"/>
    <x v="209"/>
  </r>
  <r>
    <x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b v="0"/>
    <n v="33"/>
    <b v="0"/>
    <x v="0"/>
    <s v="drama"/>
    <n v="25"/>
    <n v="91.82"/>
    <x v="0"/>
    <x v="210"/>
  </r>
  <r>
    <x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b v="0"/>
    <n v="12"/>
    <b v="0"/>
    <x v="0"/>
    <s v="drama"/>
    <n v="45"/>
    <n v="185.83"/>
    <x v="0"/>
    <x v="211"/>
  </r>
  <r>
    <x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b v="0"/>
    <n v="1"/>
    <b v="0"/>
    <x v="0"/>
    <s v="drama"/>
    <n v="0"/>
    <n v="1"/>
    <x v="2"/>
    <x v="212"/>
  </r>
  <r>
    <x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b v="0"/>
    <n v="1"/>
    <b v="0"/>
    <x v="0"/>
    <s v="drama"/>
    <n v="0"/>
    <n v="20"/>
    <x v="0"/>
    <x v="213"/>
  </r>
  <r>
    <x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b v="0"/>
    <n v="1"/>
    <b v="0"/>
    <x v="0"/>
    <s v="drama"/>
    <n v="0"/>
    <n v="1"/>
    <x v="0"/>
    <x v="214"/>
  </r>
  <r>
    <x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b v="0"/>
    <n v="1"/>
    <b v="0"/>
    <x v="0"/>
    <s v="drama"/>
    <n v="0"/>
    <n v="10"/>
    <x v="2"/>
    <x v="215"/>
  </r>
  <r>
    <x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b v="0"/>
    <n v="84"/>
    <b v="0"/>
    <x v="0"/>
    <s v="drama"/>
    <n v="56"/>
    <n v="331.54"/>
    <x v="0"/>
    <x v="216"/>
  </r>
  <r>
    <x v="217"/>
    <s v="Bitch"/>
    <s v="A roadmovie by paw"/>
    <x v="57"/>
    <n v="11943"/>
    <x v="2"/>
    <s v="SE"/>
    <s v="SEK"/>
    <n v="1419780149"/>
    <n v="1417101749"/>
    <b v="0"/>
    <n v="38"/>
    <b v="0"/>
    <x v="0"/>
    <s v="drama"/>
    <n v="12"/>
    <n v="314.29000000000002"/>
    <x v="3"/>
    <x v="217"/>
  </r>
  <r>
    <x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b v="0"/>
    <n v="1"/>
    <b v="0"/>
    <x v="0"/>
    <s v="drama"/>
    <n v="2"/>
    <n v="100"/>
    <x v="0"/>
    <x v="218"/>
  </r>
  <r>
    <x v="219"/>
    <s v="True Colors"/>
    <s v="An hour-long pilot about a group of suburban LGBT teens coming of age in the early 90's."/>
    <x v="63"/>
    <n v="8815"/>
    <x v="2"/>
    <s v="US"/>
    <s v="USD"/>
    <n v="1459493940"/>
    <n v="1456732225"/>
    <b v="0"/>
    <n v="76"/>
    <b v="0"/>
    <x v="0"/>
    <s v="drama"/>
    <n v="18"/>
    <n v="115.99"/>
    <x v="2"/>
    <x v="219"/>
  </r>
  <r>
    <x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b v="0"/>
    <n v="3"/>
    <b v="0"/>
    <x v="0"/>
    <s v="drama"/>
    <n v="1"/>
    <n v="120"/>
    <x v="0"/>
    <x v="220"/>
  </r>
  <r>
    <x v="221"/>
    <s v="Archetypes"/>
    <s v="Film about Schizophrenia with Surreal Twists!"/>
    <x v="63"/>
    <n v="0"/>
    <x v="2"/>
    <s v="US"/>
    <s v="USD"/>
    <n v="1427569564"/>
    <n v="1422389164"/>
    <b v="0"/>
    <n v="0"/>
    <b v="0"/>
    <x v="0"/>
    <s v="drama"/>
    <n v="0"/>
    <e v="#DIV/0!"/>
    <x v="0"/>
    <x v="221"/>
  </r>
  <r>
    <x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b v="0"/>
    <n v="2"/>
    <b v="0"/>
    <x v="0"/>
    <s v="drama"/>
    <n v="13"/>
    <n v="65"/>
    <x v="0"/>
    <x v="222"/>
  </r>
  <r>
    <x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b v="0"/>
    <n v="0"/>
    <b v="0"/>
    <x v="0"/>
    <s v="drama"/>
    <n v="0"/>
    <e v="#DIV/0!"/>
    <x v="2"/>
    <x v="223"/>
  </r>
  <r>
    <x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b v="0"/>
    <n v="0"/>
    <b v="0"/>
    <x v="0"/>
    <s v="drama"/>
    <n v="0"/>
    <e v="#DIV/0!"/>
    <x v="0"/>
    <x v="224"/>
  </r>
  <r>
    <x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b v="0"/>
    <n v="0"/>
    <b v="0"/>
    <x v="0"/>
    <s v="drama"/>
    <n v="0"/>
    <e v="#DIV/0!"/>
    <x v="2"/>
    <x v="225"/>
  </r>
  <r>
    <x v="226"/>
    <s v="MAGGIE Film"/>
    <s v="A TRUE STORY OF DOMESTIC VILOLENCE THAT SEEKS TO OFFER THE VIEWER OUTLEST OF SUPPORT."/>
    <x v="88"/>
    <n v="250"/>
    <x v="2"/>
    <s v="GB"/>
    <s v="GBP"/>
    <n v="1433064540"/>
    <n v="1428854344"/>
    <b v="0"/>
    <n v="2"/>
    <b v="0"/>
    <x v="0"/>
    <s v="drama"/>
    <n v="1"/>
    <n v="125"/>
    <x v="0"/>
    <x v="226"/>
  </r>
  <r>
    <x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b v="0"/>
    <n v="0"/>
    <b v="0"/>
    <x v="0"/>
    <s v="drama"/>
    <n v="0"/>
    <e v="#DIV/0!"/>
    <x v="0"/>
    <x v="227"/>
  </r>
  <r>
    <x v="228"/>
    <s v="Facets of a Geek life"/>
    <s v="I am making a film from one one of my books called facets of a Geek life."/>
    <x v="6"/>
    <n v="0"/>
    <x v="2"/>
    <s v="GB"/>
    <s v="GBP"/>
    <n v="1433176105"/>
    <n v="1427992105"/>
    <b v="0"/>
    <n v="0"/>
    <b v="0"/>
    <x v="0"/>
    <s v="drama"/>
    <n v="0"/>
    <e v="#DIV/0!"/>
    <x v="0"/>
    <x v="228"/>
  </r>
  <r>
    <x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b v="0"/>
    <n v="0"/>
    <b v="0"/>
    <x v="0"/>
    <s v="drama"/>
    <n v="0"/>
    <e v="#DIV/0!"/>
    <x v="2"/>
    <x v="229"/>
  </r>
  <r>
    <x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b v="0"/>
    <n v="2"/>
    <b v="0"/>
    <x v="0"/>
    <s v="drama"/>
    <n v="0"/>
    <n v="30"/>
    <x v="0"/>
    <x v="230"/>
  </r>
  <r>
    <x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b v="0"/>
    <n v="0"/>
    <b v="0"/>
    <x v="0"/>
    <s v="drama"/>
    <n v="0"/>
    <e v="#DIV/0!"/>
    <x v="0"/>
    <x v="231"/>
  </r>
  <r>
    <x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b v="0"/>
    <n v="7"/>
    <b v="0"/>
    <x v="0"/>
    <s v="drama"/>
    <n v="3"/>
    <n v="15.71"/>
    <x v="0"/>
    <x v="232"/>
  </r>
  <r>
    <x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b v="0"/>
    <n v="0"/>
    <b v="0"/>
    <x v="0"/>
    <s v="drama"/>
    <n v="0"/>
    <e v="#DIV/0!"/>
    <x v="2"/>
    <x v="233"/>
  </r>
  <r>
    <x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b v="0"/>
    <n v="5"/>
    <b v="0"/>
    <x v="0"/>
    <s v="drama"/>
    <n v="40"/>
    <n v="80.2"/>
    <x v="0"/>
    <x v="234"/>
  </r>
  <r>
    <x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b v="0"/>
    <n v="0"/>
    <b v="0"/>
    <x v="0"/>
    <s v="drama"/>
    <n v="0"/>
    <e v="#DIV/0!"/>
    <x v="0"/>
    <x v="235"/>
  </r>
  <r>
    <x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b v="0"/>
    <n v="0"/>
    <b v="0"/>
    <x v="0"/>
    <s v="drama"/>
    <n v="0"/>
    <e v="#DIV/0!"/>
    <x v="0"/>
    <x v="236"/>
  </r>
  <r>
    <x v="237"/>
    <s v="Making The Choice"/>
    <s v="Making The Choice is a christian short film series."/>
    <x v="36"/>
    <n v="50"/>
    <x v="2"/>
    <s v="US"/>
    <s v="USD"/>
    <n v="1457445069"/>
    <n v="1452261069"/>
    <b v="0"/>
    <n v="1"/>
    <b v="0"/>
    <x v="0"/>
    <s v="drama"/>
    <n v="0"/>
    <n v="50"/>
    <x v="2"/>
    <x v="237"/>
  </r>
  <r>
    <x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b v="0"/>
    <n v="0"/>
    <b v="0"/>
    <x v="0"/>
    <s v="drama"/>
    <n v="0"/>
    <e v="#DIV/0!"/>
    <x v="2"/>
    <x v="238"/>
  </r>
  <r>
    <x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b v="0"/>
    <n v="5"/>
    <b v="0"/>
    <x v="0"/>
    <s v="drama"/>
    <n v="25"/>
    <n v="50"/>
    <x v="0"/>
    <x v="239"/>
  </r>
  <r>
    <x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b v="1"/>
    <n v="137"/>
    <b v="1"/>
    <x v="0"/>
    <s v="documentary"/>
    <n v="108"/>
    <n v="117.85"/>
    <x v="4"/>
    <x v="240"/>
  </r>
  <r>
    <x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b v="1"/>
    <n v="376"/>
    <b v="1"/>
    <x v="0"/>
    <s v="documentary"/>
    <n v="113"/>
    <n v="109.04"/>
    <x v="3"/>
    <x v="241"/>
  </r>
  <r>
    <x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b v="1"/>
    <n v="202"/>
    <b v="1"/>
    <x v="0"/>
    <s v="documentary"/>
    <n v="113"/>
    <n v="73.02"/>
    <x v="6"/>
    <x v="242"/>
  </r>
  <r>
    <x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b v="1"/>
    <n v="328"/>
    <b v="1"/>
    <x v="0"/>
    <s v="documentary"/>
    <n v="103"/>
    <n v="78.2"/>
    <x v="3"/>
    <x v="243"/>
  </r>
  <r>
    <x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b v="1"/>
    <n v="84"/>
    <b v="1"/>
    <x v="0"/>
    <s v="documentary"/>
    <n v="114"/>
    <n v="47.4"/>
    <x v="7"/>
    <x v="244"/>
  </r>
  <r>
    <x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b v="1"/>
    <n v="96"/>
    <b v="1"/>
    <x v="0"/>
    <s v="documentary"/>
    <n v="104"/>
    <n v="54.02"/>
    <x v="5"/>
    <x v="245"/>
  </r>
  <r>
    <x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b v="1"/>
    <n v="223"/>
    <b v="1"/>
    <x v="0"/>
    <s v="documentary"/>
    <n v="305"/>
    <n v="68.489999999999995"/>
    <x v="7"/>
    <x v="246"/>
  </r>
  <r>
    <x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b v="1"/>
    <n v="62"/>
    <b v="1"/>
    <x v="0"/>
    <s v="documentary"/>
    <n v="134"/>
    <n v="108.15"/>
    <x v="7"/>
    <x v="247"/>
  </r>
  <r>
    <x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b v="1"/>
    <n v="146"/>
    <b v="1"/>
    <x v="0"/>
    <s v="documentary"/>
    <n v="101"/>
    <n v="589.95000000000005"/>
    <x v="6"/>
    <x v="248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b v="1"/>
    <n v="235"/>
    <b v="1"/>
    <x v="0"/>
    <s v="documentary"/>
    <n v="113"/>
    <n v="48.05"/>
    <x v="7"/>
    <x v="249"/>
  </r>
  <r>
    <x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b v="1"/>
    <n v="437"/>
    <b v="1"/>
    <x v="0"/>
    <s v="documentary"/>
    <n v="106"/>
    <n v="72.48"/>
    <x v="4"/>
    <x v="250"/>
  </r>
  <r>
    <x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b v="1"/>
    <n v="77"/>
    <b v="1"/>
    <x v="0"/>
    <s v="documentary"/>
    <n v="126"/>
    <n v="57.08"/>
    <x v="5"/>
    <x v="251"/>
  </r>
  <r>
    <x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b v="1"/>
    <n v="108"/>
    <b v="1"/>
    <x v="0"/>
    <s v="documentary"/>
    <n v="185"/>
    <n v="85.44"/>
    <x v="7"/>
    <x v="252"/>
  </r>
  <r>
    <x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b v="1"/>
    <n v="7"/>
    <b v="1"/>
    <x v="0"/>
    <s v="documentary"/>
    <n v="101"/>
    <n v="215.86"/>
    <x v="5"/>
    <x v="253"/>
  </r>
  <r>
    <x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b v="1"/>
    <n v="314"/>
    <b v="1"/>
    <x v="0"/>
    <s v="documentary"/>
    <n v="117"/>
    <n v="89.39"/>
    <x v="0"/>
    <x v="254"/>
  </r>
  <r>
    <x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b v="1"/>
    <n v="188"/>
    <b v="1"/>
    <x v="0"/>
    <s v="documentary"/>
    <n v="107"/>
    <n v="45.42"/>
    <x v="6"/>
    <x v="255"/>
  </r>
  <r>
    <x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b v="1"/>
    <n v="275"/>
    <b v="1"/>
    <x v="0"/>
    <s v="documentary"/>
    <n v="139"/>
    <n v="65.760000000000005"/>
    <x v="4"/>
    <x v="256"/>
  </r>
  <r>
    <x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b v="1"/>
    <n v="560"/>
    <b v="1"/>
    <x v="0"/>
    <s v="documentary"/>
    <n v="107"/>
    <n v="66.7"/>
    <x v="2"/>
    <x v="257"/>
  </r>
  <r>
    <x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b v="1"/>
    <n v="688"/>
    <b v="1"/>
    <x v="0"/>
    <s v="documentary"/>
    <n v="191"/>
    <n v="83.35"/>
    <x v="6"/>
    <x v="258"/>
  </r>
  <r>
    <x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b v="1"/>
    <n v="942"/>
    <b v="1"/>
    <x v="0"/>
    <s v="documentary"/>
    <n v="132"/>
    <n v="105.05"/>
    <x v="0"/>
    <x v="259"/>
  </r>
  <r>
    <x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b v="1"/>
    <n v="88"/>
    <b v="1"/>
    <x v="0"/>
    <s v="documentary"/>
    <n v="106"/>
    <n v="120.91"/>
    <x v="7"/>
    <x v="260"/>
  </r>
  <r>
    <x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b v="1"/>
    <n v="220"/>
    <b v="1"/>
    <x v="0"/>
    <s v="documentary"/>
    <n v="107"/>
    <n v="97.64"/>
    <x v="5"/>
    <x v="261"/>
  </r>
  <r>
    <x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b v="1"/>
    <n v="145"/>
    <b v="1"/>
    <x v="0"/>
    <s v="documentary"/>
    <n v="240"/>
    <n v="41.38"/>
    <x v="6"/>
    <x v="262"/>
  </r>
  <r>
    <x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b v="1"/>
    <n v="963"/>
    <b v="1"/>
    <x v="0"/>
    <s v="documentary"/>
    <n v="118"/>
    <n v="30.65"/>
    <x v="5"/>
    <x v="263"/>
  </r>
  <r>
    <x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b v="1"/>
    <n v="91"/>
    <b v="1"/>
    <x v="0"/>
    <s v="documentary"/>
    <n v="118"/>
    <n v="64.95"/>
    <x v="5"/>
    <x v="264"/>
  </r>
  <r>
    <x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b v="1"/>
    <n v="58"/>
    <b v="1"/>
    <x v="0"/>
    <s v="documentary"/>
    <n v="111"/>
    <n v="95.78"/>
    <x v="7"/>
    <x v="265"/>
  </r>
  <r>
    <x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b v="1"/>
    <n v="36"/>
    <b v="1"/>
    <x v="0"/>
    <s v="documentary"/>
    <n v="146"/>
    <n v="40.42"/>
    <x v="7"/>
    <x v="266"/>
  </r>
  <r>
    <x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b v="1"/>
    <n v="165"/>
    <b v="1"/>
    <x v="0"/>
    <s v="documentary"/>
    <n v="132"/>
    <n v="78.58"/>
    <x v="3"/>
    <x v="267"/>
  </r>
  <r>
    <x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b v="1"/>
    <n v="111"/>
    <b v="1"/>
    <x v="0"/>
    <s v="documentary"/>
    <n v="111"/>
    <n v="50.18"/>
    <x v="6"/>
    <x v="268"/>
  </r>
  <r>
    <x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b v="1"/>
    <n v="1596"/>
    <b v="1"/>
    <x v="0"/>
    <s v="documentary"/>
    <n v="147"/>
    <n v="92.25"/>
    <x v="1"/>
    <x v="269"/>
  </r>
  <r>
    <x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b v="1"/>
    <n v="61"/>
    <b v="1"/>
    <x v="0"/>
    <s v="documentary"/>
    <n v="153"/>
    <n v="57.54"/>
    <x v="6"/>
    <x v="270"/>
  </r>
  <r>
    <x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b v="1"/>
    <n v="287"/>
    <b v="1"/>
    <x v="0"/>
    <s v="documentary"/>
    <n v="105"/>
    <n v="109.42"/>
    <x v="4"/>
    <x v="271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b v="1"/>
    <n v="65"/>
    <b v="1"/>
    <x v="0"/>
    <s v="documentary"/>
    <n v="177"/>
    <n v="81.89"/>
    <x v="7"/>
    <x v="272"/>
  </r>
  <r>
    <x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b v="1"/>
    <n v="118"/>
    <b v="1"/>
    <x v="0"/>
    <s v="documentary"/>
    <n v="108"/>
    <n v="45.67"/>
    <x v="6"/>
    <x v="273"/>
  </r>
  <r>
    <x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b v="1"/>
    <n v="113"/>
    <b v="1"/>
    <x v="0"/>
    <s v="documentary"/>
    <n v="156"/>
    <n v="55.22"/>
    <x v="5"/>
    <x v="274"/>
  </r>
  <r>
    <x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b v="1"/>
    <n v="332"/>
    <b v="1"/>
    <x v="0"/>
    <s v="documentary"/>
    <n v="108"/>
    <n v="65.3"/>
    <x v="5"/>
    <x v="275"/>
  </r>
  <r>
    <x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b v="1"/>
    <n v="62"/>
    <b v="1"/>
    <x v="0"/>
    <s v="documentary"/>
    <n v="148"/>
    <n v="95.23"/>
    <x v="5"/>
    <x v="276"/>
  </r>
  <r>
    <x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b v="1"/>
    <n v="951"/>
    <b v="1"/>
    <x v="0"/>
    <s v="documentary"/>
    <n v="110"/>
    <n v="75.44"/>
    <x v="0"/>
    <x v="277"/>
  </r>
  <r>
    <x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b v="1"/>
    <n v="415"/>
    <b v="1"/>
    <x v="0"/>
    <s v="documentary"/>
    <n v="150"/>
    <n v="97.82"/>
    <x v="5"/>
    <x v="278"/>
  </r>
  <r>
    <x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b v="1"/>
    <n v="305"/>
    <b v="1"/>
    <x v="0"/>
    <s v="documentary"/>
    <n v="157"/>
    <n v="87.69"/>
    <x v="1"/>
    <x v="279"/>
  </r>
  <r>
    <x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b v="1"/>
    <n v="2139"/>
    <b v="1"/>
    <x v="0"/>
    <s v="documentary"/>
    <n v="156"/>
    <n v="54.75"/>
    <x v="3"/>
    <x v="280"/>
  </r>
  <r>
    <x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b v="1"/>
    <n v="79"/>
    <b v="1"/>
    <x v="0"/>
    <s v="documentary"/>
    <n v="121"/>
    <n v="83.95"/>
    <x v="8"/>
    <x v="281"/>
  </r>
  <r>
    <x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b v="1"/>
    <n v="179"/>
    <b v="1"/>
    <x v="0"/>
    <s v="documentary"/>
    <n v="101"/>
    <n v="254.39"/>
    <x v="7"/>
    <x v="282"/>
  </r>
  <r>
    <x v="283"/>
    <s v="SOLE SURVIVOR"/>
    <s v="What is the impact of survivorship on the human condition?"/>
    <x v="102"/>
    <n v="20569.05"/>
    <x v="0"/>
    <s v="US"/>
    <s v="USD"/>
    <n v="1306904340"/>
    <n v="1305219744"/>
    <b v="1"/>
    <n v="202"/>
    <b v="1"/>
    <x v="0"/>
    <s v="documentary"/>
    <n v="114"/>
    <n v="101.83"/>
    <x v="6"/>
    <x v="283"/>
  </r>
  <r>
    <x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b v="1"/>
    <n v="760"/>
    <b v="1"/>
    <x v="0"/>
    <s v="documentary"/>
    <n v="105"/>
    <n v="55.07"/>
    <x v="6"/>
    <x v="284"/>
  </r>
  <r>
    <x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b v="1"/>
    <n v="563"/>
    <b v="1"/>
    <x v="0"/>
    <s v="documentary"/>
    <n v="229"/>
    <n v="56.9"/>
    <x v="4"/>
    <x v="285"/>
  </r>
  <r>
    <x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b v="1"/>
    <n v="135"/>
    <b v="1"/>
    <x v="0"/>
    <s v="documentary"/>
    <n v="109"/>
    <n v="121.28"/>
    <x v="4"/>
    <x v="286"/>
  </r>
  <r>
    <x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b v="1"/>
    <n v="290"/>
    <b v="1"/>
    <x v="0"/>
    <s v="documentary"/>
    <n v="176"/>
    <n v="91.19"/>
    <x v="5"/>
    <x v="287"/>
  </r>
  <r>
    <x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b v="1"/>
    <n v="447"/>
    <b v="1"/>
    <x v="0"/>
    <s v="documentary"/>
    <n v="103"/>
    <n v="115.45"/>
    <x v="5"/>
    <x v="288"/>
  </r>
  <r>
    <x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b v="1"/>
    <n v="232"/>
    <b v="1"/>
    <x v="0"/>
    <s v="documentary"/>
    <n v="105"/>
    <n v="67.77"/>
    <x v="4"/>
    <x v="289"/>
  </r>
  <r>
    <x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b v="1"/>
    <n v="168"/>
    <b v="1"/>
    <x v="0"/>
    <s v="documentary"/>
    <n v="107"/>
    <n v="28.58"/>
    <x v="7"/>
    <x v="290"/>
  </r>
  <r>
    <x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b v="1"/>
    <n v="128"/>
    <b v="1"/>
    <x v="0"/>
    <s v="documentary"/>
    <n v="120"/>
    <n v="46.88"/>
    <x v="4"/>
    <x v="291"/>
  </r>
  <r>
    <x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b v="1"/>
    <n v="493"/>
    <b v="1"/>
    <x v="0"/>
    <s v="documentary"/>
    <n v="102"/>
    <n v="154.41999999999999"/>
    <x v="6"/>
    <x v="292"/>
  </r>
  <r>
    <x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b v="1"/>
    <n v="131"/>
    <b v="1"/>
    <x v="0"/>
    <s v="documentary"/>
    <n v="101"/>
    <n v="201.22"/>
    <x v="3"/>
    <x v="293"/>
  </r>
  <r>
    <x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b v="1"/>
    <n v="50"/>
    <b v="1"/>
    <x v="0"/>
    <s v="documentary"/>
    <n v="100"/>
    <n v="100"/>
    <x v="7"/>
    <x v="294"/>
  </r>
  <r>
    <x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b v="1"/>
    <n v="665"/>
    <b v="1"/>
    <x v="0"/>
    <s v="documentary"/>
    <n v="133"/>
    <n v="100.08"/>
    <x v="4"/>
    <x v="295"/>
  </r>
  <r>
    <x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b v="1"/>
    <n v="129"/>
    <b v="1"/>
    <x v="0"/>
    <s v="documentary"/>
    <n v="119"/>
    <n v="230.09"/>
    <x v="5"/>
    <x v="296"/>
  </r>
  <r>
    <x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b v="1"/>
    <n v="142"/>
    <b v="1"/>
    <x v="0"/>
    <s v="documentary"/>
    <n v="101"/>
    <n v="141.75"/>
    <x v="0"/>
    <x v="297"/>
  </r>
  <r>
    <x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b v="1"/>
    <n v="2436"/>
    <b v="1"/>
    <x v="0"/>
    <s v="documentary"/>
    <n v="109"/>
    <n v="56.34"/>
    <x v="3"/>
    <x v="298"/>
  </r>
  <r>
    <x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b v="1"/>
    <n v="244"/>
    <b v="1"/>
    <x v="0"/>
    <s v="documentary"/>
    <n v="179"/>
    <n v="73.34"/>
    <x v="7"/>
    <x v="299"/>
  </r>
  <r>
    <x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b v="1"/>
    <n v="298"/>
    <b v="1"/>
    <x v="0"/>
    <s v="documentary"/>
    <n v="102"/>
    <n v="85.34"/>
    <x v="6"/>
    <x v="300"/>
  </r>
  <r>
    <x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b v="1"/>
    <n v="251"/>
    <b v="1"/>
    <x v="0"/>
    <s v="documentary"/>
    <n v="119"/>
    <n v="61.5"/>
    <x v="4"/>
    <x v="301"/>
  </r>
  <r>
    <x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b v="1"/>
    <n v="108"/>
    <b v="1"/>
    <x v="0"/>
    <s v="documentary"/>
    <n v="100"/>
    <n v="93.02"/>
    <x v="5"/>
    <x v="302"/>
  </r>
  <r>
    <x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b v="1"/>
    <n v="82"/>
    <b v="1"/>
    <x v="0"/>
    <s v="documentary"/>
    <n v="137"/>
    <n v="50.29"/>
    <x v="5"/>
    <x v="303"/>
  </r>
  <r>
    <x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b v="1"/>
    <n v="74"/>
    <b v="1"/>
    <x v="0"/>
    <s v="documentary"/>
    <n v="232"/>
    <n v="106.43"/>
    <x v="5"/>
    <x v="304"/>
  </r>
  <r>
    <x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b v="1"/>
    <n v="189"/>
    <b v="1"/>
    <x v="0"/>
    <s v="documentary"/>
    <n v="130"/>
    <n v="51.72"/>
    <x v="5"/>
    <x v="305"/>
  </r>
  <r>
    <x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b v="1"/>
    <n v="80"/>
    <b v="1"/>
    <x v="0"/>
    <s v="documentary"/>
    <n v="293"/>
    <n v="36.61"/>
    <x v="4"/>
    <x v="306"/>
  </r>
  <r>
    <x v="307"/>
    <s v="Grammar Revolution"/>
    <s v="Why is grammar important?"/>
    <x v="29"/>
    <n v="24490"/>
    <x v="0"/>
    <s v="US"/>
    <s v="USD"/>
    <n v="1360276801"/>
    <n v="1357684801"/>
    <b v="1"/>
    <n v="576"/>
    <b v="1"/>
    <x v="0"/>
    <s v="documentary"/>
    <n v="111"/>
    <n v="42.52"/>
    <x v="4"/>
    <x v="307"/>
  </r>
  <r>
    <x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b v="1"/>
    <n v="202"/>
    <b v="1"/>
    <x v="0"/>
    <s v="documentary"/>
    <n v="106"/>
    <n v="62.71"/>
    <x v="6"/>
    <x v="308"/>
  </r>
  <r>
    <x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b v="1"/>
    <n v="238"/>
    <b v="1"/>
    <x v="0"/>
    <s v="documentary"/>
    <n v="119"/>
    <n v="89.96"/>
    <x v="5"/>
    <x v="309"/>
  </r>
  <r>
    <x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b v="1"/>
    <n v="36"/>
    <b v="1"/>
    <x v="0"/>
    <s v="documentary"/>
    <n v="104"/>
    <n v="28.92"/>
    <x v="6"/>
    <x v="310"/>
  </r>
  <r>
    <x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b v="1"/>
    <n v="150"/>
    <b v="1"/>
    <x v="0"/>
    <s v="documentary"/>
    <n v="104"/>
    <n v="138.80000000000001"/>
    <x v="6"/>
    <x v="311"/>
  </r>
  <r>
    <x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b v="1"/>
    <n v="146"/>
    <b v="1"/>
    <x v="0"/>
    <s v="documentary"/>
    <n v="112"/>
    <n v="61.3"/>
    <x v="4"/>
    <x v="312"/>
  </r>
  <r>
    <x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b v="1"/>
    <n v="222"/>
    <b v="1"/>
    <x v="0"/>
    <s v="documentary"/>
    <n v="105"/>
    <n v="80.2"/>
    <x v="7"/>
    <x v="313"/>
  </r>
  <r>
    <x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b v="1"/>
    <n v="120"/>
    <b v="1"/>
    <x v="0"/>
    <s v="documentary"/>
    <n v="385"/>
    <n v="32.1"/>
    <x v="4"/>
    <x v="314"/>
  </r>
  <r>
    <x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b v="1"/>
    <n v="126"/>
    <b v="1"/>
    <x v="0"/>
    <s v="documentary"/>
    <n v="101"/>
    <n v="200.89"/>
    <x v="5"/>
    <x v="315"/>
  </r>
  <r>
    <x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b v="1"/>
    <n v="158"/>
    <b v="1"/>
    <x v="0"/>
    <s v="documentary"/>
    <n v="114"/>
    <n v="108.01"/>
    <x v="3"/>
    <x v="316"/>
  </r>
  <r>
    <x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b v="1"/>
    <n v="316"/>
    <b v="1"/>
    <x v="0"/>
    <s v="documentary"/>
    <n v="101"/>
    <n v="95.7"/>
    <x v="4"/>
    <x v="317"/>
  </r>
  <r>
    <x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b v="1"/>
    <n v="284"/>
    <b v="1"/>
    <x v="0"/>
    <s v="documentary"/>
    <n v="283"/>
    <n v="49.88"/>
    <x v="4"/>
    <x v="318"/>
  </r>
  <r>
    <x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b v="1"/>
    <n v="51"/>
    <b v="1"/>
    <x v="0"/>
    <s v="documentary"/>
    <n v="113"/>
    <n v="110.47"/>
    <x v="8"/>
    <x v="319"/>
  </r>
  <r>
    <x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b v="1"/>
    <n v="158"/>
    <b v="1"/>
    <x v="0"/>
    <s v="documentary"/>
    <n v="107"/>
    <n v="134.91"/>
    <x v="0"/>
    <x v="320"/>
  </r>
  <r>
    <x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b v="1"/>
    <n v="337"/>
    <b v="1"/>
    <x v="0"/>
    <s v="documentary"/>
    <n v="103"/>
    <n v="106.62"/>
    <x v="2"/>
    <x v="321"/>
  </r>
  <r>
    <x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b v="1"/>
    <n v="186"/>
    <b v="1"/>
    <x v="0"/>
    <s v="documentary"/>
    <n v="108"/>
    <n v="145.04"/>
    <x v="2"/>
    <x v="322"/>
  </r>
  <r>
    <x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b v="1"/>
    <n v="58"/>
    <b v="1"/>
    <x v="0"/>
    <s v="documentary"/>
    <n v="123"/>
    <n v="114.59"/>
    <x v="2"/>
    <x v="323"/>
  </r>
  <r>
    <x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b v="1"/>
    <n v="82"/>
    <b v="1"/>
    <x v="0"/>
    <s v="documentary"/>
    <n v="102"/>
    <n v="105.32"/>
    <x v="0"/>
    <x v="324"/>
  </r>
  <r>
    <x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b v="1"/>
    <n v="736"/>
    <b v="1"/>
    <x v="0"/>
    <s v="documentary"/>
    <n v="104"/>
    <n v="70.92"/>
    <x v="2"/>
    <x v="325"/>
  </r>
  <r>
    <x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b v="1"/>
    <n v="1151"/>
    <b v="1"/>
    <x v="0"/>
    <s v="documentary"/>
    <n v="113"/>
    <n v="147.16999999999999"/>
    <x v="1"/>
    <x v="326"/>
  </r>
  <r>
    <x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b v="1"/>
    <n v="34"/>
    <b v="1"/>
    <x v="0"/>
    <s v="documentary"/>
    <n v="136"/>
    <n v="160.47"/>
    <x v="0"/>
    <x v="327"/>
  </r>
  <r>
    <x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b v="1"/>
    <n v="498"/>
    <b v="1"/>
    <x v="0"/>
    <s v="documentary"/>
    <n v="104"/>
    <n v="156.05000000000001"/>
    <x v="0"/>
    <x v="328"/>
  </r>
  <r>
    <x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b v="1"/>
    <n v="167"/>
    <b v="1"/>
    <x v="0"/>
    <s v="documentary"/>
    <n v="106"/>
    <n v="63.17"/>
    <x v="0"/>
    <x v="329"/>
  </r>
  <r>
    <x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b v="1"/>
    <n v="340"/>
    <b v="1"/>
    <x v="0"/>
    <s v="documentary"/>
    <n v="102"/>
    <n v="104.82"/>
    <x v="4"/>
    <x v="330"/>
  </r>
  <r>
    <x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b v="1"/>
    <n v="438"/>
    <b v="1"/>
    <x v="0"/>
    <s v="documentary"/>
    <n v="107"/>
    <n v="97.36"/>
    <x v="2"/>
    <x v="331"/>
  </r>
  <r>
    <x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b v="1"/>
    <n v="555"/>
    <b v="1"/>
    <x v="0"/>
    <s v="documentary"/>
    <n v="113"/>
    <n v="203.63"/>
    <x v="0"/>
    <x v="332"/>
  </r>
  <r>
    <x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b v="1"/>
    <n v="266"/>
    <b v="1"/>
    <x v="0"/>
    <s v="documentary"/>
    <n v="125"/>
    <n v="188.31"/>
    <x v="2"/>
    <x v="333"/>
  </r>
  <r>
    <x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b v="1"/>
    <n v="69"/>
    <b v="1"/>
    <x v="0"/>
    <s v="documentary"/>
    <n v="101"/>
    <n v="146.65"/>
    <x v="0"/>
    <x v="334"/>
  </r>
  <r>
    <x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b v="1"/>
    <n v="80"/>
    <b v="1"/>
    <x v="0"/>
    <s v="documentary"/>
    <n v="103"/>
    <n v="109.19"/>
    <x v="0"/>
    <x v="335"/>
  </r>
  <r>
    <x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b v="1"/>
    <n v="493"/>
    <b v="1"/>
    <x v="0"/>
    <s v="documentary"/>
    <n v="117"/>
    <n v="59.25"/>
    <x v="0"/>
    <x v="336"/>
  </r>
  <r>
    <x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b v="1"/>
    <n v="31"/>
    <b v="1"/>
    <x v="0"/>
    <s v="documentary"/>
    <n v="101"/>
    <n v="97.9"/>
    <x v="0"/>
    <x v="337"/>
  </r>
  <r>
    <x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b v="1"/>
    <n v="236"/>
    <b v="1"/>
    <x v="0"/>
    <s v="documentary"/>
    <n v="110"/>
    <n v="70"/>
    <x v="2"/>
    <x v="338"/>
  </r>
  <r>
    <x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b v="1"/>
    <n v="89"/>
    <b v="1"/>
    <x v="0"/>
    <s v="documentary"/>
    <n v="108"/>
    <n v="72.87"/>
    <x v="0"/>
    <x v="339"/>
  </r>
  <r>
    <x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b v="1"/>
    <n v="299"/>
    <b v="1"/>
    <x v="0"/>
    <s v="documentary"/>
    <n v="125"/>
    <n v="146.35"/>
    <x v="1"/>
    <x v="340"/>
  </r>
  <r>
    <x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b v="1"/>
    <n v="55"/>
    <b v="1"/>
    <x v="0"/>
    <s v="documentary"/>
    <n v="107"/>
    <n v="67.91"/>
    <x v="3"/>
    <x v="341"/>
  </r>
  <r>
    <x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b v="1"/>
    <n v="325"/>
    <b v="1"/>
    <x v="0"/>
    <s v="documentary"/>
    <n v="100"/>
    <n v="169.85"/>
    <x v="2"/>
    <x v="342"/>
  </r>
  <r>
    <x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b v="1"/>
    <n v="524"/>
    <b v="1"/>
    <x v="0"/>
    <s v="documentary"/>
    <n v="102"/>
    <n v="58.41"/>
    <x v="3"/>
    <x v="343"/>
  </r>
  <r>
    <x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b v="1"/>
    <n v="285"/>
    <b v="1"/>
    <x v="0"/>
    <s v="documentary"/>
    <n v="102"/>
    <n v="119.99"/>
    <x v="0"/>
    <x v="344"/>
  </r>
  <r>
    <x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b v="1"/>
    <n v="179"/>
    <b v="1"/>
    <x v="0"/>
    <s v="documentary"/>
    <n v="123"/>
    <n v="99.86"/>
    <x v="0"/>
    <x v="345"/>
  </r>
  <r>
    <x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b v="1"/>
    <n v="188"/>
    <b v="1"/>
    <x v="0"/>
    <s v="documentary"/>
    <n v="170"/>
    <n v="90.58"/>
    <x v="0"/>
    <x v="346"/>
  </r>
  <r>
    <x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b v="1"/>
    <n v="379"/>
    <b v="1"/>
    <x v="0"/>
    <s v="documentary"/>
    <n v="112"/>
    <n v="117.77"/>
    <x v="0"/>
    <x v="347"/>
  </r>
  <r>
    <x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b v="1"/>
    <n v="119"/>
    <b v="1"/>
    <x v="0"/>
    <s v="documentary"/>
    <n v="103"/>
    <n v="86.55"/>
    <x v="0"/>
    <x v="348"/>
  </r>
  <r>
    <x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b v="1"/>
    <n v="167"/>
    <b v="1"/>
    <x v="0"/>
    <s v="documentary"/>
    <n v="107"/>
    <n v="71.900000000000006"/>
    <x v="1"/>
    <x v="349"/>
  </r>
  <r>
    <x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b v="1"/>
    <n v="221"/>
    <b v="1"/>
    <x v="0"/>
    <s v="documentary"/>
    <n v="115"/>
    <n v="129.82"/>
    <x v="2"/>
    <x v="350"/>
  </r>
  <r>
    <x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b v="1"/>
    <n v="964"/>
    <b v="1"/>
    <x v="0"/>
    <s v="documentary"/>
    <n v="127"/>
    <n v="44.91"/>
    <x v="2"/>
    <x v="351"/>
  </r>
  <r>
    <x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b v="1"/>
    <n v="286"/>
    <b v="1"/>
    <x v="0"/>
    <s v="documentary"/>
    <n v="117"/>
    <n v="40.76"/>
    <x v="3"/>
    <x v="352"/>
  </r>
  <r>
    <x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b v="1"/>
    <n v="613"/>
    <b v="1"/>
    <x v="0"/>
    <s v="documentary"/>
    <n v="109"/>
    <n v="103.52"/>
    <x v="0"/>
    <x v="353"/>
  </r>
  <r>
    <x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b v="1"/>
    <n v="29"/>
    <b v="1"/>
    <x v="0"/>
    <s v="documentary"/>
    <n v="104"/>
    <n v="125.45"/>
    <x v="2"/>
    <x v="354"/>
  </r>
  <r>
    <x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b v="1"/>
    <n v="165"/>
    <b v="1"/>
    <x v="0"/>
    <s v="documentary"/>
    <n v="116"/>
    <n v="246.61"/>
    <x v="3"/>
    <x v="355"/>
  </r>
  <r>
    <x v="356"/>
    <s v="43 and 80"/>
    <s v="A documentary about halibut conservation and how it impacts communities of Southeast Alaska."/>
    <x v="51"/>
    <n v="7701.93"/>
    <x v="0"/>
    <s v="US"/>
    <s v="USD"/>
    <n v="1458152193"/>
    <n v="1455563793"/>
    <b v="1"/>
    <n v="97"/>
    <b v="1"/>
    <x v="0"/>
    <s v="documentary"/>
    <n v="103"/>
    <n v="79.400000000000006"/>
    <x v="2"/>
    <x v="356"/>
  </r>
  <r>
    <x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b v="1"/>
    <n v="303"/>
    <b v="1"/>
    <x v="0"/>
    <s v="documentary"/>
    <n v="174"/>
    <n v="86.14"/>
    <x v="0"/>
    <x v="357"/>
  </r>
  <r>
    <x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b v="1"/>
    <n v="267"/>
    <b v="1"/>
    <x v="0"/>
    <s v="documentary"/>
    <n v="103"/>
    <n v="193.05"/>
    <x v="2"/>
    <x v="358"/>
  </r>
  <r>
    <x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b v="1"/>
    <n v="302"/>
    <b v="1"/>
    <x v="0"/>
    <s v="documentary"/>
    <n v="105"/>
    <n v="84.02"/>
    <x v="3"/>
    <x v="359"/>
  </r>
  <r>
    <x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b v="0"/>
    <n v="87"/>
    <b v="1"/>
    <x v="0"/>
    <s v="documentary"/>
    <n v="101"/>
    <n v="139.83000000000001"/>
    <x v="0"/>
    <x v="360"/>
  </r>
  <r>
    <x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b v="0"/>
    <n v="354"/>
    <b v="1"/>
    <x v="0"/>
    <s v="documentary"/>
    <n v="111"/>
    <n v="109.82"/>
    <x v="3"/>
    <x v="361"/>
  </r>
  <r>
    <x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b v="0"/>
    <n v="86"/>
    <b v="1"/>
    <x v="0"/>
    <s v="documentary"/>
    <n v="124"/>
    <n v="139.53"/>
    <x v="3"/>
    <x v="362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b v="0"/>
    <n v="26"/>
    <b v="1"/>
    <x v="0"/>
    <s v="documentary"/>
    <n v="101"/>
    <n v="347.85"/>
    <x v="7"/>
    <x v="363"/>
  </r>
  <r>
    <x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b v="0"/>
    <n v="113"/>
    <b v="1"/>
    <x v="0"/>
    <s v="documentary"/>
    <n v="110"/>
    <n v="68.239999999999995"/>
    <x v="3"/>
    <x v="364"/>
  </r>
  <r>
    <x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b v="0"/>
    <n v="65"/>
    <b v="1"/>
    <x v="0"/>
    <s v="documentary"/>
    <n v="104"/>
    <n v="239.94"/>
    <x v="3"/>
    <x v="365"/>
  </r>
  <r>
    <x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b v="0"/>
    <n v="134"/>
    <b v="1"/>
    <x v="0"/>
    <s v="documentary"/>
    <n v="101"/>
    <n v="287.31"/>
    <x v="5"/>
    <x v="366"/>
  </r>
  <r>
    <x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b v="0"/>
    <n v="119"/>
    <b v="1"/>
    <x v="0"/>
    <s v="documentary"/>
    <n v="103"/>
    <n v="86.85"/>
    <x v="4"/>
    <x v="367"/>
  </r>
  <r>
    <x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b v="0"/>
    <n v="159"/>
    <b v="1"/>
    <x v="0"/>
    <s v="documentary"/>
    <n v="104"/>
    <n v="81.849999999999994"/>
    <x v="0"/>
    <x v="368"/>
  </r>
  <r>
    <x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b v="0"/>
    <n v="167"/>
    <b v="1"/>
    <x v="0"/>
    <s v="documentary"/>
    <n v="110"/>
    <n v="42.87"/>
    <x v="6"/>
    <x v="369"/>
  </r>
  <r>
    <x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b v="0"/>
    <n v="43"/>
    <b v="1"/>
    <x v="0"/>
    <s v="documentary"/>
    <n v="122"/>
    <n v="709.42"/>
    <x v="2"/>
    <x v="370"/>
  </r>
  <r>
    <x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b v="0"/>
    <n v="1062"/>
    <b v="1"/>
    <x v="0"/>
    <s v="documentary"/>
    <n v="114"/>
    <n v="161.26"/>
    <x v="5"/>
    <x v="371"/>
  </r>
  <r>
    <x v="372"/>
    <s v="Wild Equus"/>
    <s v="A short documentary exploring the uses of 'Natural Horsemanship' across Europe"/>
    <x v="43"/>
    <n v="376"/>
    <x v="0"/>
    <s v="GB"/>
    <s v="GBP"/>
    <n v="1459872000"/>
    <n v="1456408244"/>
    <b v="0"/>
    <n v="9"/>
    <b v="1"/>
    <x v="0"/>
    <s v="documentary"/>
    <n v="125"/>
    <n v="41.78"/>
    <x v="2"/>
    <x v="372"/>
  </r>
  <r>
    <x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b v="0"/>
    <n v="89"/>
    <b v="1"/>
    <x v="0"/>
    <s v="documentary"/>
    <n v="107"/>
    <n v="89.89"/>
    <x v="5"/>
    <x v="373"/>
  </r>
  <r>
    <x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b v="0"/>
    <n v="174"/>
    <b v="1"/>
    <x v="0"/>
    <s v="documentary"/>
    <n v="131"/>
    <n v="45.05"/>
    <x v="6"/>
    <x v="374"/>
  </r>
  <r>
    <x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b v="0"/>
    <n v="14"/>
    <b v="1"/>
    <x v="0"/>
    <s v="documentary"/>
    <n v="120"/>
    <n v="42.86"/>
    <x v="3"/>
    <x v="375"/>
  </r>
  <r>
    <x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b v="0"/>
    <n v="48"/>
    <b v="1"/>
    <x v="0"/>
    <s v="documentary"/>
    <n v="106"/>
    <n v="54.08"/>
    <x v="2"/>
    <x v="376"/>
  </r>
  <r>
    <x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b v="0"/>
    <n v="133"/>
    <b v="1"/>
    <x v="0"/>
    <s v="documentary"/>
    <n v="114"/>
    <n v="103.22"/>
    <x v="0"/>
    <x v="377"/>
  </r>
  <r>
    <x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b v="0"/>
    <n v="83"/>
    <b v="1"/>
    <x v="0"/>
    <s v="documentary"/>
    <n v="112"/>
    <n v="40.4"/>
    <x v="2"/>
    <x v="378"/>
  </r>
  <r>
    <x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b v="0"/>
    <n v="149"/>
    <b v="1"/>
    <x v="0"/>
    <s v="documentary"/>
    <n v="116"/>
    <n v="116.86"/>
    <x v="5"/>
    <x v="379"/>
  </r>
  <r>
    <x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b v="0"/>
    <n v="49"/>
    <b v="1"/>
    <x v="0"/>
    <s v="documentary"/>
    <n v="142"/>
    <n v="115.51"/>
    <x v="0"/>
    <x v="380"/>
  </r>
  <r>
    <x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b v="0"/>
    <n v="251"/>
    <b v="1"/>
    <x v="0"/>
    <s v="documentary"/>
    <n v="105"/>
    <n v="104.31"/>
    <x v="5"/>
    <x v="381"/>
  </r>
  <r>
    <x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b v="0"/>
    <n v="22"/>
    <b v="1"/>
    <x v="0"/>
    <s v="documentary"/>
    <n v="256"/>
    <n v="69.77"/>
    <x v="5"/>
    <x v="382"/>
  </r>
  <r>
    <x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b v="0"/>
    <n v="48"/>
    <b v="1"/>
    <x v="0"/>
    <s v="documentary"/>
    <n v="207"/>
    <n v="43.02"/>
    <x v="3"/>
    <x v="383"/>
  </r>
  <r>
    <x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b v="0"/>
    <n v="383"/>
    <b v="1"/>
    <x v="0"/>
    <s v="documentary"/>
    <n v="112"/>
    <n v="58.54"/>
    <x v="3"/>
    <x v="384"/>
  </r>
  <r>
    <x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b v="0"/>
    <n v="237"/>
    <b v="1"/>
    <x v="0"/>
    <s v="documentary"/>
    <n v="106"/>
    <n v="111.8"/>
    <x v="3"/>
    <x v="385"/>
  </r>
  <r>
    <x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b v="0"/>
    <n v="13"/>
    <b v="1"/>
    <x v="0"/>
    <s v="documentary"/>
    <n v="100"/>
    <n v="46.23"/>
    <x v="0"/>
    <x v="386"/>
  </r>
  <r>
    <x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b v="0"/>
    <n v="562"/>
    <b v="1"/>
    <x v="0"/>
    <s v="documentary"/>
    <n v="214"/>
    <n v="144.69"/>
    <x v="0"/>
    <x v="387"/>
  </r>
  <r>
    <x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b v="0"/>
    <n v="71"/>
    <b v="1"/>
    <x v="0"/>
    <s v="documentary"/>
    <n v="126"/>
    <n v="88.85"/>
    <x v="2"/>
    <x v="388"/>
  </r>
  <r>
    <x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b v="0"/>
    <n v="1510"/>
    <b v="1"/>
    <x v="0"/>
    <s v="documentary"/>
    <n v="182"/>
    <n v="81.75"/>
    <x v="3"/>
    <x v="389"/>
  </r>
  <r>
    <x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b v="0"/>
    <n v="14"/>
    <b v="1"/>
    <x v="0"/>
    <s v="documentary"/>
    <n v="100"/>
    <n v="71.430000000000007"/>
    <x v="0"/>
    <x v="390"/>
  </r>
  <r>
    <x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b v="0"/>
    <n v="193"/>
    <b v="1"/>
    <x v="0"/>
    <s v="documentary"/>
    <n v="101"/>
    <n v="104.26"/>
    <x v="6"/>
    <x v="391"/>
  </r>
  <r>
    <x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b v="0"/>
    <n v="206"/>
    <b v="1"/>
    <x v="0"/>
    <s v="documentary"/>
    <n v="101"/>
    <n v="90.62"/>
    <x v="6"/>
    <x v="392"/>
  </r>
  <r>
    <x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b v="0"/>
    <n v="351"/>
    <b v="1"/>
    <x v="0"/>
    <s v="documentary"/>
    <n v="110"/>
    <n v="157.33000000000001"/>
    <x v="4"/>
    <x v="393"/>
  </r>
  <r>
    <x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b v="0"/>
    <n v="50"/>
    <b v="1"/>
    <x v="0"/>
    <s v="documentary"/>
    <n v="112"/>
    <n v="105.18"/>
    <x v="2"/>
    <x v="394"/>
  </r>
  <r>
    <x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b v="0"/>
    <n v="184"/>
    <b v="1"/>
    <x v="0"/>
    <s v="documentary"/>
    <n v="108"/>
    <n v="58.72"/>
    <x v="5"/>
    <x v="395"/>
  </r>
  <r>
    <x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b v="0"/>
    <n v="196"/>
    <b v="1"/>
    <x v="0"/>
    <s v="documentary"/>
    <n v="107"/>
    <n v="81.63"/>
    <x v="5"/>
    <x v="396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b v="0"/>
    <n v="229"/>
    <b v="1"/>
    <x v="0"/>
    <s v="documentary"/>
    <n v="104"/>
    <n v="56.46"/>
    <x v="7"/>
    <x v="397"/>
  </r>
  <r>
    <x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b v="0"/>
    <n v="67"/>
    <b v="1"/>
    <x v="0"/>
    <s v="documentary"/>
    <n v="125"/>
    <n v="140.1"/>
    <x v="0"/>
    <x v="398"/>
  </r>
  <r>
    <x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b v="0"/>
    <n v="95"/>
    <b v="1"/>
    <x v="0"/>
    <s v="documentary"/>
    <n v="107"/>
    <n v="224.85"/>
    <x v="2"/>
    <x v="399"/>
  </r>
  <r>
    <x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b v="0"/>
    <n v="62"/>
    <b v="1"/>
    <x v="0"/>
    <s v="documentary"/>
    <n v="112"/>
    <n v="181.13"/>
    <x v="3"/>
    <x v="400"/>
  </r>
  <r>
    <x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b v="0"/>
    <n v="73"/>
    <b v="1"/>
    <x v="0"/>
    <s v="documentary"/>
    <n v="104"/>
    <n v="711.04"/>
    <x v="6"/>
    <x v="401"/>
  </r>
  <r>
    <x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b v="0"/>
    <n v="43"/>
    <b v="1"/>
    <x v="0"/>
    <s v="documentary"/>
    <n v="142"/>
    <n v="65.88"/>
    <x v="0"/>
    <x v="402"/>
  </r>
  <r>
    <x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b v="0"/>
    <n v="70"/>
    <b v="1"/>
    <x v="0"/>
    <s v="documentary"/>
    <n v="105"/>
    <n v="75.19"/>
    <x v="6"/>
    <x v="403"/>
  </r>
  <r>
    <x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b v="0"/>
    <n v="271"/>
    <b v="1"/>
    <x v="0"/>
    <s v="documentary"/>
    <n v="103"/>
    <n v="133.13999999999999"/>
    <x v="3"/>
    <x v="404"/>
  </r>
  <r>
    <x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b v="0"/>
    <n v="55"/>
    <b v="1"/>
    <x v="0"/>
    <s v="documentary"/>
    <n v="108"/>
    <n v="55.2"/>
    <x v="3"/>
    <x v="405"/>
  </r>
  <r>
    <x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b v="0"/>
    <n v="35"/>
    <b v="1"/>
    <x v="0"/>
    <s v="documentary"/>
    <n v="108"/>
    <n v="86.16"/>
    <x v="6"/>
    <x v="406"/>
  </r>
  <r>
    <x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b v="0"/>
    <n v="22"/>
    <b v="1"/>
    <x v="0"/>
    <s v="documentary"/>
    <n v="102"/>
    <n v="92.32"/>
    <x v="6"/>
    <x v="407"/>
  </r>
  <r>
    <x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b v="0"/>
    <n v="38"/>
    <b v="1"/>
    <x v="0"/>
    <s v="documentary"/>
    <n v="101"/>
    <n v="160.16"/>
    <x v="4"/>
    <x v="408"/>
  </r>
  <r>
    <x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b v="0"/>
    <n v="15"/>
    <b v="1"/>
    <x v="0"/>
    <s v="documentary"/>
    <n v="137"/>
    <n v="45.6"/>
    <x v="2"/>
    <x v="409"/>
  </r>
  <r>
    <x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b v="0"/>
    <n v="7"/>
    <b v="1"/>
    <x v="0"/>
    <s v="documentary"/>
    <n v="128"/>
    <n v="183.29"/>
    <x v="0"/>
    <x v="410"/>
  </r>
  <r>
    <x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b v="0"/>
    <n v="241"/>
    <b v="1"/>
    <x v="0"/>
    <s v="documentary"/>
    <n v="101"/>
    <n v="125.79"/>
    <x v="4"/>
    <x v="411"/>
  </r>
  <r>
    <x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b v="0"/>
    <n v="55"/>
    <b v="1"/>
    <x v="0"/>
    <s v="documentary"/>
    <n v="127"/>
    <n v="57.65"/>
    <x v="5"/>
    <x v="412"/>
  </r>
  <r>
    <x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b v="0"/>
    <n v="171"/>
    <b v="1"/>
    <x v="0"/>
    <s v="documentary"/>
    <n v="105"/>
    <n v="78.66"/>
    <x v="5"/>
    <x v="413"/>
  </r>
  <r>
    <x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b v="0"/>
    <n v="208"/>
    <b v="1"/>
    <x v="0"/>
    <s v="documentary"/>
    <n v="103"/>
    <n v="91.48"/>
    <x v="4"/>
    <x v="414"/>
  </r>
  <r>
    <x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b v="0"/>
    <n v="21"/>
    <b v="1"/>
    <x v="0"/>
    <s v="documentary"/>
    <n v="102"/>
    <n v="68.099999999999994"/>
    <x v="3"/>
    <x v="415"/>
  </r>
  <r>
    <x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b v="0"/>
    <n v="25"/>
    <b v="1"/>
    <x v="0"/>
    <s v="documentary"/>
    <n v="120"/>
    <n v="48.09"/>
    <x v="3"/>
    <x v="416"/>
  </r>
  <r>
    <x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b v="0"/>
    <n v="52"/>
    <b v="1"/>
    <x v="0"/>
    <s v="documentary"/>
    <n v="100"/>
    <n v="202.42"/>
    <x v="4"/>
    <x v="417"/>
  </r>
  <r>
    <x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b v="0"/>
    <n v="104"/>
    <b v="1"/>
    <x v="0"/>
    <s v="documentary"/>
    <n v="101"/>
    <n v="216.75"/>
    <x v="0"/>
    <x v="418"/>
  </r>
  <r>
    <x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b v="0"/>
    <n v="73"/>
    <b v="1"/>
    <x v="0"/>
    <s v="documentary"/>
    <n v="100"/>
    <n v="110.07"/>
    <x v="4"/>
    <x v="419"/>
  </r>
  <r>
    <x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b v="0"/>
    <n v="3"/>
    <b v="0"/>
    <x v="0"/>
    <s v="animation"/>
    <n v="0"/>
    <n v="4.83"/>
    <x v="3"/>
    <x v="420"/>
  </r>
  <r>
    <x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b v="0"/>
    <n v="6"/>
    <b v="0"/>
    <x v="0"/>
    <s v="animation"/>
    <n v="2"/>
    <n v="50.17"/>
    <x v="0"/>
    <x v="421"/>
  </r>
  <r>
    <x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b v="0"/>
    <n v="12"/>
    <b v="0"/>
    <x v="0"/>
    <s v="animation"/>
    <n v="1"/>
    <n v="35.83"/>
    <x v="3"/>
    <x v="422"/>
  </r>
  <r>
    <x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b v="0"/>
    <n v="13"/>
    <b v="0"/>
    <x v="0"/>
    <s v="animation"/>
    <n v="1"/>
    <n v="11.77"/>
    <x v="4"/>
    <x v="423"/>
  </r>
  <r>
    <x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b v="0"/>
    <n v="5"/>
    <b v="0"/>
    <x v="0"/>
    <s v="animation"/>
    <n v="7"/>
    <n v="40.78"/>
    <x v="5"/>
    <x v="424"/>
  </r>
  <r>
    <x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b v="0"/>
    <n v="2"/>
    <b v="0"/>
    <x v="0"/>
    <s v="animation"/>
    <n v="0"/>
    <n v="3"/>
    <x v="0"/>
    <x v="425"/>
  </r>
  <r>
    <x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b v="0"/>
    <n v="8"/>
    <b v="0"/>
    <x v="0"/>
    <s v="animation"/>
    <n v="1"/>
    <n v="16.63"/>
    <x v="2"/>
    <x v="426"/>
  </r>
  <r>
    <x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b v="0"/>
    <n v="0"/>
    <b v="0"/>
    <x v="0"/>
    <s v="animation"/>
    <n v="0"/>
    <e v="#DIV/0!"/>
    <x v="0"/>
    <x v="427"/>
  </r>
  <r>
    <x v="428"/>
    <s v="Little Clay Bible - Zacchaeus"/>
    <s v="Fresh, fun, entertaining Bible stories on YouTube, stop-motion style."/>
    <x v="14"/>
    <n v="676"/>
    <x v="2"/>
    <s v="US"/>
    <s v="USD"/>
    <n v="1402956000"/>
    <n v="1400523845"/>
    <b v="0"/>
    <n v="13"/>
    <b v="0"/>
    <x v="0"/>
    <s v="animation"/>
    <n v="6"/>
    <n v="52"/>
    <x v="3"/>
    <x v="428"/>
  </r>
  <r>
    <x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b v="0"/>
    <n v="0"/>
    <b v="0"/>
    <x v="0"/>
    <s v="animation"/>
    <n v="0"/>
    <e v="#DIV/0!"/>
    <x v="8"/>
    <x v="429"/>
  </r>
  <r>
    <x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b v="0"/>
    <n v="5"/>
    <b v="0"/>
    <x v="0"/>
    <s v="animation"/>
    <n v="2"/>
    <n v="4.8"/>
    <x v="4"/>
    <x v="430"/>
  </r>
  <r>
    <x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b v="0"/>
    <n v="8"/>
    <b v="0"/>
    <x v="0"/>
    <s v="animation"/>
    <n v="14"/>
    <n v="51.88"/>
    <x v="2"/>
    <x v="431"/>
  </r>
  <r>
    <x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b v="0"/>
    <n v="8"/>
    <b v="0"/>
    <x v="0"/>
    <s v="animation"/>
    <n v="10"/>
    <n v="71.25"/>
    <x v="0"/>
    <x v="432"/>
  </r>
  <r>
    <x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b v="0"/>
    <n v="0"/>
    <b v="0"/>
    <x v="0"/>
    <s v="animation"/>
    <n v="0"/>
    <e v="#DIV/0!"/>
    <x v="0"/>
    <x v="433"/>
  </r>
  <r>
    <x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b v="0"/>
    <n v="2"/>
    <b v="0"/>
    <x v="0"/>
    <s v="animation"/>
    <n v="5"/>
    <n v="62.5"/>
    <x v="4"/>
    <x v="434"/>
  </r>
  <r>
    <x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b v="0"/>
    <n v="3"/>
    <b v="0"/>
    <x v="0"/>
    <s v="animation"/>
    <n v="0"/>
    <n v="1"/>
    <x v="4"/>
    <x v="435"/>
  </r>
  <r>
    <x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b v="0"/>
    <n v="0"/>
    <b v="0"/>
    <x v="0"/>
    <s v="animation"/>
    <n v="0"/>
    <e v="#DIV/0!"/>
    <x v="4"/>
    <x v="436"/>
  </r>
  <r>
    <x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b v="0"/>
    <n v="0"/>
    <b v="0"/>
    <x v="0"/>
    <s v="animation"/>
    <n v="0"/>
    <e v="#DIV/0!"/>
    <x v="2"/>
    <x v="437"/>
  </r>
  <r>
    <x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b v="0"/>
    <n v="11"/>
    <b v="0"/>
    <x v="0"/>
    <s v="animation"/>
    <n v="9"/>
    <n v="170.55"/>
    <x v="0"/>
    <x v="438"/>
  </r>
  <r>
    <x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b v="0"/>
    <n v="0"/>
    <b v="0"/>
    <x v="0"/>
    <s v="animation"/>
    <n v="0"/>
    <e v="#DIV/0!"/>
    <x v="3"/>
    <x v="439"/>
  </r>
  <r>
    <x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b v="0"/>
    <n v="1"/>
    <b v="0"/>
    <x v="0"/>
    <s v="animation"/>
    <n v="0"/>
    <n v="5"/>
    <x v="2"/>
    <x v="440"/>
  </r>
  <r>
    <x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b v="0"/>
    <n v="0"/>
    <b v="0"/>
    <x v="0"/>
    <s v="animation"/>
    <n v="0"/>
    <e v="#DIV/0!"/>
    <x v="4"/>
    <x v="441"/>
  </r>
  <r>
    <x v="442"/>
    <s v="The Paranormal Idiot"/>
    <s v="Doomsday is here"/>
    <x v="73"/>
    <n v="6691"/>
    <x v="2"/>
    <s v="US"/>
    <s v="USD"/>
    <n v="1424380783"/>
    <n v="1421788783"/>
    <b v="0"/>
    <n v="17"/>
    <b v="0"/>
    <x v="0"/>
    <s v="animation"/>
    <n v="39"/>
    <n v="393.59"/>
    <x v="0"/>
    <x v="442"/>
  </r>
  <r>
    <x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b v="0"/>
    <n v="2"/>
    <b v="0"/>
    <x v="0"/>
    <s v="animation"/>
    <n v="0"/>
    <n v="5"/>
    <x v="3"/>
    <x v="443"/>
  </r>
  <r>
    <x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b v="0"/>
    <n v="1"/>
    <b v="0"/>
    <x v="0"/>
    <s v="animation"/>
    <n v="5"/>
    <n v="50"/>
    <x v="6"/>
    <x v="444"/>
  </r>
  <r>
    <x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b v="0"/>
    <n v="2"/>
    <b v="0"/>
    <x v="0"/>
    <s v="animation"/>
    <n v="0"/>
    <n v="1"/>
    <x v="0"/>
    <x v="445"/>
  </r>
  <r>
    <x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b v="0"/>
    <n v="16"/>
    <b v="0"/>
    <x v="0"/>
    <s v="animation"/>
    <n v="7"/>
    <n v="47.88"/>
    <x v="0"/>
    <x v="446"/>
  </r>
  <r>
    <x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b v="0"/>
    <n v="1"/>
    <b v="0"/>
    <x v="0"/>
    <s v="animation"/>
    <n v="0"/>
    <n v="5"/>
    <x v="4"/>
    <x v="447"/>
  </r>
  <r>
    <x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b v="0"/>
    <n v="4"/>
    <b v="0"/>
    <x v="0"/>
    <s v="animation"/>
    <n v="3"/>
    <n v="20.5"/>
    <x v="3"/>
    <x v="448"/>
  </r>
  <r>
    <x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b v="0"/>
    <n v="5"/>
    <b v="0"/>
    <x v="0"/>
    <s v="animation"/>
    <n v="2"/>
    <n v="9"/>
    <x v="4"/>
    <x v="449"/>
  </r>
  <r>
    <x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b v="0"/>
    <n v="7"/>
    <b v="0"/>
    <x v="0"/>
    <s v="animation"/>
    <n v="1"/>
    <n v="56.57"/>
    <x v="3"/>
    <x v="450"/>
  </r>
  <r>
    <x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b v="0"/>
    <n v="0"/>
    <b v="0"/>
    <x v="0"/>
    <s v="animation"/>
    <n v="0"/>
    <e v="#DIV/0!"/>
    <x v="4"/>
    <x v="451"/>
  </r>
  <r>
    <x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b v="0"/>
    <n v="12"/>
    <b v="0"/>
    <x v="0"/>
    <s v="animation"/>
    <n v="64"/>
    <n v="40"/>
    <x v="0"/>
    <x v="452"/>
  </r>
  <r>
    <x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b v="0"/>
    <n v="2"/>
    <b v="0"/>
    <x v="0"/>
    <s v="animation"/>
    <n v="0"/>
    <n v="13"/>
    <x v="0"/>
    <x v="453"/>
  </r>
  <r>
    <x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b v="0"/>
    <n v="5"/>
    <b v="0"/>
    <x v="0"/>
    <s v="animation"/>
    <n v="1"/>
    <n v="16.399999999999999"/>
    <x v="3"/>
    <x v="454"/>
  </r>
  <r>
    <x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b v="0"/>
    <n v="2"/>
    <b v="0"/>
    <x v="0"/>
    <s v="animation"/>
    <n v="0"/>
    <n v="22.5"/>
    <x v="5"/>
    <x v="455"/>
  </r>
  <r>
    <x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b v="0"/>
    <n v="3"/>
    <b v="0"/>
    <x v="0"/>
    <s v="animation"/>
    <n v="1"/>
    <n v="20.329999999999998"/>
    <x v="4"/>
    <x v="456"/>
  </r>
  <r>
    <x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b v="0"/>
    <n v="0"/>
    <b v="0"/>
    <x v="0"/>
    <s v="animation"/>
    <n v="0"/>
    <e v="#DIV/0!"/>
    <x v="3"/>
    <x v="457"/>
  </r>
  <r>
    <x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b v="0"/>
    <n v="49"/>
    <b v="0"/>
    <x v="0"/>
    <s v="animation"/>
    <n v="8"/>
    <n v="16.760000000000002"/>
    <x v="4"/>
    <x v="458"/>
  </r>
  <r>
    <x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b v="0"/>
    <n v="1"/>
    <b v="0"/>
    <x v="0"/>
    <s v="animation"/>
    <n v="0"/>
    <n v="25"/>
    <x v="6"/>
    <x v="459"/>
  </r>
  <r>
    <x v="460"/>
    <s v="Darwin's Kiss"/>
    <s v="An animated web series about biological evolution gone haywire."/>
    <x v="0"/>
    <n v="25"/>
    <x v="2"/>
    <s v="US"/>
    <s v="USD"/>
    <n v="1401595200"/>
    <n v="1398862875"/>
    <b v="0"/>
    <n v="2"/>
    <b v="0"/>
    <x v="0"/>
    <s v="animation"/>
    <n v="0"/>
    <n v="12.5"/>
    <x v="3"/>
    <x v="460"/>
  </r>
  <r>
    <x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b v="0"/>
    <n v="0"/>
    <b v="0"/>
    <x v="0"/>
    <s v="animation"/>
    <n v="0"/>
    <e v="#DIV/0!"/>
    <x v="4"/>
    <x v="461"/>
  </r>
  <r>
    <x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b v="0"/>
    <n v="0"/>
    <b v="0"/>
    <x v="0"/>
    <s v="animation"/>
    <n v="0"/>
    <e v="#DIV/0!"/>
    <x v="6"/>
    <x v="462"/>
  </r>
  <r>
    <x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b v="0"/>
    <n v="11"/>
    <b v="0"/>
    <x v="0"/>
    <s v="animation"/>
    <n v="2"/>
    <n v="113.64"/>
    <x v="6"/>
    <x v="463"/>
  </r>
  <r>
    <x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b v="0"/>
    <n v="1"/>
    <b v="0"/>
    <x v="0"/>
    <s v="animation"/>
    <n v="0"/>
    <n v="1"/>
    <x v="2"/>
    <x v="464"/>
  </r>
  <r>
    <x v="465"/>
    <s v="&quot;Amp&quot; A Story About a Robot"/>
    <s v="&quot;Amp&quot; is a short film about a robot with needs."/>
    <x v="133"/>
    <n v="138"/>
    <x v="2"/>
    <s v="US"/>
    <s v="USD"/>
    <n v="1403837574"/>
    <n v="1402455174"/>
    <b v="0"/>
    <n v="8"/>
    <b v="0"/>
    <x v="0"/>
    <s v="animation"/>
    <n v="27"/>
    <n v="17.25"/>
    <x v="3"/>
    <x v="465"/>
  </r>
  <r>
    <x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b v="0"/>
    <n v="5"/>
    <b v="0"/>
    <x v="0"/>
    <s v="animation"/>
    <n v="1"/>
    <n v="15.2"/>
    <x v="5"/>
    <x v="466"/>
  </r>
  <r>
    <x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b v="0"/>
    <n v="39"/>
    <b v="0"/>
    <x v="0"/>
    <s v="animation"/>
    <n v="22"/>
    <n v="110.64"/>
    <x v="5"/>
    <x v="467"/>
  </r>
  <r>
    <x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b v="0"/>
    <n v="0"/>
    <b v="0"/>
    <x v="0"/>
    <s v="animation"/>
    <n v="0"/>
    <e v="#DIV/0!"/>
    <x v="5"/>
    <x v="468"/>
  </r>
  <r>
    <x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b v="0"/>
    <n v="0"/>
    <b v="0"/>
    <x v="0"/>
    <s v="animation"/>
    <n v="0"/>
    <e v="#DIV/0!"/>
    <x v="3"/>
    <x v="469"/>
  </r>
  <r>
    <x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b v="0"/>
    <n v="2"/>
    <b v="0"/>
    <x v="0"/>
    <s v="animation"/>
    <n v="1"/>
    <n v="25.5"/>
    <x v="4"/>
    <x v="470"/>
  </r>
  <r>
    <x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b v="0"/>
    <n v="170"/>
    <b v="0"/>
    <x v="0"/>
    <s v="animation"/>
    <n v="12"/>
    <n v="38.479999999999997"/>
    <x v="3"/>
    <x v="471"/>
  </r>
  <r>
    <x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b v="0"/>
    <n v="5"/>
    <b v="0"/>
    <x v="0"/>
    <s v="animation"/>
    <n v="18"/>
    <n v="28.2"/>
    <x v="3"/>
    <x v="472"/>
  </r>
  <r>
    <x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b v="0"/>
    <n v="14"/>
    <b v="0"/>
    <x v="0"/>
    <s v="animation"/>
    <n v="3"/>
    <n v="61.5"/>
    <x v="3"/>
    <x v="473"/>
  </r>
  <r>
    <x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b v="0"/>
    <n v="1"/>
    <b v="0"/>
    <x v="0"/>
    <s v="animation"/>
    <n v="0"/>
    <n v="1"/>
    <x v="1"/>
    <x v="474"/>
  </r>
  <r>
    <x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b v="0"/>
    <n v="0"/>
    <b v="0"/>
    <x v="0"/>
    <s v="animation"/>
    <n v="0"/>
    <e v="#DIV/0!"/>
    <x v="0"/>
    <x v="475"/>
  </r>
  <r>
    <x v="476"/>
    <s v="Sight Word Music Videos"/>
    <s v="Animated Music Videos that teach kids how to read."/>
    <x v="135"/>
    <n v="4906.59"/>
    <x v="2"/>
    <s v="US"/>
    <s v="USD"/>
    <n v="1401767940"/>
    <n v="1398727441"/>
    <b v="0"/>
    <n v="124"/>
    <b v="0"/>
    <x v="0"/>
    <s v="animation"/>
    <n v="2"/>
    <n v="39.57"/>
    <x v="3"/>
    <x v="476"/>
  </r>
  <r>
    <x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b v="0"/>
    <n v="0"/>
    <b v="0"/>
    <x v="0"/>
    <s v="animation"/>
    <n v="0"/>
    <e v="#DIV/0!"/>
    <x v="5"/>
    <x v="477"/>
  </r>
  <r>
    <x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b v="0"/>
    <n v="0"/>
    <b v="0"/>
    <x v="0"/>
    <s v="animation"/>
    <n v="0"/>
    <e v="#DIV/0!"/>
    <x v="0"/>
    <x v="478"/>
  </r>
  <r>
    <x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b v="0"/>
    <n v="55"/>
    <b v="0"/>
    <x v="0"/>
    <s v="animation"/>
    <n v="33"/>
    <n v="88.8"/>
    <x v="3"/>
    <x v="479"/>
  </r>
  <r>
    <x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b v="0"/>
    <n v="140"/>
    <b v="0"/>
    <x v="0"/>
    <s v="animation"/>
    <n v="19"/>
    <n v="55.46"/>
    <x v="4"/>
    <x v="480"/>
  </r>
  <r>
    <x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b v="0"/>
    <n v="21"/>
    <b v="0"/>
    <x v="0"/>
    <s v="animation"/>
    <n v="6"/>
    <n v="87.14"/>
    <x v="5"/>
    <x v="481"/>
  </r>
  <r>
    <x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b v="0"/>
    <n v="1"/>
    <b v="0"/>
    <x v="0"/>
    <s v="animation"/>
    <n v="0"/>
    <n v="10"/>
    <x v="2"/>
    <x v="482"/>
  </r>
  <r>
    <x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b v="0"/>
    <n v="147"/>
    <b v="0"/>
    <x v="0"/>
    <s v="animation"/>
    <n v="50"/>
    <n v="51.22"/>
    <x v="5"/>
    <x v="483"/>
  </r>
  <r>
    <x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b v="0"/>
    <n v="11"/>
    <b v="0"/>
    <x v="0"/>
    <s v="animation"/>
    <n v="0"/>
    <n v="13.55"/>
    <x v="0"/>
    <x v="484"/>
  </r>
  <r>
    <x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b v="0"/>
    <n v="125"/>
    <b v="0"/>
    <x v="0"/>
    <s v="animation"/>
    <n v="22"/>
    <n v="66.52"/>
    <x v="4"/>
    <x v="485"/>
  </r>
  <r>
    <x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b v="0"/>
    <n v="1"/>
    <b v="0"/>
    <x v="0"/>
    <s v="animation"/>
    <n v="0"/>
    <n v="50"/>
    <x v="3"/>
    <x v="486"/>
  </r>
  <r>
    <x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b v="0"/>
    <n v="0"/>
    <b v="0"/>
    <x v="0"/>
    <s v="animation"/>
    <n v="0"/>
    <e v="#DIV/0!"/>
    <x v="2"/>
    <x v="487"/>
  </r>
  <r>
    <x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b v="0"/>
    <n v="0"/>
    <b v="0"/>
    <x v="0"/>
    <s v="animation"/>
    <n v="0"/>
    <e v="#DIV/0!"/>
    <x v="2"/>
    <x v="488"/>
  </r>
  <r>
    <x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b v="0"/>
    <n v="3"/>
    <b v="0"/>
    <x v="0"/>
    <s v="animation"/>
    <n v="0"/>
    <n v="71.67"/>
    <x v="6"/>
    <x v="489"/>
  </r>
  <r>
    <x v="490"/>
    <s v="PROJECT IS CANCELLED"/>
    <s v="Cancelled"/>
    <x v="28"/>
    <n v="0"/>
    <x v="2"/>
    <s v="US"/>
    <s v="USD"/>
    <n v="1345677285"/>
    <n v="1343085285"/>
    <b v="0"/>
    <n v="0"/>
    <b v="0"/>
    <x v="0"/>
    <s v="animation"/>
    <n v="0"/>
    <e v="#DIV/0!"/>
    <x v="5"/>
    <x v="490"/>
  </r>
  <r>
    <x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b v="0"/>
    <n v="0"/>
    <b v="0"/>
    <x v="0"/>
    <s v="animation"/>
    <n v="0"/>
    <e v="#DIV/0!"/>
    <x v="0"/>
    <x v="491"/>
  </r>
  <r>
    <x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b v="0"/>
    <n v="0"/>
    <b v="0"/>
    <x v="0"/>
    <s v="animation"/>
    <n v="0"/>
    <e v="#DIV/0!"/>
    <x v="2"/>
    <x v="492"/>
  </r>
  <r>
    <x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b v="0"/>
    <n v="0"/>
    <b v="0"/>
    <x v="0"/>
    <s v="animation"/>
    <n v="0"/>
    <e v="#DIV/0!"/>
    <x v="0"/>
    <x v="493"/>
  </r>
  <r>
    <x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b v="0"/>
    <n v="3"/>
    <b v="0"/>
    <x v="0"/>
    <s v="animation"/>
    <n v="0"/>
    <n v="10.33"/>
    <x v="3"/>
    <x v="494"/>
  </r>
  <r>
    <x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b v="0"/>
    <n v="0"/>
    <b v="0"/>
    <x v="0"/>
    <s v="animation"/>
    <n v="0"/>
    <e v="#DIV/0!"/>
    <x v="0"/>
    <x v="495"/>
  </r>
  <r>
    <x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b v="0"/>
    <n v="1"/>
    <b v="0"/>
    <x v="0"/>
    <s v="animation"/>
    <n v="0"/>
    <n v="1"/>
    <x v="4"/>
    <x v="496"/>
  </r>
  <r>
    <x v="497"/>
    <s v="Galaxy Probe Kids"/>
    <s v="live-action/animated series pilot."/>
    <x v="140"/>
    <n v="30"/>
    <x v="2"/>
    <s v="US"/>
    <s v="USD"/>
    <n v="1419483600"/>
    <n v="1414889665"/>
    <b v="0"/>
    <n v="3"/>
    <b v="0"/>
    <x v="0"/>
    <s v="animation"/>
    <n v="1"/>
    <n v="10"/>
    <x v="3"/>
    <x v="497"/>
  </r>
  <r>
    <x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b v="0"/>
    <n v="22"/>
    <b v="0"/>
    <x v="0"/>
    <s v="animation"/>
    <n v="5"/>
    <n v="136.09"/>
    <x v="6"/>
    <x v="498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b v="0"/>
    <n v="26"/>
    <b v="0"/>
    <x v="0"/>
    <s v="animation"/>
    <n v="10"/>
    <n v="73.459999999999994"/>
    <x v="8"/>
    <x v="499"/>
  </r>
  <r>
    <x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b v="0"/>
    <n v="4"/>
    <b v="0"/>
    <x v="0"/>
    <s v="animation"/>
    <n v="3"/>
    <n v="53.75"/>
    <x v="7"/>
    <x v="500"/>
  </r>
  <r>
    <x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b v="0"/>
    <n v="0"/>
    <b v="0"/>
    <x v="0"/>
    <s v="animation"/>
    <n v="0"/>
    <e v="#DIV/0!"/>
    <x v="6"/>
    <x v="501"/>
  </r>
  <r>
    <x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b v="0"/>
    <n v="4"/>
    <b v="0"/>
    <x v="0"/>
    <s v="animation"/>
    <n v="1"/>
    <n v="57.5"/>
    <x v="5"/>
    <x v="502"/>
  </r>
  <r>
    <x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b v="0"/>
    <n v="9"/>
    <b v="0"/>
    <x v="0"/>
    <s v="animation"/>
    <n v="2"/>
    <n v="12.67"/>
    <x v="3"/>
    <x v="503"/>
  </r>
  <r>
    <x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b v="0"/>
    <n v="5"/>
    <b v="0"/>
    <x v="0"/>
    <s v="animation"/>
    <n v="1"/>
    <n v="67"/>
    <x v="5"/>
    <x v="504"/>
  </r>
  <r>
    <x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b v="0"/>
    <n v="14"/>
    <b v="0"/>
    <x v="0"/>
    <s v="animation"/>
    <n v="0"/>
    <n v="3.71"/>
    <x v="0"/>
    <x v="505"/>
  </r>
  <r>
    <x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b v="0"/>
    <n v="1"/>
    <b v="0"/>
    <x v="0"/>
    <s v="animation"/>
    <n v="0"/>
    <n v="250"/>
    <x v="4"/>
    <x v="506"/>
  </r>
  <r>
    <x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b v="0"/>
    <n v="10"/>
    <b v="0"/>
    <x v="0"/>
    <s v="animation"/>
    <n v="3"/>
    <n v="64"/>
    <x v="5"/>
    <x v="507"/>
  </r>
  <r>
    <x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b v="0"/>
    <n v="3"/>
    <b v="0"/>
    <x v="0"/>
    <s v="animation"/>
    <n v="1"/>
    <n v="133.33000000000001"/>
    <x v="5"/>
    <x v="508"/>
  </r>
  <r>
    <x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b v="0"/>
    <n v="1"/>
    <b v="0"/>
    <x v="0"/>
    <s v="animation"/>
    <n v="0"/>
    <n v="10"/>
    <x v="0"/>
    <x v="509"/>
  </r>
  <r>
    <x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b v="0"/>
    <n v="0"/>
    <b v="0"/>
    <x v="0"/>
    <s v="animation"/>
    <n v="0"/>
    <e v="#DIV/0!"/>
    <x v="2"/>
    <x v="510"/>
  </r>
  <r>
    <x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b v="0"/>
    <n v="5"/>
    <b v="0"/>
    <x v="0"/>
    <s v="animation"/>
    <n v="3"/>
    <n v="30"/>
    <x v="4"/>
    <x v="511"/>
  </r>
  <r>
    <x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b v="0"/>
    <n v="2"/>
    <b v="0"/>
    <x v="0"/>
    <s v="animation"/>
    <n v="0"/>
    <n v="5.5"/>
    <x v="2"/>
    <x v="512"/>
  </r>
  <r>
    <x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b v="0"/>
    <n v="68"/>
    <b v="0"/>
    <x v="0"/>
    <s v="animation"/>
    <n v="14"/>
    <n v="102.38"/>
    <x v="2"/>
    <x v="513"/>
  </r>
  <r>
    <x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b v="0"/>
    <n v="3"/>
    <b v="0"/>
    <x v="0"/>
    <s v="animation"/>
    <n v="3"/>
    <n v="16.670000000000002"/>
    <x v="3"/>
    <x v="514"/>
  </r>
  <r>
    <x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b v="0"/>
    <n v="34"/>
    <b v="0"/>
    <x v="0"/>
    <s v="animation"/>
    <n v="25"/>
    <n v="725.03"/>
    <x v="0"/>
    <x v="515"/>
  </r>
  <r>
    <x v="516"/>
    <s v="Shipmates"/>
    <s v="A big brother style comedy animation series starring famous seafarers"/>
    <x v="10"/>
    <n v="0"/>
    <x v="2"/>
    <s v="GB"/>
    <s v="GBP"/>
    <n v="1432752080"/>
    <n v="1427568080"/>
    <b v="0"/>
    <n v="0"/>
    <b v="0"/>
    <x v="0"/>
    <s v="animation"/>
    <n v="0"/>
    <e v="#DIV/0!"/>
    <x v="0"/>
    <x v="516"/>
  </r>
  <r>
    <x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b v="0"/>
    <n v="3"/>
    <b v="0"/>
    <x v="0"/>
    <s v="animation"/>
    <n v="1"/>
    <n v="68.33"/>
    <x v="1"/>
    <x v="517"/>
  </r>
  <r>
    <x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b v="0"/>
    <n v="0"/>
    <b v="0"/>
    <x v="0"/>
    <s v="animation"/>
    <n v="0"/>
    <e v="#DIV/0!"/>
    <x v="0"/>
    <x v="518"/>
  </r>
  <r>
    <x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b v="0"/>
    <n v="70"/>
    <b v="0"/>
    <x v="0"/>
    <s v="animation"/>
    <n v="23"/>
    <n v="39.229999999999997"/>
    <x v="5"/>
    <x v="519"/>
  </r>
  <r>
    <x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b v="0"/>
    <n v="34"/>
    <b v="1"/>
    <x v="1"/>
    <s v="plays"/>
    <n v="102"/>
    <n v="150.15"/>
    <x v="0"/>
    <x v="520"/>
  </r>
  <r>
    <x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b v="0"/>
    <n v="56"/>
    <b v="1"/>
    <x v="1"/>
    <s v="plays"/>
    <n v="105"/>
    <n v="93.43"/>
    <x v="2"/>
    <x v="521"/>
  </r>
  <r>
    <x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b v="0"/>
    <n v="31"/>
    <b v="1"/>
    <x v="1"/>
    <s v="plays"/>
    <n v="115"/>
    <n v="110.97"/>
    <x v="2"/>
    <x v="522"/>
  </r>
  <r>
    <x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b v="0"/>
    <n v="84"/>
    <b v="1"/>
    <x v="1"/>
    <s v="plays"/>
    <n v="121"/>
    <n v="71.790000000000006"/>
    <x v="0"/>
    <x v="523"/>
  </r>
  <r>
    <x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b v="0"/>
    <n v="130"/>
    <b v="1"/>
    <x v="1"/>
    <s v="plays"/>
    <n v="109"/>
    <n v="29.26"/>
    <x v="2"/>
    <x v="524"/>
  </r>
  <r>
    <x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b v="0"/>
    <n v="12"/>
    <b v="1"/>
    <x v="1"/>
    <s v="plays"/>
    <n v="100"/>
    <n v="1000"/>
    <x v="3"/>
    <x v="525"/>
  </r>
  <r>
    <x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b v="0"/>
    <n v="23"/>
    <b v="1"/>
    <x v="1"/>
    <s v="plays"/>
    <n v="114"/>
    <n v="74.349999999999994"/>
    <x v="0"/>
    <x v="526"/>
  </r>
  <r>
    <x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b v="0"/>
    <n v="158"/>
    <b v="1"/>
    <x v="1"/>
    <s v="plays"/>
    <n v="101"/>
    <n v="63.83"/>
    <x v="1"/>
    <x v="527"/>
  </r>
  <r>
    <x v="528"/>
    <s v="Devastated No Matter What"/>
    <s v="A Festival Backed Production of a Full-Length Play."/>
    <x v="146"/>
    <n v="1330"/>
    <x v="0"/>
    <s v="US"/>
    <s v="USD"/>
    <n v="1434921600"/>
    <n v="1433109907"/>
    <b v="0"/>
    <n v="30"/>
    <b v="1"/>
    <x v="1"/>
    <s v="plays"/>
    <n v="116"/>
    <n v="44.33"/>
    <x v="0"/>
    <x v="528"/>
  </r>
  <r>
    <x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b v="0"/>
    <n v="18"/>
    <b v="1"/>
    <x v="1"/>
    <s v="plays"/>
    <n v="130"/>
    <n v="86.94"/>
    <x v="2"/>
    <x v="529"/>
  </r>
  <r>
    <x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b v="0"/>
    <n v="29"/>
    <b v="1"/>
    <x v="1"/>
    <s v="plays"/>
    <n v="108"/>
    <n v="126.55"/>
    <x v="0"/>
    <x v="530"/>
  </r>
  <r>
    <x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b v="0"/>
    <n v="31"/>
    <b v="1"/>
    <x v="1"/>
    <s v="plays"/>
    <n v="100"/>
    <n v="129.03"/>
    <x v="2"/>
    <x v="531"/>
  </r>
  <r>
    <x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b v="0"/>
    <n v="173"/>
    <b v="1"/>
    <x v="1"/>
    <s v="plays"/>
    <n v="123"/>
    <n v="71.239999999999995"/>
    <x v="2"/>
    <x v="532"/>
  </r>
  <r>
    <x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b v="0"/>
    <n v="17"/>
    <b v="1"/>
    <x v="1"/>
    <s v="plays"/>
    <n v="100"/>
    <n v="117.88"/>
    <x v="2"/>
    <x v="533"/>
  </r>
  <r>
    <x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b v="0"/>
    <n v="48"/>
    <b v="1"/>
    <x v="1"/>
    <s v="plays"/>
    <n v="105"/>
    <n v="327.08"/>
    <x v="0"/>
    <x v="534"/>
  </r>
  <r>
    <x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b v="0"/>
    <n v="59"/>
    <b v="1"/>
    <x v="1"/>
    <s v="plays"/>
    <n v="103"/>
    <n v="34.75"/>
    <x v="2"/>
    <x v="535"/>
  </r>
  <r>
    <x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b v="0"/>
    <n v="39"/>
    <b v="1"/>
    <x v="1"/>
    <s v="plays"/>
    <n v="118"/>
    <n v="100.06"/>
    <x v="0"/>
    <x v="536"/>
  </r>
  <r>
    <x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b v="0"/>
    <n v="59"/>
    <b v="1"/>
    <x v="1"/>
    <s v="plays"/>
    <n v="121"/>
    <n v="40.85"/>
    <x v="0"/>
    <x v="537"/>
  </r>
  <r>
    <x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b v="0"/>
    <n v="60"/>
    <b v="1"/>
    <x v="1"/>
    <s v="plays"/>
    <n v="302"/>
    <n v="252.02"/>
    <x v="2"/>
    <x v="538"/>
  </r>
  <r>
    <x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b v="0"/>
    <n v="20"/>
    <b v="1"/>
    <x v="1"/>
    <s v="plays"/>
    <n v="101"/>
    <n v="25.16"/>
    <x v="2"/>
    <x v="539"/>
  </r>
  <r>
    <x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b v="0"/>
    <n v="1"/>
    <b v="0"/>
    <x v="2"/>
    <s v="web"/>
    <n v="0"/>
    <n v="1"/>
    <x v="0"/>
    <x v="540"/>
  </r>
  <r>
    <x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b v="0"/>
    <n v="1"/>
    <b v="0"/>
    <x v="2"/>
    <s v="web"/>
    <n v="1"/>
    <n v="25"/>
    <x v="0"/>
    <x v="541"/>
  </r>
  <r>
    <x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b v="0"/>
    <n v="1"/>
    <b v="0"/>
    <x v="2"/>
    <s v="web"/>
    <n v="0"/>
    <n v="1"/>
    <x v="2"/>
    <x v="542"/>
  </r>
  <r>
    <x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b v="0"/>
    <n v="2"/>
    <b v="0"/>
    <x v="2"/>
    <s v="web"/>
    <n v="0"/>
    <n v="35"/>
    <x v="3"/>
    <x v="543"/>
  </r>
  <r>
    <x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b v="0"/>
    <n v="2"/>
    <b v="0"/>
    <x v="2"/>
    <s v="web"/>
    <n v="1"/>
    <n v="3"/>
    <x v="2"/>
    <x v="544"/>
  </r>
  <r>
    <x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b v="0"/>
    <n v="34"/>
    <b v="0"/>
    <x v="2"/>
    <s v="web"/>
    <n v="27"/>
    <n v="402.71"/>
    <x v="0"/>
    <x v="545"/>
  </r>
  <r>
    <x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b v="0"/>
    <n v="2"/>
    <b v="0"/>
    <x v="2"/>
    <s v="web"/>
    <n v="0"/>
    <n v="26"/>
    <x v="0"/>
    <x v="546"/>
  </r>
  <r>
    <x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b v="0"/>
    <n v="0"/>
    <b v="0"/>
    <x v="2"/>
    <s v="web"/>
    <n v="0"/>
    <e v="#DIV/0!"/>
    <x v="2"/>
    <x v="547"/>
  </r>
  <r>
    <x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b v="0"/>
    <n v="1"/>
    <b v="0"/>
    <x v="2"/>
    <s v="web"/>
    <n v="0"/>
    <n v="9"/>
    <x v="0"/>
    <x v="548"/>
  </r>
  <r>
    <x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b v="0"/>
    <n v="8"/>
    <b v="0"/>
    <x v="2"/>
    <s v="web"/>
    <n v="3"/>
    <n v="8.5"/>
    <x v="0"/>
    <x v="549"/>
  </r>
  <r>
    <x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b v="0"/>
    <n v="4"/>
    <b v="0"/>
    <x v="2"/>
    <s v="web"/>
    <n v="1"/>
    <n v="8.75"/>
    <x v="1"/>
    <x v="550"/>
  </r>
  <r>
    <x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b v="0"/>
    <n v="28"/>
    <b v="0"/>
    <x v="2"/>
    <s v="web"/>
    <n v="5"/>
    <n v="135.04"/>
    <x v="0"/>
    <x v="551"/>
  </r>
  <r>
    <x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b v="0"/>
    <n v="0"/>
    <b v="0"/>
    <x v="2"/>
    <s v="web"/>
    <n v="0"/>
    <e v="#DIV/0!"/>
    <x v="0"/>
    <x v="552"/>
  </r>
  <r>
    <x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b v="0"/>
    <n v="6"/>
    <b v="0"/>
    <x v="2"/>
    <s v="web"/>
    <n v="0"/>
    <n v="20.5"/>
    <x v="3"/>
    <x v="553"/>
  </r>
  <r>
    <x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b v="0"/>
    <n v="22"/>
    <b v="0"/>
    <x v="2"/>
    <s v="web"/>
    <n v="37"/>
    <n v="64.36"/>
    <x v="3"/>
    <x v="554"/>
  </r>
  <r>
    <x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b v="0"/>
    <n v="0"/>
    <b v="0"/>
    <x v="2"/>
    <s v="web"/>
    <n v="0"/>
    <e v="#DIV/0!"/>
    <x v="2"/>
    <x v="555"/>
  </r>
  <r>
    <x v="556"/>
    <s v="Braille Academy"/>
    <s v="An educational platform for learning Unified English Braille Code"/>
    <x v="6"/>
    <n v="200"/>
    <x v="2"/>
    <s v="US"/>
    <s v="USD"/>
    <n v="1452112717"/>
    <n v="1449520717"/>
    <b v="0"/>
    <n v="1"/>
    <b v="0"/>
    <x v="2"/>
    <s v="web"/>
    <n v="3"/>
    <n v="200"/>
    <x v="0"/>
    <x v="556"/>
  </r>
  <r>
    <x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b v="0"/>
    <n v="20"/>
    <b v="0"/>
    <x v="2"/>
    <s v="web"/>
    <n v="1"/>
    <n v="68.3"/>
    <x v="2"/>
    <x v="557"/>
  </r>
  <r>
    <x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b v="0"/>
    <n v="0"/>
    <b v="0"/>
    <x v="2"/>
    <s v="web"/>
    <n v="0"/>
    <e v="#DIV/0!"/>
    <x v="0"/>
    <x v="558"/>
  </r>
  <r>
    <x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b v="0"/>
    <n v="1"/>
    <b v="0"/>
    <x v="2"/>
    <s v="web"/>
    <n v="0"/>
    <n v="50"/>
    <x v="0"/>
    <x v="559"/>
  </r>
  <r>
    <x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b v="0"/>
    <n v="3"/>
    <b v="0"/>
    <x v="2"/>
    <s v="web"/>
    <n v="0"/>
    <n v="4"/>
    <x v="3"/>
    <x v="560"/>
  </r>
  <r>
    <x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b v="0"/>
    <n v="2"/>
    <b v="0"/>
    <x v="2"/>
    <s v="web"/>
    <n v="0"/>
    <n v="27.5"/>
    <x v="0"/>
    <x v="561"/>
  </r>
  <r>
    <x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b v="0"/>
    <n v="0"/>
    <b v="0"/>
    <x v="2"/>
    <s v="web"/>
    <n v="0"/>
    <e v="#DIV/0!"/>
    <x v="2"/>
    <x v="562"/>
  </r>
  <r>
    <x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b v="0"/>
    <n v="2"/>
    <b v="0"/>
    <x v="2"/>
    <s v="web"/>
    <n v="0"/>
    <n v="34"/>
    <x v="0"/>
    <x v="563"/>
  </r>
  <r>
    <x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b v="0"/>
    <n v="1"/>
    <b v="0"/>
    <x v="2"/>
    <s v="web"/>
    <n v="0"/>
    <n v="1"/>
    <x v="2"/>
    <x v="564"/>
  </r>
  <r>
    <x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b v="0"/>
    <n v="0"/>
    <b v="0"/>
    <x v="2"/>
    <s v="web"/>
    <n v="0"/>
    <e v="#DIV/0!"/>
    <x v="0"/>
    <x v="565"/>
  </r>
  <r>
    <x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b v="0"/>
    <n v="1"/>
    <b v="0"/>
    <x v="2"/>
    <s v="web"/>
    <n v="0"/>
    <n v="1"/>
    <x v="2"/>
    <x v="566"/>
  </r>
  <r>
    <x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b v="0"/>
    <n v="0"/>
    <b v="0"/>
    <x v="2"/>
    <s v="web"/>
    <n v="0"/>
    <e v="#DIV/0!"/>
    <x v="3"/>
    <x v="567"/>
  </r>
  <r>
    <x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b v="0"/>
    <n v="5"/>
    <b v="0"/>
    <x v="2"/>
    <s v="web"/>
    <n v="1"/>
    <n v="49"/>
    <x v="0"/>
    <x v="568"/>
  </r>
  <r>
    <x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b v="0"/>
    <n v="1"/>
    <b v="0"/>
    <x v="2"/>
    <s v="web"/>
    <n v="1"/>
    <n v="20"/>
    <x v="0"/>
    <x v="569"/>
  </r>
  <r>
    <x v="570"/>
    <s v="Relaunching in May"/>
    <s v="Humans have AM/FM/Satellite radio, kids have radio Disney, pets have DogCatRadio."/>
    <x v="94"/>
    <n v="142"/>
    <x v="2"/>
    <s v="US"/>
    <s v="USD"/>
    <n v="1455822569"/>
    <n v="1453230569"/>
    <b v="0"/>
    <n v="1"/>
    <b v="0"/>
    <x v="2"/>
    <s v="web"/>
    <n v="0"/>
    <n v="142"/>
    <x v="2"/>
    <x v="570"/>
  </r>
  <r>
    <x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b v="0"/>
    <n v="2"/>
    <b v="0"/>
    <x v="2"/>
    <s v="web"/>
    <n v="0"/>
    <n v="53"/>
    <x v="0"/>
    <x v="571"/>
  </r>
  <r>
    <x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b v="0"/>
    <n v="0"/>
    <b v="0"/>
    <x v="2"/>
    <s v="web"/>
    <n v="0"/>
    <e v="#DIV/0!"/>
    <x v="0"/>
    <x v="572"/>
  </r>
  <r>
    <x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b v="0"/>
    <n v="9"/>
    <b v="0"/>
    <x v="2"/>
    <s v="web"/>
    <n v="0"/>
    <n v="38.44"/>
    <x v="3"/>
    <x v="573"/>
  </r>
  <r>
    <x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b v="0"/>
    <n v="4"/>
    <b v="0"/>
    <x v="2"/>
    <s v="web"/>
    <n v="1"/>
    <n v="20"/>
    <x v="2"/>
    <x v="574"/>
  </r>
  <r>
    <x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b v="0"/>
    <n v="4"/>
    <b v="0"/>
    <x v="2"/>
    <s v="web"/>
    <n v="0"/>
    <n v="64.75"/>
    <x v="0"/>
    <x v="575"/>
  </r>
  <r>
    <x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b v="0"/>
    <n v="1"/>
    <b v="0"/>
    <x v="2"/>
    <s v="web"/>
    <n v="0"/>
    <n v="1"/>
    <x v="0"/>
    <x v="576"/>
  </r>
  <r>
    <x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b v="0"/>
    <n v="1"/>
    <b v="0"/>
    <x v="2"/>
    <s v="web"/>
    <n v="0"/>
    <n v="10"/>
    <x v="2"/>
    <x v="577"/>
  </r>
  <r>
    <x v="578"/>
    <s v="weBuy Crowdsourced Shopping"/>
    <s v="weBuy trade built on technology and Crowd Sourced Power"/>
    <x v="152"/>
    <n v="14"/>
    <x v="2"/>
    <s v="GB"/>
    <s v="GBP"/>
    <n v="1441633993"/>
    <n v="1439560393"/>
    <b v="0"/>
    <n v="7"/>
    <b v="0"/>
    <x v="2"/>
    <s v="web"/>
    <n v="0"/>
    <n v="2"/>
    <x v="0"/>
    <x v="578"/>
  </r>
  <r>
    <x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b v="0"/>
    <n v="5"/>
    <b v="0"/>
    <x v="2"/>
    <s v="web"/>
    <n v="1"/>
    <n v="35"/>
    <x v="3"/>
    <x v="579"/>
  </r>
  <r>
    <x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b v="0"/>
    <n v="1"/>
    <b v="0"/>
    <x v="2"/>
    <s v="web"/>
    <n v="0"/>
    <n v="1"/>
    <x v="2"/>
    <x v="580"/>
  </r>
  <r>
    <x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b v="0"/>
    <n v="0"/>
    <b v="0"/>
    <x v="2"/>
    <s v="web"/>
    <n v="0"/>
    <e v="#DIV/0!"/>
    <x v="0"/>
    <x v="581"/>
  </r>
  <r>
    <x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b v="0"/>
    <n v="0"/>
    <b v="0"/>
    <x v="2"/>
    <s v="web"/>
    <n v="0"/>
    <e v="#DIV/0!"/>
    <x v="0"/>
    <x v="582"/>
  </r>
  <r>
    <x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b v="0"/>
    <n v="1"/>
    <b v="0"/>
    <x v="2"/>
    <s v="web"/>
    <n v="0"/>
    <n v="1"/>
    <x v="0"/>
    <x v="583"/>
  </r>
  <r>
    <x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b v="0"/>
    <n v="2"/>
    <b v="0"/>
    <x v="2"/>
    <s v="web"/>
    <n v="1"/>
    <n v="5"/>
    <x v="0"/>
    <x v="584"/>
  </r>
  <r>
    <x v="585"/>
    <s v="Link Card"/>
    <s v="SAVE UP TO 40% WHEN YOU SPEND!_x000a__x000a_PRE-ORDER YOUR LINK CARD TODAY"/>
    <x v="7"/>
    <n v="0"/>
    <x v="2"/>
    <s v="GB"/>
    <s v="GBP"/>
    <n v="1448928000"/>
    <n v="1444123377"/>
    <b v="0"/>
    <n v="0"/>
    <b v="0"/>
    <x v="2"/>
    <s v="web"/>
    <n v="0"/>
    <e v="#DIV/0!"/>
    <x v="0"/>
    <x v="585"/>
  </r>
  <r>
    <x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b v="0"/>
    <n v="4"/>
    <b v="0"/>
    <x v="2"/>
    <s v="web"/>
    <n v="1"/>
    <n v="14"/>
    <x v="0"/>
    <x v="586"/>
  </r>
  <r>
    <x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b v="0"/>
    <n v="7"/>
    <b v="0"/>
    <x v="2"/>
    <s v="web"/>
    <n v="9"/>
    <n v="389.29"/>
    <x v="0"/>
    <x v="587"/>
  </r>
  <r>
    <x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b v="0"/>
    <n v="2"/>
    <b v="0"/>
    <x v="2"/>
    <s v="web"/>
    <n v="3"/>
    <n v="150.5"/>
    <x v="2"/>
    <x v="588"/>
  </r>
  <r>
    <x v="589"/>
    <s v="Get Neighborly"/>
    <s v="Services closer than you think..."/>
    <x v="51"/>
    <n v="1"/>
    <x v="2"/>
    <s v="US"/>
    <s v="USD"/>
    <n v="1436366699"/>
    <n v="1435070699"/>
    <b v="0"/>
    <n v="1"/>
    <b v="0"/>
    <x v="2"/>
    <s v="web"/>
    <n v="0"/>
    <n v="1"/>
    <x v="0"/>
    <x v="589"/>
  </r>
  <r>
    <x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b v="0"/>
    <n v="9"/>
    <b v="0"/>
    <x v="2"/>
    <s v="web"/>
    <n v="4"/>
    <n v="24.78"/>
    <x v="2"/>
    <x v="590"/>
  </r>
  <r>
    <x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b v="0"/>
    <n v="2"/>
    <b v="0"/>
    <x v="2"/>
    <s v="web"/>
    <n v="0"/>
    <n v="30.5"/>
    <x v="0"/>
    <x v="591"/>
  </r>
  <r>
    <x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b v="0"/>
    <n v="1"/>
    <b v="0"/>
    <x v="2"/>
    <s v="web"/>
    <n v="3"/>
    <n v="250"/>
    <x v="3"/>
    <x v="592"/>
  </r>
  <r>
    <x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b v="0"/>
    <n v="7"/>
    <b v="0"/>
    <x v="2"/>
    <s v="web"/>
    <n v="23"/>
    <n v="16.43"/>
    <x v="0"/>
    <x v="593"/>
  </r>
  <r>
    <x v="594"/>
    <s v="Unleashed Fitness"/>
    <s v="Creating a fitness site that will change the fitness game forever!"/>
    <x v="31"/>
    <n v="26"/>
    <x v="2"/>
    <s v="US"/>
    <s v="USD"/>
    <n v="1460832206"/>
    <n v="1458240206"/>
    <b v="0"/>
    <n v="2"/>
    <b v="0"/>
    <x v="2"/>
    <s v="web"/>
    <n v="0"/>
    <n v="13"/>
    <x v="2"/>
    <x v="594"/>
  </r>
  <r>
    <x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b v="0"/>
    <n v="8"/>
    <b v="0"/>
    <x v="2"/>
    <s v="web"/>
    <n v="0"/>
    <n v="53.25"/>
    <x v="0"/>
    <x v="595"/>
  </r>
  <r>
    <x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b v="0"/>
    <n v="2"/>
    <b v="0"/>
    <x v="2"/>
    <s v="web"/>
    <n v="0"/>
    <n v="3"/>
    <x v="2"/>
    <x v="596"/>
  </r>
  <r>
    <x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b v="0"/>
    <n v="2"/>
    <b v="0"/>
    <x v="2"/>
    <s v="web"/>
    <n v="0"/>
    <n v="10"/>
    <x v="2"/>
    <x v="597"/>
  </r>
  <r>
    <x v="598"/>
    <s v="Goals not creeds"/>
    <s v="This is a project to create a crowd-funding site for Urantia Book readers worldwide."/>
    <x v="30"/>
    <n v="850"/>
    <x v="2"/>
    <s v="US"/>
    <s v="USD"/>
    <n v="1417737781"/>
    <n v="1415145781"/>
    <b v="0"/>
    <n v="7"/>
    <b v="0"/>
    <x v="2"/>
    <s v="web"/>
    <n v="34"/>
    <n v="121.43"/>
    <x v="3"/>
    <x v="598"/>
  </r>
  <r>
    <x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b v="0"/>
    <n v="2"/>
    <b v="0"/>
    <x v="2"/>
    <s v="web"/>
    <n v="0"/>
    <n v="15.5"/>
    <x v="0"/>
    <x v="599"/>
  </r>
  <r>
    <x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b v="0"/>
    <n v="1"/>
    <b v="0"/>
    <x v="2"/>
    <s v="web"/>
    <n v="2"/>
    <n v="100"/>
    <x v="0"/>
    <x v="600"/>
  </r>
  <r>
    <x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b v="0"/>
    <n v="6"/>
    <b v="0"/>
    <x v="2"/>
    <s v="web"/>
    <n v="1"/>
    <n v="23.33"/>
    <x v="3"/>
    <x v="601"/>
  </r>
  <r>
    <x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b v="0"/>
    <n v="0"/>
    <b v="0"/>
    <x v="2"/>
    <s v="web"/>
    <n v="0"/>
    <e v="#DIV/0!"/>
    <x v="0"/>
    <x v="602"/>
  </r>
  <r>
    <x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b v="0"/>
    <n v="13"/>
    <b v="0"/>
    <x v="2"/>
    <s v="web"/>
    <n v="4"/>
    <n v="45.39"/>
    <x v="3"/>
    <x v="603"/>
  </r>
  <r>
    <x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b v="0"/>
    <n v="0"/>
    <b v="0"/>
    <x v="2"/>
    <s v="web"/>
    <n v="0"/>
    <e v="#DIV/0!"/>
    <x v="3"/>
    <x v="604"/>
  </r>
  <r>
    <x v="605"/>
    <s v="Teach Your Parents iPad (Canceled)"/>
    <s v="An iPad support care package for your parents / seniors."/>
    <x v="10"/>
    <n v="131"/>
    <x v="1"/>
    <s v="US"/>
    <s v="USD"/>
    <n v="1440318908"/>
    <n v="1436430908"/>
    <b v="0"/>
    <n v="8"/>
    <b v="0"/>
    <x v="2"/>
    <s v="web"/>
    <n v="3"/>
    <n v="16.38"/>
    <x v="0"/>
    <x v="605"/>
  </r>
  <r>
    <x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b v="0"/>
    <n v="1"/>
    <b v="0"/>
    <x v="2"/>
    <s v="web"/>
    <n v="0"/>
    <n v="10"/>
    <x v="0"/>
    <x v="606"/>
  </r>
  <r>
    <x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b v="0"/>
    <n v="0"/>
    <b v="0"/>
    <x v="2"/>
    <s v="web"/>
    <n v="0"/>
    <e v="#DIV/0!"/>
    <x v="0"/>
    <x v="607"/>
  </r>
  <r>
    <x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b v="0"/>
    <n v="5"/>
    <b v="0"/>
    <x v="2"/>
    <s v="web"/>
    <n v="1"/>
    <n v="292.2"/>
    <x v="0"/>
    <x v="608"/>
  </r>
  <r>
    <x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b v="0"/>
    <n v="1"/>
    <b v="0"/>
    <x v="2"/>
    <s v="web"/>
    <n v="1"/>
    <n v="5"/>
    <x v="0"/>
    <x v="609"/>
  </r>
  <r>
    <x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b v="0"/>
    <n v="0"/>
    <b v="0"/>
    <x v="2"/>
    <s v="web"/>
    <n v="0"/>
    <e v="#DIV/0!"/>
    <x v="0"/>
    <x v="610"/>
  </r>
  <r>
    <x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b v="0"/>
    <n v="0"/>
    <b v="0"/>
    <x v="2"/>
    <s v="web"/>
    <n v="0"/>
    <e v="#DIV/0!"/>
    <x v="0"/>
    <x v="611"/>
  </r>
  <r>
    <x v="612"/>
    <s v="Web Streaming 2.0 (Canceled)"/>
    <s v="A Fast and Reliable new Web platform to stream videos from Internet"/>
    <x v="3"/>
    <n v="0"/>
    <x v="1"/>
    <s v="IT"/>
    <s v="EUR"/>
    <n v="1472777146"/>
    <n v="1470185146"/>
    <b v="0"/>
    <n v="0"/>
    <b v="0"/>
    <x v="2"/>
    <s v="web"/>
    <n v="0"/>
    <e v="#DIV/0!"/>
    <x v="2"/>
    <x v="612"/>
  </r>
  <r>
    <x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b v="0"/>
    <n v="121"/>
    <b v="0"/>
    <x v="2"/>
    <s v="web"/>
    <n v="21"/>
    <n v="105.93"/>
    <x v="0"/>
    <x v="613"/>
  </r>
  <r>
    <x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b v="0"/>
    <n v="0"/>
    <b v="0"/>
    <x v="2"/>
    <s v="web"/>
    <n v="0"/>
    <e v="#DIV/0!"/>
    <x v="2"/>
    <x v="614"/>
  </r>
  <r>
    <x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b v="0"/>
    <n v="0"/>
    <b v="0"/>
    <x v="2"/>
    <s v="web"/>
    <n v="0"/>
    <e v="#DIV/0!"/>
    <x v="0"/>
    <x v="615"/>
  </r>
  <r>
    <x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b v="0"/>
    <n v="0"/>
    <b v="0"/>
    <x v="2"/>
    <s v="web"/>
    <n v="0"/>
    <e v="#DIV/0!"/>
    <x v="1"/>
    <x v="616"/>
  </r>
  <r>
    <x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b v="0"/>
    <n v="3"/>
    <b v="0"/>
    <x v="2"/>
    <s v="web"/>
    <n v="3"/>
    <n v="20"/>
    <x v="0"/>
    <x v="617"/>
  </r>
  <r>
    <x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b v="0"/>
    <n v="0"/>
    <b v="0"/>
    <x v="2"/>
    <s v="web"/>
    <n v="0"/>
    <e v="#DIV/0!"/>
    <x v="0"/>
    <x v="618"/>
  </r>
  <r>
    <x v="619"/>
    <s v="Big Data (Canceled)"/>
    <s v="Big Data Sets for researchers interested in improving the quality of life."/>
    <x v="156"/>
    <n v="1"/>
    <x v="1"/>
    <s v="US"/>
    <s v="USD"/>
    <n v="1416933390"/>
    <n v="1411745790"/>
    <b v="0"/>
    <n v="1"/>
    <b v="0"/>
    <x v="2"/>
    <s v="web"/>
    <n v="0"/>
    <n v="1"/>
    <x v="3"/>
    <x v="619"/>
  </r>
  <r>
    <x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b v="0"/>
    <n v="1"/>
    <b v="0"/>
    <x v="2"/>
    <s v="web"/>
    <n v="1"/>
    <n v="300"/>
    <x v="3"/>
    <x v="620"/>
  </r>
  <r>
    <x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b v="0"/>
    <n v="3"/>
    <b v="0"/>
    <x v="2"/>
    <s v="web"/>
    <n v="1"/>
    <n v="87"/>
    <x v="2"/>
    <x v="621"/>
  </r>
  <r>
    <x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b v="0"/>
    <n v="9"/>
    <b v="0"/>
    <x v="2"/>
    <s v="web"/>
    <n v="6"/>
    <n v="37.89"/>
    <x v="2"/>
    <x v="622"/>
  </r>
  <r>
    <x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b v="0"/>
    <n v="0"/>
    <b v="0"/>
    <x v="2"/>
    <s v="web"/>
    <n v="0"/>
    <e v="#DIV/0!"/>
    <x v="0"/>
    <x v="623"/>
  </r>
  <r>
    <x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b v="0"/>
    <n v="0"/>
    <b v="0"/>
    <x v="2"/>
    <s v="web"/>
    <n v="0"/>
    <e v="#DIV/0!"/>
    <x v="0"/>
    <x v="624"/>
  </r>
  <r>
    <x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b v="0"/>
    <n v="0"/>
    <b v="0"/>
    <x v="2"/>
    <s v="web"/>
    <n v="0"/>
    <e v="#DIV/0!"/>
    <x v="1"/>
    <x v="625"/>
  </r>
  <r>
    <x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b v="0"/>
    <n v="39"/>
    <b v="0"/>
    <x v="2"/>
    <s v="web"/>
    <n v="17"/>
    <n v="111.41"/>
    <x v="0"/>
    <x v="626"/>
  </r>
  <r>
    <x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b v="0"/>
    <n v="1"/>
    <b v="0"/>
    <x v="2"/>
    <s v="web"/>
    <n v="0"/>
    <n v="90"/>
    <x v="2"/>
    <x v="627"/>
  </r>
  <r>
    <x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b v="0"/>
    <n v="0"/>
    <b v="0"/>
    <x v="2"/>
    <s v="web"/>
    <n v="0"/>
    <e v="#DIV/0!"/>
    <x v="3"/>
    <x v="628"/>
  </r>
  <r>
    <x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b v="0"/>
    <n v="3"/>
    <b v="0"/>
    <x v="2"/>
    <s v="web"/>
    <n v="0"/>
    <n v="116.67"/>
    <x v="2"/>
    <x v="629"/>
  </r>
  <r>
    <x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b v="0"/>
    <n v="1"/>
    <b v="0"/>
    <x v="2"/>
    <s v="web"/>
    <n v="0"/>
    <n v="10"/>
    <x v="0"/>
    <x v="630"/>
  </r>
  <r>
    <x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b v="0"/>
    <n v="9"/>
    <b v="0"/>
    <x v="2"/>
    <s v="web"/>
    <n v="1"/>
    <n v="76.67"/>
    <x v="2"/>
    <x v="631"/>
  </r>
  <r>
    <x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b v="0"/>
    <n v="0"/>
    <b v="0"/>
    <x v="2"/>
    <s v="web"/>
    <n v="0"/>
    <e v="#DIV/0!"/>
    <x v="0"/>
    <x v="632"/>
  </r>
  <r>
    <x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b v="0"/>
    <n v="25"/>
    <b v="0"/>
    <x v="2"/>
    <s v="web"/>
    <n v="12"/>
    <n v="49.8"/>
    <x v="2"/>
    <x v="633"/>
  </r>
  <r>
    <x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b v="0"/>
    <n v="1"/>
    <b v="0"/>
    <x v="2"/>
    <s v="web"/>
    <n v="0"/>
    <n v="1"/>
    <x v="0"/>
    <x v="634"/>
  </r>
  <r>
    <x v="635"/>
    <s v="Pleero, A Technology Team Building Website (Canceled)"/>
    <s v="Network used for building technology development teams."/>
    <x v="31"/>
    <n v="2"/>
    <x v="1"/>
    <s v="US"/>
    <s v="USD"/>
    <n v="1428804762"/>
    <n v="1426212762"/>
    <b v="0"/>
    <n v="1"/>
    <b v="0"/>
    <x v="2"/>
    <s v="web"/>
    <n v="0"/>
    <n v="2"/>
    <x v="0"/>
    <x v="635"/>
  </r>
  <r>
    <x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b v="0"/>
    <n v="1"/>
    <b v="0"/>
    <x v="2"/>
    <s v="web"/>
    <n v="0"/>
    <n v="4"/>
    <x v="0"/>
    <x v="636"/>
  </r>
  <r>
    <x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b v="0"/>
    <n v="0"/>
    <b v="0"/>
    <x v="2"/>
    <s v="web"/>
    <n v="0"/>
    <e v="#DIV/0!"/>
    <x v="1"/>
    <x v="637"/>
  </r>
  <r>
    <x v="638"/>
    <s v="W (Canceled)"/>
    <s v="O0"/>
    <x v="61"/>
    <n v="18"/>
    <x v="1"/>
    <s v="DE"/>
    <s v="EUR"/>
    <n v="1490447662"/>
    <n v="1485267262"/>
    <b v="0"/>
    <n v="6"/>
    <b v="0"/>
    <x v="2"/>
    <s v="web"/>
    <n v="0"/>
    <n v="3"/>
    <x v="1"/>
    <x v="638"/>
  </r>
  <r>
    <x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b v="0"/>
    <n v="1"/>
    <b v="0"/>
    <x v="2"/>
    <s v="web"/>
    <n v="0"/>
    <n v="1"/>
    <x v="3"/>
    <x v="639"/>
  </r>
  <r>
    <x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b v="0"/>
    <n v="2"/>
    <b v="1"/>
    <x v="2"/>
    <s v="wearables"/>
    <n v="144"/>
    <n v="50.5"/>
    <x v="2"/>
    <x v="640"/>
  </r>
  <r>
    <x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b v="0"/>
    <n v="315"/>
    <b v="1"/>
    <x v="2"/>
    <s v="wearables"/>
    <n v="119"/>
    <n v="151.32"/>
    <x v="0"/>
    <x v="641"/>
  </r>
  <r>
    <x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b v="0"/>
    <n v="2174"/>
    <b v="1"/>
    <x v="2"/>
    <s v="wearables"/>
    <n v="1460"/>
    <n v="134.36000000000001"/>
    <x v="0"/>
    <x v="642"/>
  </r>
  <r>
    <x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b v="0"/>
    <n v="152"/>
    <b v="1"/>
    <x v="2"/>
    <s v="wearables"/>
    <n v="106"/>
    <n v="174.03"/>
    <x v="0"/>
    <x v="643"/>
  </r>
  <r>
    <x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b v="0"/>
    <n v="1021"/>
    <b v="1"/>
    <x v="2"/>
    <s v="wearables"/>
    <n v="300"/>
    <n v="73.489999999999995"/>
    <x v="3"/>
    <x v="644"/>
  </r>
  <r>
    <x v="645"/>
    <s v="Carbon Fiber Collar Stays"/>
    <s v="Ever wanted to own something made out of carbon fiber? Now you can!"/>
    <x v="13"/>
    <n v="5574"/>
    <x v="0"/>
    <s v="US"/>
    <s v="USD"/>
    <n v="1470962274"/>
    <n v="1468370274"/>
    <b v="0"/>
    <n v="237"/>
    <b v="1"/>
    <x v="2"/>
    <s v="wearables"/>
    <n v="279"/>
    <n v="23.52"/>
    <x v="2"/>
    <x v="645"/>
  </r>
  <r>
    <x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b v="0"/>
    <n v="27"/>
    <b v="1"/>
    <x v="2"/>
    <s v="wearables"/>
    <n v="132"/>
    <n v="39.07"/>
    <x v="3"/>
    <x v="646"/>
  </r>
  <r>
    <x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b v="0"/>
    <n v="17"/>
    <b v="1"/>
    <x v="2"/>
    <s v="wearables"/>
    <n v="107"/>
    <n v="125.94"/>
    <x v="2"/>
    <x v="647"/>
  </r>
  <r>
    <x v="648"/>
    <s v="Audio Jacket"/>
    <s v="Get ready for the next product that you canâ€™t live without"/>
    <x v="19"/>
    <n v="44388"/>
    <x v="0"/>
    <s v="US"/>
    <s v="USD"/>
    <n v="1413304708"/>
    <n v="1410280708"/>
    <b v="0"/>
    <n v="27"/>
    <b v="1"/>
    <x v="2"/>
    <s v="wearables"/>
    <n v="127"/>
    <n v="1644"/>
    <x v="3"/>
    <x v="648"/>
  </r>
  <r>
    <x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b v="0"/>
    <n v="82"/>
    <b v="1"/>
    <x v="2"/>
    <s v="wearables"/>
    <n v="140"/>
    <n v="42.67"/>
    <x v="3"/>
    <x v="649"/>
  </r>
  <r>
    <x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b v="0"/>
    <n v="48"/>
    <b v="1"/>
    <x v="2"/>
    <s v="wearables"/>
    <n v="112"/>
    <n v="35.130000000000003"/>
    <x v="3"/>
    <x v="650"/>
  </r>
  <r>
    <x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b v="0"/>
    <n v="105"/>
    <b v="1"/>
    <x v="2"/>
    <s v="wearables"/>
    <n v="101"/>
    <n v="239.35"/>
    <x v="3"/>
    <x v="651"/>
  </r>
  <r>
    <x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b v="0"/>
    <n v="28"/>
    <b v="1"/>
    <x v="2"/>
    <s v="wearables"/>
    <n v="100"/>
    <n v="107.64"/>
    <x v="2"/>
    <x v="652"/>
  </r>
  <r>
    <x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b v="0"/>
    <n v="1107"/>
    <b v="1"/>
    <x v="2"/>
    <s v="wearables"/>
    <n v="141"/>
    <n v="95.83"/>
    <x v="0"/>
    <x v="653"/>
  </r>
  <r>
    <x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b v="0"/>
    <n v="1013"/>
    <b v="1"/>
    <x v="2"/>
    <s v="wearables"/>
    <n v="267"/>
    <n v="31.66"/>
    <x v="0"/>
    <x v="654"/>
  </r>
  <r>
    <x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b v="0"/>
    <n v="274"/>
    <b v="1"/>
    <x v="2"/>
    <s v="wearables"/>
    <n v="147"/>
    <n v="42.89"/>
    <x v="0"/>
    <x v="655"/>
  </r>
  <r>
    <x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b v="0"/>
    <n v="87"/>
    <b v="1"/>
    <x v="2"/>
    <s v="wearables"/>
    <n v="214"/>
    <n v="122.74"/>
    <x v="2"/>
    <x v="656"/>
  </r>
  <r>
    <x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b v="0"/>
    <n v="99"/>
    <b v="1"/>
    <x v="2"/>
    <s v="wearables"/>
    <n v="126"/>
    <n v="190.45"/>
    <x v="0"/>
    <x v="657"/>
  </r>
  <r>
    <x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b v="0"/>
    <n v="276"/>
    <b v="1"/>
    <x v="2"/>
    <s v="wearables"/>
    <n v="104"/>
    <n v="109.34"/>
    <x v="0"/>
    <x v="658"/>
  </r>
  <r>
    <x v="659"/>
    <s v="Lulu Watch Designs - Apple Watch"/>
    <s v="Sync up your lifestyle"/>
    <x v="9"/>
    <n v="3017"/>
    <x v="0"/>
    <s v="US"/>
    <s v="USD"/>
    <n v="1440339295"/>
    <n v="1437747295"/>
    <b v="0"/>
    <n v="21"/>
    <b v="1"/>
    <x v="2"/>
    <s v="wearables"/>
    <n v="101"/>
    <n v="143.66999999999999"/>
    <x v="0"/>
    <x v="659"/>
  </r>
  <r>
    <x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b v="0"/>
    <n v="18"/>
    <b v="0"/>
    <x v="2"/>
    <s v="wearables"/>
    <n v="3"/>
    <n v="84.94"/>
    <x v="3"/>
    <x v="660"/>
  </r>
  <r>
    <x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b v="0"/>
    <n v="9"/>
    <b v="0"/>
    <x v="2"/>
    <s v="wearables"/>
    <n v="1"/>
    <n v="10.56"/>
    <x v="2"/>
    <x v="661"/>
  </r>
  <r>
    <x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b v="0"/>
    <n v="4"/>
    <b v="0"/>
    <x v="2"/>
    <s v="wearables"/>
    <n v="0"/>
    <n v="39"/>
    <x v="3"/>
    <x v="662"/>
  </r>
  <r>
    <x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b v="0"/>
    <n v="7"/>
    <b v="0"/>
    <x v="2"/>
    <s v="wearables"/>
    <n v="0"/>
    <n v="100"/>
    <x v="0"/>
    <x v="663"/>
  </r>
  <r>
    <x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b v="0"/>
    <n v="29"/>
    <b v="0"/>
    <x v="2"/>
    <s v="wearables"/>
    <n v="8"/>
    <n v="31.17"/>
    <x v="0"/>
    <x v="664"/>
  </r>
  <r>
    <x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b v="0"/>
    <n v="12"/>
    <b v="0"/>
    <x v="2"/>
    <s v="wearables"/>
    <n v="19"/>
    <n v="155.33000000000001"/>
    <x v="2"/>
    <x v="665"/>
  </r>
  <r>
    <x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b v="0"/>
    <n v="4"/>
    <b v="0"/>
    <x v="2"/>
    <s v="wearables"/>
    <n v="0"/>
    <n v="2"/>
    <x v="3"/>
    <x v="666"/>
  </r>
  <r>
    <x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b v="0"/>
    <n v="28"/>
    <b v="0"/>
    <x v="2"/>
    <s v="wearables"/>
    <n v="10"/>
    <n v="178.93"/>
    <x v="2"/>
    <x v="667"/>
  </r>
  <r>
    <x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b v="0"/>
    <n v="25"/>
    <b v="0"/>
    <x v="2"/>
    <s v="wearables"/>
    <n v="5"/>
    <n v="27.36"/>
    <x v="0"/>
    <x v="668"/>
  </r>
  <r>
    <x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b v="0"/>
    <n v="28"/>
    <b v="0"/>
    <x v="2"/>
    <s v="wearables"/>
    <n v="22"/>
    <n v="1536.25"/>
    <x v="2"/>
    <x v="669"/>
  </r>
  <r>
    <x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b v="0"/>
    <n v="310"/>
    <b v="0"/>
    <x v="2"/>
    <s v="wearables"/>
    <n v="29"/>
    <n v="85"/>
    <x v="2"/>
    <x v="670"/>
  </r>
  <r>
    <x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b v="0"/>
    <n v="15"/>
    <b v="0"/>
    <x v="2"/>
    <s v="wearables"/>
    <n v="39"/>
    <n v="788.53"/>
    <x v="3"/>
    <x v="671"/>
  </r>
  <r>
    <x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b v="0"/>
    <n v="215"/>
    <b v="0"/>
    <x v="2"/>
    <s v="wearables"/>
    <n v="22"/>
    <n v="50.3"/>
    <x v="3"/>
    <x v="672"/>
  </r>
  <r>
    <x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b v="0"/>
    <n v="3"/>
    <b v="0"/>
    <x v="2"/>
    <s v="wearables"/>
    <n v="0"/>
    <n v="68.33"/>
    <x v="3"/>
    <x v="673"/>
  </r>
  <r>
    <x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b v="0"/>
    <n v="2"/>
    <b v="0"/>
    <x v="2"/>
    <s v="wearables"/>
    <n v="0"/>
    <n v="7.5"/>
    <x v="3"/>
    <x v="674"/>
  </r>
  <r>
    <x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b v="0"/>
    <n v="26"/>
    <b v="0"/>
    <x v="2"/>
    <s v="wearables"/>
    <n v="15"/>
    <n v="34.270000000000003"/>
    <x v="3"/>
    <x v="675"/>
  </r>
  <r>
    <x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b v="0"/>
    <n v="24"/>
    <b v="0"/>
    <x v="2"/>
    <s v="wearables"/>
    <n v="1"/>
    <n v="61.29"/>
    <x v="0"/>
    <x v="676"/>
  </r>
  <r>
    <x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b v="0"/>
    <n v="96"/>
    <b v="0"/>
    <x v="2"/>
    <s v="wearables"/>
    <n v="26"/>
    <n v="133.25"/>
    <x v="2"/>
    <x v="677"/>
  </r>
  <r>
    <x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b v="0"/>
    <n v="17"/>
    <b v="0"/>
    <x v="2"/>
    <s v="wearables"/>
    <n v="4"/>
    <n v="65.180000000000007"/>
    <x v="2"/>
    <x v="678"/>
  </r>
  <r>
    <x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b v="0"/>
    <n v="94"/>
    <b v="0"/>
    <x v="2"/>
    <s v="wearables"/>
    <n v="15"/>
    <n v="93.9"/>
    <x v="2"/>
    <x v="679"/>
  </r>
  <r>
    <x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b v="0"/>
    <n v="129"/>
    <b v="0"/>
    <x v="2"/>
    <s v="wearables"/>
    <n v="26"/>
    <n v="150.65"/>
    <x v="3"/>
    <x v="680"/>
  </r>
  <r>
    <x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b v="0"/>
    <n v="1"/>
    <b v="0"/>
    <x v="2"/>
    <s v="wearables"/>
    <n v="0"/>
    <n v="1"/>
    <x v="2"/>
    <x v="681"/>
  </r>
  <r>
    <x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b v="0"/>
    <n v="4"/>
    <b v="0"/>
    <x v="2"/>
    <s v="wearables"/>
    <n v="0"/>
    <n v="13.25"/>
    <x v="1"/>
    <x v="682"/>
  </r>
  <r>
    <x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b v="0"/>
    <n v="3"/>
    <b v="0"/>
    <x v="2"/>
    <s v="wearables"/>
    <n v="1"/>
    <n v="99.33"/>
    <x v="2"/>
    <x v="683"/>
  </r>
  <r>
    <x v="684"/>
    <s v="Arcus Motion Analyzer | The Versatile Smart Ring"/>
    <s v="Arcus gives your fingers super powers."/>
    <x v="163"/>
    <n v="23948"/>
    <x v="2"/>
    <s v="US"/>
    <s v="USD"/>
    <n v="1406257200"/>
    <n v="1403176891"/>
    <b v="0"/>
    <n v="135"/>
    <b v="0"/>
    <x v="2"/>
    <s v="wearables"/>
    <n v="7"/>
    <n v="177.39"/>
    <x v="3"/>
    <x v="684"/>
  </r>
  <r>
    <x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b v="0"/>
    <n v="10"/>
    <b v="0"/>
    <x v="2"/>
    <s v="wearables"/>
    <n v="28"/>
    <n v="55.3"/>
    <x v="3"/>
    <x v="685"/>
  </r>
  <r>
    <x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b v="0"/>
    <n v="0"/>
    <b v="0"/>
    <x v="2"/>
    <s v="wearables"/>
    <n v="0"/>
    <e v="#DIV/0!"/>
    <x v="0"/>
    <x v="686"/>
  </r>
  <r>
    <x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b v="0"/>
    <n v="6"/>
    <b v="0"/>
    <x v="2"/>
    <s v="wearables"/>
    <n v="4"/>
    <n v="591.66999999999996"/>
    <x v="2"/>
    <x v="687"/>
  </r>
  <r>
    <x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b v="0"/>
    <n v="36"/>
    <b v="0"/>
    <x v="2"/>
    <s v="wearables"/>
    <n v="73"/>
    <n v="405.5"/>
    <x v="0"/>
    <x v="688"/>
  </r>
  <r>
    <x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b v="0"/>
    <n v="336"/>
    <b v="0"/>
    <x v="2"/>
    <s v="wearables"/>
    <n v="58"/>
    <n v="343.15"/>
    <x v="2"/>
    <x v="689"/>
  </r>
  <r>
    <x v="690"/>
    <s v="BLOXSHIELD"/>
    <s v="A radiation shield for your fitness tracker, smartwatch or other wearable smart device"/>
    <x v="22"/>
    <n v="2468"/>
    <x v="2"/>
    <s v="US"/>
    <s v="USD"/>
    <n v="1473400800"/>
    <n v="1469718841"/>
    <b v="0"/>
    <n v="34"/>
    <b v="0"/>
    <x v="2"/>
    <s v="wearables"/>
    <n v="12"/>
    <n v="72.59"/>
    <x v="2"/>
    <x v="690"/>
  </r>
  <r>
    <x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b v="0"/>
    <n v="10"/>
    <b v="0"/>
    <x v="2"/>
    <s v="wearables"/>
    <n v="1"/>
    <n v="26"/>
    <x v="0"/>
    <x v="691"/>
  </r>
  <r>
    <x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b v="0"/>
    <n v="201"/>
    <b v="0"/>
    <x v="2"/>
    <s v="wearables"/>
    <n v="7"/>
    <n v="6.5"/>
    <x v="2"/>
    <x v="692"/>
  </r>
  <r>
    <x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b v="0"/>
    <n v="296"/>
    <b v="0"/>
    <x v="2"/>
    <s v="wearables"/>
    <n v="35"/>
    <n v="119.39"/>
    <x v="0"/>
    <x v="693"/>
  </r>
  <r>
    <x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b v="0"/>
    <n v="7"/>
    <b v="0"/>
    <x v="2"/>
    <s v="wearables"/>
    <n v="0"/>
    <n v="84.29"/>
    <x v="1"/>
    <x v="694"/>
  </r>
  <r>
    <x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b v="0"/>
    <n v="7"/>
    <b v="0"/>
    <x v="2"/>
    <s v="wearables"/>
    <n v="1"/>
    <n v="90.86"/>
    <x v="3"/>
    <x v="695"/>
  </r>
  <r>
    <x v="696"/>
    <s v="trustee"/>
    <s v="Show your fidelity by wearing the Trustee rings! Show where you are (at)!"/>
    <x v="164"/>
    <n v="1"/>
    <x v="2"/>
    <s v="NL"/>
    <s v="EUR"/>
    <n v="1406326502"/>
    <n v="1403734502"/>
    <b v="0"/>
    <n v="1"/>
    <b v="0"/>
    <x v="2"/>
    <s v="wearables"/>
    <n v="0"/>
    <n v="1"/>
    <x v="3"/>
    <x v="696"/>
  </r>
  <r>
    <x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b v="0"/>
    <n v="114"/>
    <b v="0"/>
    <x v="2"/>
    <s v="wearables"/>
    <n v="46"/>
    <n v="20.34"/>
    <x v="2"/>
    <x v="697"/>
  </r>
  <r>
    <x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b v="0"/>
    <n v="29"/>
    <b v="0"/>
    <x v="2"/>
    <s v="wearables"/>
    <n v="15"/>
    <n v="530.69000000000005"/>
    <x v="3"/>
    <x v="698"/>
  </r>
  <r>
    <x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b v="0"/>
    <n v="890"/>
    <b v="0"/>
    <x v="2"/>
    <s v="wearables"/>
    <n v="82"/>
    <n v="120.39"/>
    <x v="4"/>
    <x v="699"/>
  </r>
  <r>
    <x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b v="0"/>
    <n v="31"/>
    <b v="0"/>
    <x v="2"/>
    <s v="wearables"/>
    <n v="3"/>
    <n v="13"/>
    <x v="2"/>
    <x v="700"/>
  </r>
  <r>
    <x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b v="0"/>
    <n v="21"/>
    <b v="0"/>
    <x v="2"/>
    <s v="wearables"/>
    <n v="27"/>
    <n v="291.33"/>
    <x v="3"/>
    <x v="701"/>
  </r>
  <r>
    <x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b v="0"/>
    <n v="37"/>
    <b v="0"/>
    <x v="2"/>
    <s v="wearables"/>
    <n v="31"/>
    <n v="124.92"/>
    <x v="2"/>
    <x v="702"/>
  </r>
  <r>
    <x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b v="0"/>
    <n v="7"/>
    <b v="0"/>
    <x v="2"/>
    <s v="wearables"/>
    <n v="6"/>
    <n v="119.57"/>
    <x v="2"/>
    <x v="703"/>
  </r>
  <r>
    <x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b v="0"/>
    <n v="4"/>
    <b v="0"/>
    <x v="2"/>
    <s v="wearables"/>
    <n v="1"/>
    <n v="120.25"/>
    <x v="2"/>
    <x v="704"/>
  </r>
  <r>
    <x v="705"/>
    <s v="SomnoScope"/>
    <s v="The closest thing ever to the Holy Grail of wearables technology"/>
    <x v="57"/>
    <n v="977"/>
    <x v="2"/>
    <s v="NL"/>
    <s v="EUR"/>
    <n v="1484999278"/>
    <n v="1482407278"/>
    <b v="0"/>
    <n v="5"/>
    <b v="0"/>
    <x v="2"/>
    <s v="wearables"/>
    <n v="1"/>
    <n v="195.4"/>
    <x v="2"/>
    <x v="705"/>
  </r>
  <r>
    <x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b v="0"/>
    <n v="0"/>
    <b v="0"/>
    <x v="2"/>
    <s v="wearables"/>
    <n v="0"/>
    <e v="#DIV/0!"/>
    <x v="2"/>
    <x v="706"/>
  </r>
  <r>
    <x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b v="0"/>
    <n v="456"/>
    <b v="0"/>
    <x v="2"/>
    <s v="wearables"/>
    <n v="79"/>
    <n v="117.7"/>
    <x v="2"/>
    <x v="707"/>
  </r>
  <r>
    <x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b v="0"/>
    <n v="369"/>
    <b v="0"/>
    <x v="2"/>
    <s v="wearables"/>
    <n v="22"/>
    <n v="23.95"/>
    <x v="3"/>
    <x v="708"/>
  </r>
  <r>
    <x v="709"/>
    <s v="lumiglove"/>
    <s v="A &quot;handheld&quot; light, which eases the way you illuminate objects and/or paths."/>
    <x v="36"/>
    <n v="61"/>
    <x v="2"/>
    <s v="US"/>
    <s v="USD"/>
    <n v="1417741159"/>
    <n v="1415149159"/>
    <b v="0"/>
    <n v="2"/>
    <b v="0"/>
    <x v="2"/>
    <s v="wearables"/>
    <n v="0"/>
    <n v="30.5"/>
    <x v="3"/>
    <x v="709"/>
  </r>
  <r>
    <x v="710"/>
    <s v="Hate York Shirt 2.0"/>
    <s v="Shirts, so technologically advanced, they connect mentally to their audience upon sight."/>
    <x v="38"/>
    <n v="0"/>
    <x v="2"/>
    <s v="CA"/>
    <s v="CAD"/>
    <n v="1408495440"/>
    <n v="1405640302"/>
    <b v="0"/>
    <n v="0"/>
    <b v="0"/>
    <x v="2"/>
    <s v="wearables"/>
    <n v="0"/>
    <e v="#DIV/0!"/>
    <x v="3"/>
    <x v="710"/>
  </r>
  <r>
    <x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b v="0"/>
    <n v="338"/>
    <b v="0"/>
    <x v="2"/>
    <s v="wearables"/>
    <n v="34"/>
    <n v="99.97"/>
    <x v="2"/>
    <x v="711"/>
  </r>
  <r>
    <x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b v="0"/>
    <n v="4"/>
    <b v="0"/>
    <x v="2"/>
    <s v="wearables"/>
    <n v="0"/>
    <n v="26.25"/>
    <x v="2"/>
    <x v="712"/>
  </r>
  <r>
    <x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b v="0"/>
    <n v="1"/>
    <b v="0"/>
    <x v="2"/>
    <s v="wearables"/>
    <n v="1"/>
    <n v="199"/>
    <x v="2"/>
    <x v="713"/>
  </r>
  <r>
    <x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b v="0"/>
    <n v="28"/>
    <b v="0"/>
    <x v="2"/>
    <s v="wearables"/>
    <n v="15"/>
    <n v="80.319999999999993"/>
    <x v="2"/>
    <x v="714"/>
  </r>
  <r>
    <x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b v="0"/>
    <n v="12"/>
    <b v="0"/>
    <x v="2"/>
    <s v="wearables"/>
    <n v="5"/>
    <n v="115.75"/>
    <x v="0"/>
    <x v="715"/>
  </r>
  <r>
    <x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b v="0"/>
    <n v="16"/>
    <b v="0"/>
    <x v="2"/>
    <s v="wearables"/>
    <n v="10"/>
    <n v="44.69"/>
    <x v="3"/>
    <x v="716"/>
  </r>
  <r>
    <x v="717"/>
    <s v="cool air belt"/>
    <s v="Cool air flowing under clothing keeps you cool."/>
    <x v="57"/>
    <n v="305"/>
    <x v="2"/>
    <s v="US"/>
    <s v="USD"/>
    <n v="1409949002"/>
    <n v="1407357002"/>
    <b v="0"/>
    <n v="4"/>
    <b v="0"/>
    <x v="2"/>
    <s v="wearables"/>
    <n v="0"/>
    <n v="76.25"/>
    <x v="3"/>
    <x v="717"/>
  </r>
  <r>
    <x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b v="0"/>
    <n v="4"/>
    <b v="0"/>
    <x v="2"/>
    <s v="wearables"/>
    <n v="1"/>
    <n v="22.5"/>
    <x v="1"/>
    <x v="718"/>
  </r>
  <r>
    <x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b v="0"/>
    <n v="10"/>
    <b v="0"/>
    <x v="2"/>
    <s v="wearables"/>
    <n v="1"/>
    <n v="19.399999999999999"/>
    <x v="2"/>
    <x v="719"/>
  </r>
  <r>
    <x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b v="0"/>
    <n v="41"/>
    <b v="1"/>
    <x v="3"/>
    <s v="nonfiction"/>
    <n v="144"/>
    <n v="66.709999999999994"/>
    <x v="5"/>
    <x v="720"/>
  </r>
  <r>
    <x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b v="0"/>
    <n v="119"/>
    <b v="1"/>
    <x v="3"/>
    <s v="nonfiction"/>
    <n v="122"/>
    <n v="84.14"/>
    <x v="3"/>
    <x v="721"/>
  </r>
  <r>
    <x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b v="0"/>
    <n v="153"/>
    <b v="1"/>
    <x v="3"/>
    <s v="nonfiction"/>
    <n v="132"/>
    <n v="215.73"/>
    <x v="5"/>
    <x v="722"/>
  </r>
  <r>
    <x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b v="0"/>
    <n v="100"/>
    <b v="1"/>
    <x v="3"/>
    <s v="nonfiction"/>
    <n v="109"/>
    <n v="54.69"/>
    <x v="0"/>
    <x v="723"/>
  </r>
  <r>
    <x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b v="0"/>
    <n v="143"/>
    <b v="1"/>
    <x v="3"/>
    <s v="nonfiction"/>
    <n v="105"/>
    <n v="51.63"/>
    <x v="6"/>
    <x v="724"/>
  </r>
  <r>
    <x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b v="0"/>
    <n v="140"/>
    <b v="1"/>
    <x v="3"/>
    <s v="nonfiction"/>
    <n v="100"/>
    <n v="143.36000000000001"/>
    <x v="0"/>
    <x v="725"/>
  </r>
  <r>
    <x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b v="0"/>
    <n v="35"/>
    <b v="1"/>
    <x v="3"/>
    <s v="nonfiction"/>
    <n v="101"/>
    <n v="72.430000000000007"/>
    <x v="4"/>
    <x v="726"/>
  </r>
  <r>
    <x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b v="0"/>
    <n v="149"/>
    <b v="1"/>
    <x v="3"/>
    <s v="nonfiction"/>
    <n v="156"/>
    <n v="36.53"/>
    <x v="5"/>
    <x v="727"/>
  </r>
  <r>
    <x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b v="0"/>
    <n v="130"/>
    <b v="1"/>
    <x v="3"/>
    <s v="nonfiction"/>
    <n v="106"/>
    <n v="60.9"/>
    <x v="6"/>
    <x v="728"/>
  </r>
  <r>
    <x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b v="0"/>
    <n v="120"/>
    <b v="1"/>
    <x v="3"/>
    <s v="nonfiction"/>
    <n v="131"/>
    <n v="43.55"/>
    <x v="5"/>
    <x v="729"/>
  </r>
  <r>
    <x v="730"/>
    <s v="Encyclopedia of Surfing"/>
    <s v="A Massive but Cheerful Online Digital Archive of Surfing"/>
    <x v="22"/>
    <n v="26438"/>
    <x v="0"/>
    <s v="US"/>
    <s v="USD"/>
    <n v="1323280391"/>
    <n v="1320688391"/>
    <b v="0"/>
    <n v="265"/>
    <b v="1"/>
    <x v="3"/>
    <s v="nonfiction"/>
    <n v="132"/>
    <n v="99.77"/>
    <x v="6"/>
    <x v="730"/>
  </r>
  <r>
    <x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b v="0"/>
    <n v="71"/>
    <b v="1"/>
    <x v="3"/>
    <s v="nonfiction"/>
    <n v="126"/>
    <n v="88.73"/>
    <x v="6"/>
    <x v="731"/>
  </r>
  <r>
    <x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b v="0"/>
    <n v="13"/>
    <b v="1"/>
    <x v="3"/>
    <s v="nonfiction"/>
    <n v="160"/>
    <n v="4.92"/>
    <x v="4"/>
    <x v="732"/>
  </r>
  <r>
    <x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b v="0"/>
    <n v="169"/>
    <b v="1"/>
    <x v="3"/>
    <s v="nonfiction"/>
    <n v="120"/>
    <n v="17.82"/>
    <x v="4"/>
    <x v="733"/>
  </r>
  <r>
    <x v="734"/>
    <s v="Sideswiped"/>
    <s v="Sideswiped is my story of growing in and trusting God through the mess and mysteries of life."/>
    <x v="0"/>
    <n v="10670"/>
    <x v="0"/>
    <s v="CA"/>
    <s v="CAD"/>
    <n v="1431147600"/>
    <n v="1428465420"/>
    <b v="0"/>
    <n v="57"/>
    <b v="1"/>
    <x v="3"/>
    <s v="nonfiction"/>
    <n v="126"/>
    <n v="187.19"/>
    <x v="0"/>
    <x v="734"/>
  </r>
  <r>
    <x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b v="0"/>
    <n v="229"/>
    <b v="1"/>
    <x v="3"/>
    <s v="nonfiction"/>
    <n v="114"/>
    <n v="234.81"/>
    <x v="3"/>
    <x v="735"/>
  </r>
  <r>
    <x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b v="0"/>
    <n v="108"/>
    <b v="1"/>
    <x v="3"/>
    <s v="nonfiction"/>
    <n v="315"/>
    <n v="105.05"/>
    <x v="4"/>
    <x v="736"/>
  </r>
  <r>
    <x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b v="0"/>
    <n v="108"/>
    <b v="1"/>
    <x v="3"/>
    <s v="nonfiction"/>
    <n v="122"/>
    <n v="56.67"/>
    <x v="3"/>
    <x v="737"/>
  </r>
  <r>
    <x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b v="0"/>
    <n v="41"/>
    <b v="1"/>
    <x v="3"/>
    <s v="nonfiction"/>
    <n v="107"/>
    <n v="39.049999999999997"/>
    <x v="3"/>
    <x v="738"/>
  </r>
  <r>
    <x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b v="0"/>
    <n v="139"/>
    <b v="1"/>
    <x v="3"/>
    <s v="nonfiction"/>
    <n v="158"/>
    <n v="68.349999999999994"/>
    <x v="3"/>
    <x v="739"/>
  </r>
  <r>
    <x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b v="0"/>
    <n v="19"/>
    <b v="1"/>
    <x v="3"/>
    <s v="nonfiction"/>
    <n v="107"/>
    <n v="169.58"/>
    <x v="0"/>
    <x v="740"/>
  </r>
  <r>
    <x v="741"/>
    <s v="reVILNA: the vilna ghetto project"/>
    <s v="A revolutionary digital mapping project of the Vilna Ghetto"/>
    <x v="93"/>
    <n v="13293.8"/>
    <x v="0"/>
    <s v="US"/>
    <s v="USD"/>
    <n v="1370964806"/>
    <n v="1367940806"/>
    <b v="0"/>
    <n v="94"/>
    <b v="1"/>
    <x v="3"/>
    <s v="nonfiction"/>
    <n v="102"/>
    <n v="141.41999999999999"/>
    <x v="4"/>
    <x v="741"/>
  </r>
  <r>
    <x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b v="0"/>
    <n v="23"/>
    <b v="1"/>
    <x v="3"/>
    <s v="nonfiction"/>
    <n v="111"/>
    <n v="67.39"/>
    <x v="3"/>
    <x v="742"/>
  </r>
  <r>
    <x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b v="0"/>
    <n v="15"/>
    <b v="1"/>
    <x v="3"/>
    <s v="nonfiction"/>
    <n v="148"/>
    <n v="54.27"/>
    <x v="5"/>
    <x v="743"/>
  </r>
  <r>
    <x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b v="0"/>
    <n v="62"/>
    <b v="1"/>
    <x v="3"/>
    <s v="nonfiction"/>
    <n v="102"/>
    <n v="82.52"/>
    <x v="5"/>
    <x v="744"/>
  </r>
  <r>
    <x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b v="0"/>
    <n v="74"/>
    <b v="1"/>
    <x v="3"/>
    <s v="nonfiction"/>
    <n v="179"/>
    <n v="53.73"/>
    <x v="4"/>
    <x v="745"/>
  </r>
  <r>
    <x v="746"/>
    <s v="Attention: People With Body Parts"/>
    <s v="This is a book of letters. Letters to our body parts."/>
    <x v="174"/>
    <n v="3318"/>
    <x v="0"/>
    <s v="US"/>
    <s v="USD"/>
    <n v="1348372740"/>
    <n v="1346806909"/>
    <b v="0"/>
    <n v="97"/>
    <b v="1"/>
    <x v="3"/>
    <s v="nonfiction"/>
    <n v="111"/>
    <n v="34.21"/>
    <x v="5"/>
    <x v="746"/>
  </r>
  <r>
    <x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b v="0"/>
    <n v="55"/>
    <b v="1"/>
    <x v="3"/>
    <s v="nonfiction"/>
    <n v="100"/>
    <n v="127.33"/>
    <x v="3"/>
    <x v="747"/>
  </r>
  <r>
    <x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b v="0"/>
    <n v="44"/>
    <b v="1"/>
    <x v="3"/>
    <s v="nonfiction"/>
    <n v="100"/>
    <n v="45.57"/>
    <x v="3"/>
    <x v="748"/>
  </r>
  <r>
    <x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b v="0"/>
    <n v="110"/>
    <b v="1"/>
    <x v="3"/>
    <s v="nonfiction"/>
    <n v="106"/>
    <n v="95.96"/>
    <x v="2"/>
    <x v="749"/>
  </r>
  <r>
    <x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b v="0"/>
    <n v="59"/>
    <b v="1"/>
    <x v="3"/>
    <s v="nonfiction"/>
    <n v="103"/>
    <n v="77.27"/>
    <x v="4"/>
    <x v="750"/>
  </r>
  <r>
    <x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b v="0"/>
    <n v="62"/>
    <b v="1"/>
    <x v="3"/>
    <s v="nonfiction"/>
    <n v="119"/>
    <n v="57.34"/>
    <x v="6"/>
    <x v="751"/>
  </r>
  <r>
    <x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b v="0"/>
    <n v="105"/>
    <b v="1"/>
    <x v="3"/>
    <s v="nonfiction"/>
    <n v="112"/>
    <n v="53.19"/>
    <x v="2"/>
    <x v="752"/>
  </r>
  <r>
    <x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b v="0"/>
    <n v="26"/>
    <b v="1"/>
    <x v="3"/>
    <s v="nonfiction"/>
    <n v="128"/>
    <n v="492.31"/>
    <x v="0"/>
    <x v="753"/>
  </r>
  <r>
    <x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b v="0"/>
    <n v="49"/>
    <b v="1"/>
    <x v="3"/>
    <s v="nonfiction"/>
    <n v="104"/>
    <n v="42.35"/>
    <x v="5"/>
    <x v="754"/>
  </r>
  <r>
    <x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b v="0"/>
    <n v="68"/>
    <b v="1"/>
    <x v="3"/>
    <s v="nonfiction"/>
    <n v="102"/>
    <n v="37.47"/>
    <x v="4"/>
    <x v="755"/>
  </r>
  <r>
    <x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b v="0"/>
    <n v="22"/>
    <b v="1"/>
    <x v="3"/>
    <s v="nonfiction"/>
    <n v="118"/>
    <n v="37.450000000000003"/>
    <x v="6"/>
    <x v="756"/>
  </r>
  <r>
    <x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b v="0"/>
    <n v="18"/>
    <b v="1"/>
    <x v="3"/>
    <s v="nonfiction"/>
    <n v="238"/>
    <n v="33.06"/>
    <x v="5"/>
    <x v="757"/>
  </r>
  <r>
    <x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b v="0"/>
    <n v="19"/>
    <b v="1"/>
    <x v="3"/>
    <s v="nonfiction"/>
    <n v="102"/>
    <n v="134.21"/>
    <x v="7"/>
    <x v="758"/>
  </r>
  <r>
    <x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b v="0"/>
    <n v="99"/>
    <b v="1"/>
    <x v="3"/>
    <s v="nonfiction"/>
    <n v="102"/>
    <n v="51.47"/>
    <x v="3"/>
    <x v="759"/>
  </r>
  <r>
    <x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b v="0"/>
    <n v="0"/>
    <b v="0"/>
    <x v="3"/>
    <s v="fiction"/>
    <n v="0"/>
    <e v="#DIV/0!"/>
    <x v="2"/>
    <x v="760"/>
  </r>
  <r>
    <x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b v="0"/>
    <n v="6"/>
    <b v="0"/>
    <x v="3"/>
    <s v="fiction"/>
    <n v="5"/>
    <n v="39.17"/>
    <x v="3"/>
    <x v="761"/>
  </r>
  <r>
    <x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b v="0"/>
    <n v="0"/>
    <b v="0"/>
    <x v="3"/>
    <s v="fiction"/>
    <n v="0"/>
    <e v="#DIV/0!"/>
    <x v="2"/>
    <x v="762"/>
  </r>
  <r>
    <x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b v="0"/>
    <n v="1"/>
    <b v="0"/>
    <x v="3"/>
    <s v="fiction"/>
    <n v="0"/>
    <n v="5"/>
    <x v="4"/>
    <x v="763"/>
  </r>
  <r>
    <x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b v="0"/>
    <n v="0"/>
    <b v="0"/>
    <x v="3"/>
    <s v="fiction"/>
    <n v="0"/>
    <e v="#DIV/0!"/>
    <x v="0"/>
    <x v="764"/>
  </r>
  <r>
    <x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b v="0"/>
    <n v="44"/>
    <b v="0"/>
    <x v="3"/>
    <s v="fiction"/>
    <n v="36"/>
    <n v="57.3"/>
    <x v="3"/>
    <x v="765"/>
  </r>
  <r>
    <x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b v="0"/>
    <n v="0"/>
    <b v="0"/>
    <x v="3"/>
    <s v="fiction"/>
    <n v="0"/>
    <e v="#DIV/0!"/>
    <x v="0"/>
    <x v="766"/>
  </r>
  <r>
    <x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b v="0"/>
    <n v="3"/>
    <b v="0"/>
    <x v="3"/>
    <s v="fiction"/>
    <n v="4"/>
    <n v="59"/>
    <x v="0"/>
    <x v="767"/>
  </r>
  <r>
    <x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b v="0"/>
    <n v="0"/>
    <b v="0"/>
    <x v="3"/>
    <s v="fiction"/>
    <n v="0"/>
    <e v="#DIV/0!"/>
    <x v="4"/>
    <x v="768"/>
  </r>
  <r>
    <x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b v="0"/>
    <n v="52"/>
    <b v="0"/>
    <x v="3"/>
    <s v="fiction"/>
    <n v="41"/>
    <n v="31.85"/>
    <x v="4"/>
    <x v="769"/>
  </r>
  <r>
    <x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b v="0"/>
    <n v="0"/>
    <b v="0"/>
    <x v="3"/>
    <s v="fiction"/>
    <n v="0"/>
    <e v="#DIV/0!"/>
    <x v="4"/>
    <x v="770"/>
  </r>
  <r>
    <x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b v="0"/>
    <n v="1"/>
    <b v="0"/>
    <x v="3"/>
    <s v="fiction"/>
    <n v="0"/>
    <n v="10"/>
    <x v="0"/>
    <x v="771"/>
  </r>
  <r>
    <x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b v="0"/>
    <n v="1"/>
    <b v="0"/>
    <x v="3"/>
    <s v="fiction"/>
    <n v="3"/>
    <n v="50"/>
    <x v="8"/>
    <x v="772"/>
  </r>
  <r>
    <x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b v="0"/>
    <n v="2"/>
    <b v="0"/>
    <x v="3"/>
    <s v="fiction"/>
    <n v="1"/>
    <n v="16"/>
    <x v="0"/>
    <x v="773"/>
  </r>
  <r>
    <x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b v="0"/>
    <n v="9"/>
    <b v="0"/>
    <x v="3"/>
    <s v="fiction"/>
    <n v="70"/>
    <n v="39"/>
    <x v="3"/>
    <x v="774"/>
  </r>
  <r>
    <x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b v="0"/>
    <n v="5"/>
    <b v="0"/>
    <x v="3"/>
    <s v="fiction"/>
    <n v="2"/>
    <n v="34"/>
    <x v="6"/>
    <x v="775"/>
  </r>
  <r>
    <x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b v="0"/>
    <n v="57"/>
    <b v="0"/>
    <x v="3"/>
    <s v="fiction"/>
    <n v="51"/>
    <n v="63.12"/>
    <x v="0"/>
    <x v="776"/>
  </r>
  <r>
    <x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b v="0"/>
    <n v="3"/>
    <b v="0"/>
    <x v="3"/>
    <s v="fiction"/>
    <n v="1"/>
    <n v="7"/>
    <x v="4"/>
    <x v="777"/>
  </r>
  <r>
    <x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b v="0"/>
    <n v="1"/>
    <b v="0"/>
    <x v="3"/>
    <s v="fiction"/>
    <n v="0"/>
    <n v="2"/>
    <x v="3"/>
    <x v="778"/>
  </r>
  <r>
    <x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b v="0"/>
    <n v="6"/>
    <b v="0"/>
    <x v="3"/>
    <s v="fiction"/>
    <n v="3"/>
    <n v="66.67"/>
    <x v="7"/>
    <x v="779"/>
  </r>
  <r>
    <x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b v="0"/>
    <n v="27"/>
    <b v="1"/>
    <x v="4"/>
    <s v="rock"/>
    <n v="104"/>
    <n v="38.520000000000003"/>
    <x v="6"/>
    <x v="780"/>
  </r>
  <r>
    <x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b v="0"/>
    <n v="25"/>
    <b v="1"/>
    <x v="4"/>
    <s v="rock"/>
    <n v="133"/>
    <n v="42.61"/>
    <x v="4"/>
    <x v="781"/>
  </r>
  <r>
    <x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b v="0"/>
    <n v="14"/>
    <b v="1"/>
    <x v="4"/>
    <s v="rock"/>
    <n v="100"/>
    <n v="50"/>
    <x v="5"/>
    <x v="782"/>
  </r>
  <r>
    <x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b v="0"/>
    <n v="35"/>
    <b v="1"/>
    <x v="4"/>
    <s v="rock"/>
    <n v="148"/>
    <n v="63.49"/>
    <x v="5"/>
    <x v="783"/>
  </r>
  <r>
    <x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b v="0"/>
    <n v="10"/>
    <b v="1"/>
    <x v="4"/>
    <s v="rock"/>
    <n v="103"/>
    <n v="102.5"/>
    <x v="3"/>
    <x v="784"/>
  </r>
  <r>
    <x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b v="0"/>
    <n v="29"/>
    <b v="1"/>
    <x v="4"/>
    <s v="rock"/>
    <n v="181"/>
    <n v="31.14"/>
    <x v="4"/>
    <x v="785"/>
  </r>
  <r>
    <x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b v="0"/>
    <n v="44"/>
    <b v="1"/>
    <x v="4"/>
    <s v="rock"/>
    <n v="143"/>
    <n v="162.27000000000001"/>
    <x v="5"/>
    <x v="786"/>
  </r>
  <r>
    <x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b v="0"/>
    <n v="17"/>
    <b v="1"/>
    <x v="4"/>
    <s v="rock"/>
    <n v="114"/>
    <n v="80.59"/>
    <x v="4"/>
    <x v="787"/>
  </r>
  <r>
    <x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b v="0"/>
    <n v="34"/>
    <b v="1"/>
    <x v="4"/>
    <s v="rock"/>
    <n v="204"/>
    <n v="59.85"/>
    <x v="5"/>
    <x v="788"/>
  </r>
  <r>
    <x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b v="0"/>
    <n v="14"/>
    <b v="1"/>
    <x v="4"/>
    <s v="rock"/>
    <n v="109"/>
    <n v="132.86000000000001"/>
    <x v="4"/>
    <x v="789"/>
  </r>
  <r>
    <x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b v="0"/>
    <n v="156"/>
    <b v="1"/>
    <x v="4"/>
    <s v="rock"/>
    <n v="144"/>
    <n v="92.55"/>
    <x v="4"/>
    <x v="790"/>
  </r>
  <r>
    <x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b v="0"/>
    <n v="128"/>
    <b v="1"/>
    <x v="4"/>
    <s v="rock"/>
    <n v="104"/>
    <n v="60.86"/>
    <x v="4"/>
    <x v="791"/>
  </r>
  <r>
    <x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b v="0"/>
    <n v="60"/>
    <b v="1"/>
    <x v="4"/>
    <s v="rock"/>
    <n v="100"/>
    <n v="41.85"/>
    <x v="4"/>
    <x v="792"/>
  </r>
  <r>
    <x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b v="0"/>
    <n v="32"/>
    <b v="1"/>
    <x v="4"/>
    <s v="rock"/>
    <n v="103"/>
    <n v="88.33"/>
    <x v="4"/>
    <x v="793"/>
  </r>
  <r>
    <x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b v="0"/>
    <n v="53"/>
    <b v="1"/>
    <x v="4"/>
    <s v="rock"/>
    <n v="105"/>
    <n v="158.96"/>
    <x v="6"/>
    <x v="794"/>
  </r>
  <r>
    <x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b v="0"/>
    <n v="184"/>
    <b v="1"/>
    <x v="4"/>
    <s v="rock"/>
    <n v="112"/>
    <n v="85.05"/>
    <x v="5"/>
    <x v="795"/>
  </r>
  <r>
    <x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b v="0"/>
    <n v="90"/>
    <b v="1"/>
    <x v="4"/>
    <s v="rock"/>
    <n v="101"/>
    <n v="112.61"/>
    <x v="4"/>
    <x v="796"/>
  </r>
  <r>
    <x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b v="0"/>
    <n v="71"/>
    <b v="1"/>
    <x v="4"/>
    <s v="rock"/>
    <n v="108"/>
    <n v="45.44"/>
    <x v="5"/>
    <x v="797"/>
  </r>
  <r>
    <x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b v="0"/>
    <n v="87"/>
    <b v="1"/>
    <x v="4"/>
    <s v="rock"/>
    <n v="115"/>
    <n v="46.22"/>
    <x v="3"/>
    <x v="798"/>
  </r>
  <r>
    <x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b v="0"/>
    <n v="28"/>
    <b v="1"/>
    <x v="4"/>
    <s v="rock"/>
    <n v="100"/>
    <n v="178.61"/>
    <x v="5"/>
    <x v="799"/>
  </r>
  <r>
    <x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b v="0"/>
    <n v="56"/>
    <b v="1"/>
    <x v="4"/>
    <s v="rock"/>
    <n v="152"/>
    <n v="40.75"/>
    <x v="3"/>
    <x v="800"/>
  </r>
  <r>
    <x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b v="0"/>
    <n v="51"/>
    <b v="1"/>
    <x v="4"/>
    <s v="rock"/>
    <n v="112"/>
    <n v="43.73"/>
    <x v="6"/>
    <x v="801"/>
  </r>
  <r>
    <x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b v="0"/>
    <n v="75"/>
    <b v="1"/>
    <x v="4"/>
    <s v="rock"/>
    <n v="101"/>
    <n v="81.069999999999993"/>
    <x v="5"/>
    <x v="802"/>
  </r>
  <r>
    <x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b v="0"/>
    <n v="38"/>
    <b v="1"/>
    <x v="4"/>
    <s v="rock"/>
    <n v="123"/>
    <n v="74.61"/>
    <x v="6"/>
    <x v="803"/>
  </r>
  <r>
    <x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b v="0"/>
    <n v="18"/>
    <b v="1"/>
    <x v="4"/>
    <s v="rock"/>
    <n v="100"/>
    <n v="305.56"/>
    <x v="6"/>
    <x v="804"/>
  </r>
  <r>
    <x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b v="0"/>
    <n v="54"/>
    <b v="1"/>
    <x v="4"/>
    <s v="rock"/>
    <n v="105"/>
    <n v="58.33"/>
    <x v="6"/>
    <x v="805"/>
  </r>
  <r>
    <x v="806"/>
    <s v="Golden Animals NEW Album!"/>
    <s v="Help Golden Animals finish their NEW Album!"/>
    <x v="6"/>
    <n v="8355"/>
    <x v="0"/>
    <s v="US"/>
    <s v="USD"/>
    <n v="1315413339"/>
    <n v="1312821339"/>
    <b v="0"/>
    <n v="71"/>
    <b v="1"/>
    <x v="4"/>
    <s v="rock"/>
    <n v="104"/>
    <n v="117.68"/>
    <x v="6"/>
    <x v="806"/>
  </r>
  <r>
    <x v="807"/>
    <s v="Sic Vita - New EP Release - 2017"/>
    <s v="Join the Sic Vita family and lend a hand as we create a new album!"/>
    <x v="23"/>
    <n v="4205"/>
    <x v="0"/>
    <s v="US"/>
    <s v="USD"/>
    <n v="1488333600"/>
    <n v="1485270311"/>
    <b v="0"/>
    <n v="57"/>
    <b v="1"/>
    <x v="4"/>
    <s v="rock"/>
    <n v="105"/>
    <n v="73.77"/>
    <x v="1"/>
    <x v="807"/>
  </r>
  <r>
    <x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b v="0"/>
    <n v="43"/>
    <b v="1"/>
    <x v="4"/>
    <s v="rock"/>
    <n v="100"/>
    <n v="104.65"/>
    <x v="3"/>
    <x v="808"/>
  </r>
  <r>
    <x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b v="0"/>
    <n v="52"/>
    <b v="1"/>
    <x v="4"/>
    <s v="rock"/>
    <n v="104"/>
    <n v="79.83"/>
    <x v="4"/>
    <x v="809"/>
  </r>
  <r>
    <x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b v="0"/>
    <n v="27"/>
    <b v="1"/>
    <x v="4"/>
    <s v="rock"/>
    <n v="105"/>
    <n v="58.33"/>
    <x v="5"/>
    <x v="810"/>
  </r>
  <r>
    <x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b v="0"/>
    <n v="12"/>
    <b v="1"/>
    <x v="4"/>
    <s v="rock"/>
    <n v="104"/>
    <n v="86.67"/>
    <x v="4"/>
    <x v="811"/>
  </r>
  <r>
    <x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b v="0"/>
    <n v="33"/>
    <b v="1"/>
    <x v="4"/>
    <s v="rock"/>
    <n v="152"/>
    <n v="27.61"/>
    <x v="4"/>
    <x v="812"/>
  </r>
  <r>
    <x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b v="0"/>
    <n v="96"/>
    <b v="1"/>
    <x v="4"/>
    <s v="rock"/>
    <n v="160"/>
    <n v="25"/>
    <x v="5"/>
    <x v="813"/>
  </r>
  <r>
    <x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b v="0"/>
    <n v="28"/>
    <b v="1"/>
    <x v="4"/>
    <s v="rock"/>
    <n v="127"/>
    <n v="45.46"/>
    <x v="6"/>
    <x v="814"/>
  </r>
  <r>
    <x v="815"/>
    <s v="Some Late Help for The Early Reset"/>
    <s v="Be a part of helping The Early Reset finish their new 7 song EP."/>
    <x v="23"/>
    <n v="4280"/>
    <x v="0"/>
    <s v="US"/>
    <s v="USD"/>
    <n v="1414879303"/>
    <n v="1412287303"/>
    <b v="0"/>
    <n v="43"/>
    <b v="1"/>
    <x v="4"/>
    <s v="rock"/>
    <n v="107"/>
    <n v="99.53"/>
    <x v="3"/>
    <x v="815"/>
  </r>
  <r>
    <x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b v="0"/>
    <n v="205"/>
    <b v="1"/>
    <x v="4"/>
    <s v="rock"/>
    <n v="115"/>
    <n v="39.31"/>
    <x v="4"/>
    <x v="816"/>
  </r>
  <r>
    <x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b v="0"/>
    <n v="23"/>
    <b v="1"/>
    <x v="4"/>
    <s v="rock"/>
    <n v="137"/>
    <n v="89.42"/>
    <x v="5"/>
    <x v="817"/>
  </r>
  <r>
    <x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b v="0"/>
    <n v="19"/>
    <b v="1"/>
    <x v="4"/>
    <s v="rock"/>
    <n v="156"/>
    <n v="28.68"/>
    <x v="5"/>
    <x v="818"/>
  </r>
  <r>
    <x v="819"/>
    <s v="Winter Tour"/>
    <s v="We are touring the Southeast in support of our new EP"/>
    <x v="44"/>
    <n v="435"/>
    <x v="0"/>
    <s v="US"/>
    <s v="USD"/>
    <n v="1387601040"/>
    <n v="1386806254"/>
    <b v="0"/>
    <n v="14"/>
    <b v="1"/>
    <x v="4"/>
    <s v="rock"/>
    <n v="109"/>
    <n v="31.07"/>
    <x v="4"/>
    <x v="819"/>
  </r>
  <r>
    <x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b v="0"/>
    <n v="38"/>
    <b v="1"/>
    <x v="4"/>
    <s v="rock"/>
    <n v="134"/>
    <n v="70.55"/>
    <x v="3"/>
    <x v="820"/>
  </r>
  <r>
    <x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b v="0"/>
    <n v="78"/>
    <b v="1"/>
    <x v="4"/>
    <s v="rock"/>
    <n v="100"/>
    <n v="224.13"/>
    <x v="0"/>
    <x v="821"/>
  </r>
  <r>
    <x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b v="0"/>
    <n v="69"/>
    <b v="1"/>
    <x v="4"/>
    <s v="rock"/>
    <n v="119"/>
    <n v="51.81"/>
    <x v="5"/>
    <x v="822"/>
  </r>
  <r>
    <x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b v="0"/>
    <n v="33"/>
    <b v="1"/>
    <x v="4"/>
    <s v="rock"/>
    <n v="180"/>
    <n v="43.52"/>
    <x v="0"/>
    <x v="823"/>
  </r>
  <r>
    <x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b v="0"/>
    <n v="54"/>
    <b v="1"/>
    <x v="4"/>
    <s v="rock"/>
    <n v="134"/>
    <n v="39.82"/>
    <x v="7"/>
    <x v="824"/>
  </r>
  <r>
    <x v="825"/>
    <s v="KILL FREEMAN"/>
    <s v="Kickstarting Kill Freeman independently. Help fund the New Record, Video and Live Shows."/>
    <x v="78"/>
    <n v="12554"/>
    <x v="0"/>
    <s v="US"/>
    <s v="USD"/>
    <n v="1351495284"/>
    <n v="1349335284"/>
    <b v="0"/>
    <n v="99"/>
    <b v="1"/>
    <x v="4"/>
    <s v="rock"/>
    <n v="100"/>
    <n v="126.81"/>
    <x v="5"/>
    <x v="825"/>
  </r>
  <r>
    <x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b v="0"/>
    <n v="49"/>
    <b v="1"/>
    <x v="4"/>
    <s v="rock"/>
    <n v="101"/>
    <n v="113.88"/>
    <x v="5"/>
    <x v="826"/>
  </r>
  <r>
    <x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b v="0"/>
    <n v="11"/>
    <b v="1"/>
    <x v="4"/>
    <s v="rock"/>
    <n v="103"/>
    <n v="28.18"/>
    <x v="5"/>
    <x v="827"/>
  </r>
  <r>
    <x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b v="0"/>
    <n v="38"/>
    <b v="1"/>
    <x v="4"/>
    <s v="rock"/>
    <n v="107"/>
    <n v="36.61"/>
    <x v="5"/>
    <x v="828"/>
  </r>
  <r>
    <x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b v="0"/>
    <n v="16"/>
    <b v="1"/>
    <x v="4"/>
    <s v="rock"/>
    <n v="104"/>
    <n v="32.5"/>
    <x v="2"/>
    <x v="829"/>
  </r>
  <r>
    <x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b v="0"/>
    <n v="32"/>
    <b v="1"/>
    <x v="4"/>
    <s v="rock"/>
    <n v="108"/>
    <n v="60.66"/>
    <x v="4"/>
    <x v="830"/>
  </r>
  <r>
    <x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b v="0"/>
    <n v="20"/>
    <b v="1"/>
    <x v="4"/>
    <s v="rock"/>
    <n v="233"/>
    <n v="175"/>
    <x v="5"/>
    <x v="831"/>
  </r>
  <r>
    <x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b v="0"/>
    <n v="154"/>
    <b v="1"/>
    <x v="4"/>
    <s v="rock"/>
    <n v="101"/>
    <n v="97.99"/>
    <x v="6"/>
    <x v="832"/>
  </r>
  <r>
    <x v="833"/>
    <s v="Ragman Rolls"/>
    <s v="This is an American rock album."/>
    <x v="12"/>
    <n v="6100"/>
    <x v="0"/>
    <s v="US"/>
    <s v="USD"/>
    <n v="1397941475"/>
    <n v="1395349475"/>
    <b v="0"/>
    <n v="41"/>
    <b v="1"/>
    <x v="4"/>
    <s v="rock"/>
    <n v="102"/>
    <n v="148.78"/>
    <x v="3"/>
    <x v="833"/>
  </r>
  <r>
    <x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b v="0"/>
    <n v="75"/>
    <b v="1"/>
    <x v="4"/>
    <s v="rock"/>
    <n v="131"/>
    <n v="96.08"/>
    <x v="4"/>
    <x v="834"/>
  </r>
  <r>
    <x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b v="0"/>
    <n v="40"/>
    <b v="1"/>
    <x v="4"/>
    <s v="rock"/>
    <n v="117"/>
    <n v="58.63"/>
    <x v="5"/>
    <x v="835"/>
  </r>
  <r>
    <x v="836"/>
    <s v="DESMADRE Full Album + Press Kit"/>
    <s v="An album you can bring home to mom."/>
    <x v="10"/>
    <n v="5046.5200000000004"/>
    <x v="0"/>
    <s v="US"/>
    <s v="USD"/>
    <n v="1381108918"/>
    <n v="1378516918"/>
    <b v="0"/>
    <n v="46"/>
    <b v="1"/>
    <x v="4"/>
    <s v="rock"/>
    <n v="101"/>
    <n v="109.71"/>
    <x v="4"/>
    <x v="836"/>
  </r>
  <r>
    <x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b v="0"/>
    <n v="62"/>
    <b v="1"/>
    <x v="4"/>
    <s v="rock"/>
    <n v="122"/>
    <n v="49.11"/>
    <x v="3"/>
    <x v="837"/>
  </r>
  <r>
    <x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b v="0"/>
    <n v="61"/>
    <b v="1"/>
    <x v="4"/>
    <s v="rock"/>
    <n v="145"/>
    <n v="47.67"/>
    <x v="6"/>
    <x v="838"/>
  </r>
  <r>
    <x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b v="0"/>
    <n v="96"/>
    <b v="1"/>
    <x v="4"/>
    <s v="rock"/>
    <n v="117"/>
    <n v="60.74"/>
    <x v="5"/>
    <x v="839"/>
  </r>
  <r>
    <x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b v="0"/>
    <n v="190"/>
    <b v="1"/>
    <x v="4"/>
    <s v="metal"/>
    <n v="120"/>
    <n v="63.38"/>
    <x v="2"/>
    <x v="840"/>
  </r>
  <r>
    <x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b v="1"/>
    <n v="94"/>
    <b v="1"/>
    <x v="4"/>
    <s v="metal"/>
    <n v="101"/>
    <n v="53.89"/>
    <x v="3"/>
    <x v="841"/>
  </r>
  <r>
    <x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b v="1"/>
    <n v="39"/>
    <b v="1"/>
    <x v="4"/>
    <s v="metal"/>
    <n v="104"/>
    <n v="66.87"/>
    <x v="4"/>
    <x v="842"/>
  </r>
  <r>
    <x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b v="0"/>
    <n v="127"/>
    <b v="1"/>
    <x v="4"/>
    <s v="metal"/>
    <n v="267"/>
    <n v="63.1"/>
    <x v="2"/>
    <x v="843"/>
  </r>
  <r>
    <x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b v="1"/>
    <n v="159"/>
    <b v="1"/>
    <x v="4"/>
    <s v="metal"/>
    <n v="194"/>
    <n v="36.630000000000003"/>
    <x v="3"/>
    <x v="844"/>
  </r>
  <r>
    <x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b v="0"/>
    <n v="177"/>
    <b v="1"/>
    <x v="4"/>
    <s v="metal"/>
    <n v="120"/>
    <n v="34.01"/>
    <x v="2"/>
    <x v="845"/>
  </r>
  <r>
    <x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b v="0"/>
    <n v="47"/>
    <b v="1"/>
    <x v="4"/>
    <s v="metal"/>
    <n v="122"/>
    <n v="28.55"/>
    <x v="3"/>
    <x v="846"/>
  </r>
  <r>
    <x v="847"/>
    <s v="CENTROPYMUSIC"/>
    <s v="MUSIC WITH MEANING!  MUSIC THAT MATTERS!!!"/>
    <x v="185"/>
    <n v="10"/>
    <x v="0"/>
    <s v="US"/>
    <s v="USD"/>
    <n v="1436555376"/>
    <n v="1433963376"/>
    <b v="0"/>
    <n v="1"/>
    <b v="1"/>
    <x v="4"/>
    <s v="metal"/>
    <n v="100"/>
    <n v="10"/>
    <x v="0"/>
    <x v="847"/>
  </r>
  <r>
    <x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b v="0"/>
    <n v="16"/>
    <b v="1"/>
    <x v="4"/>
    <s v="metal"/>
    <n v="100"/>
    <n v="18.75"/>
    <x v="0"/>
    <x v="848"/>
  </r>
  <r>
    <x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b v="0"/>
    <n v="115"/>
    <b v="1"/>
    <x v="4"/>
    <s v="metal"/>
    <n v="120"/>
    <n v="41.7"/>
    <x v="0"/>
    <x v="849"/>
  </r>
  <r>
    <x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b v="0"/>
    <n v="133"/>
    <b v="1"/>
    <x v="4"/>
    <s v="metal"/>
    <n v="155"/>
    <n v="46.67"/>
    <x v="2"/>
    <x v="850"/>
  </r>
  <r>
    <x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b v="0"/>
    <n v="70"/>
    <b v="1"/>
    <x v="4"/>
    <s v="metal"/>
    <n v="130"/>
    <n v="37.270000000000003"/>
    <x v="2"/>
    <x v="851"/>
  </r>
  <r>
    <x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b v="0"/>
    <n v="62"/>
    <b v="1"/>
    <x v="4"/>
    <s v="metal"/>
    <n v="105"/>
    <n v="59.26"/>
    <x v="2"/>
    <x v="852"/>
  </r>
  <r>
    <x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b v="0"/>
    <n v="10"/>
    <b v="1"/>
    <x v="4"/>
    <s v="metal"/>
    <n v="100"/>
    <n v="30"/>
    <x v="0"/>
    <x v="853"/>
  </r>
  <r>
    <x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b v="0"/>
    <n v="499"/>
    <b v="1"/>
    <x v="4"/>
    <s v="metal"/>
    <n v="118"/>
    <n v="65.86"/>
    <x v="2"/>
    <x v="854"/>
  </r>
  <r>
    <x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b v="0"/>
    <n v="47"/>
    <b v="1"/>
    <x v="4"/>
    <s v="metal"/>
    <n v="103"/>
    <n v="31.91"/>
    <x v="2"/>
    <x v="855"/>
  </r>
  <r>
    <x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b v="0"/>
    <n v="28"/>
    <b v="1"/>
    <x v="4"/>
    <s v="metal"/>
    <n v="218"/>
    <n v="19.46"/>
    <x v="2"/>
    <x v="856"/>
  </r>
  <r>
    <x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b v="0"/>
    <n v="24"/>
    <b v="1"/>
    <x v="4"/>
    <s v="metal"/>
    <n v="100"/>
    <n v="50"/>
    <x v="0"/>
    <x v="857"/>
  </r>
  <r>
    <x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b v="0"/>
    <n v="76"/>
    <b v="1"/>
    <x v="4"/>
    <s v="metal"/>
    <n v="144"/>
    <n v="22.74"/>
    <x v="0"/>
    <x v="858"/>
  </r>
  <r>
    <x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b v="0"/>
    <n v="98"/>
    <b v="1"/>
    <x v="4"/>
    <s v="metal"/>
    <n v="105"/>
    <n v="42.72"/>
    <x v="0"/>
    <x v="859"/>
  </r>
  <r>
    <x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b v="0"/>
    <n v="48"/>
    <b v="0"/>
    <x v="4"/>
    <s v="jazz"/>
    <n v="18"/>
    <n v="52.92"/>
    <x v="4"/>
    <x v="860"/>
  </r>
  <r>
    <x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b v="0"/>
    <n v="2"/>
    <b v="0"/>
    <x v="4"/>
    <s v="jazz"/>
    <n v="2"/>
    <n v="50.5"/>
    <x v="2"/>
    <x v="861"/>
  </r>
  <r>
    <x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b v="0"/>
    <n v="4"/>
    <b v="0"/>
    <x v="4"/>
    <s v="jazz"/>
    <n v="0"/>
    <n v="42.5"/>
    <x v="4"/>
    <x v="862"/>
  </r>
  <r>
    <x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b v="0"/>
    <n v="5"/>
    <b v="0"/>
    <x v="4"/>
    <s v="jazz"/>
    <n v="5"/>
    <n v="18"/>
    <x v="5"/>
    <x v="863"/>
  </r>
  <r>
    <x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b v="0"/>
    <n v="79"/>
    <b v="0"/>
    <x v="4"/>
    <s v="jazz"/>
    <n v="42"/>
    <n v="34.18"/>
    <x v="4"/>
    <x v="864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b v="0"/>
    <n v="2"/>
    <b v="0"/>
    <x v="4"/>
    <s v="jazz"/>
    <n v="2"/>
    <n v="22.5"/>
    <x v="5"/>
    <x v="865"/>
  </r>
  <r>
    <x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b v="0"/>
    <n v="11"/>
    <b v="0"/>
    <x v="4"/>
    <s v="jazz"/>
    <n v="18"/>
    <n v="58.18"/>
    <x v="0"/>
    <x v="866"/>
  </r>
  <r>
    <x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b v="0"/>
    <n v="11"/>
    <b v="0"/>
    <x v="4"/>
    <s v="jazz"/>
    <n v="24"/>
    <n v="109.18"/>
    <x v="8"/>
    <x v="867"/>
  </r>
  <r>
    <x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b v="0"/>
    <n v="1"/>
    <b v="0"/>
    <x v="4"/>
    <s v="jazz"/>
    <n v="0"/>
    <n v="50"/>
    <x v="4"/>
    <x v="868"/>
  </r>
  <r>
    <x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b v="0"/>
    <n v="3"/>
    <b v="0"/>
    <x v="4"/>
    <s v="jazz"/>
    <n v="12"/>
    <n v="346.67"/>
    <x v="4"/>
    <x v="869"/>
  </r>
  <r>
    <x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b v="0"/>
    <n v="5"/>
    <b v="0"/>
    <x v="4"/>
    <s v="jazz"/>
    <n v="0"/>
    <n v="12.4"/>
    <x v="4"/>
    <x v="870"/>
  </r>
  <r>
    <x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b v="0"/>
    <n v="12"/>
    <b v="0"/>
    <x v="4"/>
    <s v="jazz"/>
    <n v="5"/>
    <n v="27.08"/>
    <x v="4"/>
    <x v="871"/>
  </r>
  <r>
    <x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b v="0"/>
    <n v="2"/>
    <b v="0"/>
    <x v="4"/>
    <s v="jazz"/>
    <n v="1"/>
    <n v="32.5"/>
    <x v="6"/>
    <x v="872"/>
  </r>
  <r>
    <x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b v="0"/>
    <n v="5"/>
    <b v="0"/>
    <x v="4"/>
    <s v="jazz"/>
    <n v="1"/>
    <n v="9"/>
    <x v="5"/>
    <x v="873"/>
  </r>
  <r>
    <x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b v="0"/>
    <n v="21"/>
    <b v="0"/>
    <x v="4"/>
    <s v="jazz"/>
    <n v="24"/>
    <n v="34.76"/>
    <x v="4"/>
    <x v="874"/>
  </r>
  <r>
    <x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b v="0"/>
    <n v="0"/>
    <b v="0"/>
    <x v="4"/>
    <s v="jazz"/>
    <n v="0"/>
    <e v="#DIV/0!"/>
    <x v="0"/>
    <x v="875"/>
  </r>
  <r>
    <x v="876"/>
    <s v="Sound Of Dobells"/>
    <s v="What was the greatest record shop ever?  DOBELLS!"/>
    <x v="189"/>
    <n v="1286"/>
    <x v="2"/>
    <s v="GB"/>
    <s v="GBP"/>
    <n v="1359978927"/>
    <n v="1357127727"/>
    <b v="0"/>
    <n v="45"/>
    <b v="0"/>
    <x v="4"/>
    <s v="jazz"/>
    <n v="41"/>
    <n v="28.58"/>
    <x v="4"/>
    <x v="876"/>
  </r>
  <r>
    <x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b v="0"/>
    <n v="29"/>
    <b v="0"/>
    <x v="4"/>
    <s v="jazz"/>
    <n v="68"/>
    <n v="46.59"/>
    <x v="4"/>
    <x v="877"/>
  </r>
  <r>
    <x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b v="0"/>
    <n v="2"/>
    <b v="0"/>
    <x v="4"/>
    <s v="jazz"/>
    <n v="1"/>
    <n v="32.5"/>
    <x v="7"/>
    <x v="878"/>
  </r>
  <r>
    <x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b v="0"/>
    <n v="30"/>
    <b v="0"/>
    <x v="4"/>
    <s v="jazz"/>
    <n v="31"/>
    <n v="21.47"/>
    <x v="5"/>
    <x v="879"/>
  </r>
  <r>
    <x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b v="0"/>
    <n v="8"/>
    <b v="0"/>
    <x v="4"/>
    <s v="indie rock"/>
    <n v="3"/>
    <n v="14.13"/>
    <x v="5"/>
    <x v="880"/>
  </r>
  <r>
    <x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b v="0"/>
    <n v="1"/>
    <b v="0"/>
    <x v="4"/>
    <s v="indie rock"/>
    <n v="1"/>
    <n v="30"/>
    <x v="6"/>
    <x v="881"/>
  </r>
  <r>
    <x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b v="0"/>
    <n v="14"/>
    <b v="0"/>
    <x v="4"/>
    <s v="indie rock"/>
    <n v="20"/>
    <n v="21.57"/>
    <x v="6"/>
    <x v="882"/>
  </r>
  <r>
    <x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b v="0"/>
    <n v="24"/>
    <b v="0"/>
    <x v="4"/>
    <s v="indie rock"/>
    <n v="40"/>
    <n v="83.38"/>
    <x v="2"/>
    <x v="883"/>
  </r>
  <r>
    <x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b v="0"/>
    <n v="2"/>
    <b v="0"/>
    <x v="4"/>
    <s v="indie rock"/>
    <n v="1"/>
    <n v="10"/>
    <x v="5"/>
    <x v="884"/>
  </r>
  <r>
    <x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b v="0"/>
    <n v="21"/>
    <b v="0"/>
    <x v="4"/>
    <s v="indie rock"/>
    <n v="75"/>
    <n v="35.71"/>
    <x v="2"/>
    <x v="885"/>
  </r>
  <r>
    <x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b v="0"/>
    <n v="7"/>
    <b v="0"/>
    <x v="4"/>
    <s v="indie rock"/>
    <n v="41"/>
    <n v="29.29"/>
    <x v="2"/>
    <x v="886"/>
  </r>
  <r>
    <x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b v="0"/>
    <n v="0"/>
    <b v="0"/>
    <x v="4"/>
    <s v="indie rock"/>
    <n v="0"/>
    <e v="#DIV/0!"/>
    <x v="5"/>
    <x v="887"/>
  </r>
  <r>
    <x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b v="0"/>
    <n v="4"/>
    <b v="0"/>
    <x v="4"/>
    <s v="indie rock"/>
    <n v="7"/>
    <n v="18"/>
    <x v="6"/>
    <x v="888"/>
  </r>
  <r>
    <x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b v="0"/>
    <n v="32"/>
    <b v="0"/>
    <x v="4"/>
    <s v="indie rock"/>
    <n v="9"/>
    <n v="73.760000000000005"/>
    <x v="3"/>
    <x v="889"/>
  </r>
  <r>
    <x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b v="0"/>
    <n v="4"/>
    <b v="0"/>
    <x v="4"/>
    <s v="indie rock"/>
    <n v="4"/>
    <n v="31.25"/>
    <x v="4"/>
    <x v="890"/>
  </r>
  <r>
    <x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b v="0"/>
    <n v="9"/>
    <b v="0"/>
    <x v="4"/>
    <s v="indie rock"/>
    <n v="3"/>
    <n v="28.89"/>
    <x v="3"/>
    <x v="891"/>
  </r>
  <r>
    <x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b v="0"/>
    <n v="17"/>
    <b v="0"/>
    <x v="4"/>
    <s v="indie rock"/>
    <n v="41"/>
    <n v="143.82"/>
    <x v="7"/>
    <x v="892"/>
  </r>
  <r>
    <x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b v="0"/>
    <n v="5"/>
    <b v="0"/>
    <x v="4"/>
    <s v="indie rock"/>
    <n v="10"/>
    <n v="40"/>
    <x v="0"/>
    <x v="893"/>
  </r>
  <r>
    <x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b v="0"/>
    <n v="53"/>
    <b v="0"/>
    <x v="4"/>
    <s v="indie rock"/>
    <n v="39"/>
    <n v="147.81"/>
    <x v="2"/>
    <x v="894"/>
  </r>
  <r>
    <x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b v="0"/>
    <n v="7"/>
    <b v="0"/>
    <x v="4"/>
    <s v="indie rock"/>
    <n v="2"/>
    <n v="27.86"/>
    <x v="7"/>
    <x v="895"/>
  </r>
  <r>
    <x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b v="0"/>
    <n v="72"/>
    <b v="0"/>
    <x v="4"/>
    <s v="indie rock"/>
    <n v="40"/>
    <n v="44.44"/>
    <x v="0"/>
    <x v="896"/>
  </r>
  <r>
    <x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b v="0"/>
    <n v="0"/>
    <b v="0"/>
    <x v="4"/>
    <s v="indie rock"/>
    <n v="0"/>
    <e v="#DIV/0!"/>
    <x v="5"/>
    <x v="897"/>
  </r>
  <r>
    <x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b v="0"/>
    <n v="2"/>
    <b v="0"/>
    <x v="4"/>
    <s v="indie rock"/>
    <n v="3"/>
    <n v="35"/>
    <x v="6"/>
    <x v="898"/>
  </r>
  <r>
    <x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b v="0"/>
    <n v="8"/>
    <b v="0"/>
    <x v="4"/>
    <s v="indie rock"/>
    <n v="37"/>
    <n v="35"/>
    <x v="6"/>
    <x v="899"/>
  </r>
  <r>
    <x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b v="0"/>
    <n v="2"/>
    <b v="0"/>
    <x v="4"/>
    <s v="jazz"/>
    <n v="0"/>
    <n v="10.5"/>
    <x v="2"/>
    <x v="900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b v="0"/>
    <n v="0"/>
    <b v="0"/>
    <x v="4"/>
    <s v="jazz"/>
    <n v="0"/>
    <e v="#DIV/0!"/>
    <x v="7"/>
    <x v="901"/>
  </r>
  <r>
    <x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b v="0"/>
    <n v="3"/>
    <b v="0"/>
    <x v="4"/>
    <s v="jazz"/>
    <n v="0"/>
    <n v="30"/>
    <x v="3"/>
    <x v="902"/>
  </r>
  <r>
    <x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b v="0"/>
    <n v="4"/>
    <b v="0"/>
    <x v="4"/>
    <s v="jazz"/>
    <n v="3"/>
    <n v="40"/>
    <x v="5"/>
    <x v="903"/>
  </r>
  <r>
    <x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b v="0"/>
    <n v="3"/>
    <b v="0"/>
    <x v="4"/>
    <s v="jazz"/>
    <n v="0"/>
    <n v="50.33"/>
    <x v="0"/>
    <x v="904"/>
  </r>
  <r>
    <x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b v="0"/>
    <n v="6"/>
    <b v="0"/>
    <x v="4"/>
    <s v="jazz"/>
    <n v="3"/>
    <n v="32.67"/>
    <x v="7"/>
    <x v="905"/>
  </r>
  <r>
    <x v="906"/>
    <s v="24th Music Presents Channeling Motown (Live)"/>
    <s v="The DMV's most respected saxophonist pay tribute to Motown."/>
    <x v="36"/>
    <n v="0"/>
    <x v="2"/>
    <s v="US"/>
    <s v="USD"/>
    <n v="1394681590"/>
    <n v="1392093190"/>
    <b v="0"/>
    <n v="0"/>
    <b v="0"/>
    <x v="4"/>
    <s v="jazz"/>
    <n v="0"/>
    <e v="#DIV/0!"/>
    <x v="3"/>
    <x v="906"/>
  </r>
  <r>
    <x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b v="0"/>
    <n v="0"/>
    <b v="0"/>
    <x v="4"/>
    <s v="jazz"/>
    <n v="0"/>
    <e v="#DIV/0!"/>
    <x v="6"/>
    <x v="907"/>
  </r>
  <r>
    <x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b v="0"/>
    <n v="0"/>
    <b v="0"/>
    <x v="4"/>
    <s v="jazz"/>
    <n v="0"/>
    <e v="#DIV/0!"/>
    <x v="7"/>
    <x v="908"/>
  </r>
  <r>
    <x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b v="0"/>
    <n v="8"/>
    <b v="0"/>
    <x v="4"/>
    <s v="jazz"/>
    <n v="3"/>
    <n v="65"/>
    <x v="5"/>
    <x v="909"/>
  </r>
  <r>
    <x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b v="0"/>
    <n v="5"/>
    <b v="0"/>
    <x v="4"/>
    <s v="jazz"/>
    <n v="22"/>
    <n v="24.6"/>
    <x v="1"/>
    <x v="910"/>
  </r>
  <r>
    <x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b v="0"/>
    <n v="0"/>
    <b v="0"/>
    <x v="4"/>
    <s v="jazz"/>
    <n v="0"/>
    <e v="#DIV/0!"/>
    <x v="3"/>
    <x v="911"/>
  </r>
  <r>
    <x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b v="0"/>
    <n v="2"/>
    <b v="0"/>
    <x v="4"/>
    <s v="jazz"/>
    <n v="1"/>
    <n v="15"/>
    <x v="5"/>
    <x v="912"/>
  </r>
  <r>
    <x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b v="0"/>
    <n v="24"/>
    <b v="0"/>
    <x v="4"/>
    <s v="jazz"/>
    <n v="7"/>
    <n v="82.58"/>
    <x v="5"/>
    <x v="913"/>
  </r>
  <r>
    <x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b v="0"/>
    <n v="0"/>
    <b v="0"/>
    <x v="4"/>
    <s v="jazz"/>
    <n v="0"/>
    <e v="#DIV/0!"/>
    <x v="5"/>
    <x v="914"/>
  </r>
  <r>
    <x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b v="0"/>
    <n v="9"/>
    <b v="0"/>
    <x v="4"/>
    <s v="jazz"/>
    <n v="6"/>
    <n v="41.67"/>
    <x v="5"/>
    <x v="915"/>
  </r>
  <r>
    <x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b v="0"/>
    <n v="0"/>
    <b v="0"/>
    <x v="4"/>
    <s v="jazz"/>
    <n v="0"/>
    <e v="#DIV/0!"/>
    <x v="7"/>
    <x v="916"/>
  </r>
  <r>
    <x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b v="0"/>
    <n v="1"/>
    <b v="0"/>
    <x v="4"/>
    <s v="jazz"/>
    <n v="1"/>
    <n v="30"/>
    <x v="3"/>
    <x v="917"/>
  </r>
  <r>
    <x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b v="0"/>
    <n v="10"/>
    <b v="0"/>
    <x v="4"/>
    <s v="jazz"/>
    <n v="5"/>
    <n v="19.600000000000001"/>
    <x v="3"/>
    <x v="918"/>
  </r>
  <r>
    <x v="919"/>
    <s v="Jazz CD:  Out of The Blue"/>
    <s v="Cool jazz with a New Orleans flavor."/>
    <x v="22"/>
    <n v="100"/>
    <x v="2"/>
    <s v="US"/>
    <s v="USD"/>
    <n v="1355930645"/>
    <n v="1352906645"/>
    <b v="0"/>
    <n v="1"/>
    <b v="0"/>
    <x v="4"/>
    <s v="jazz"/>
    <n v="1"/>
    <n v="100"/>
    <x v="5"/>
    <x v="919"/>
  </r>
  <r>
    <x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b v="0"/>
    <n v="0"/>
    <b v="0"/>
    <x v="4"/>
    <s v="jazz"/>
    <n v="0"/>
    <e v="#DIV/0!"/>
    <x v="4"/>
    <x v="920"/>
  </r>
  <r>
    <x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b v="0"/>
    <n v="20"/>
    <b v="0"/>
    <x v="4"/>
    <s v="jazz"/>
    <n v="31"/>
    <n v="231.75"/>
    <x v="6"/>
    <x v="921"/>
  </r>
  <r>
    <x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b v="0"/>
    <n v="30"/>
    <b v="0"/>
    <x v="4"/>
    <s v="jazz"/>
    <n v="21"/>
    <n v="189.33"/>
    <x v="3"/>
    <x v="922"/>
  </r>
  <r>
    <x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b v="0"/>
    <n v="6"/>
    <b v="0"/>
    <x v="4"/>
    <s v="jazz"/>
    <n v="2"/>
    <n v="55"/>
    <x v="3"/>
    <x v="923"/>
  </r>
  <r>
    <x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b v="0"/>
    <n v="15"/>
    <b v="0"/>
    <x v="4"/>
    <s v="jazz"/>
    <n v="11"/>
    <n v="21.8"/>
    <x v="4"/>
    <x v="924"/>
  </r>
  <r>
    <x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b v="0"/>
    <n v="5"/>
    <b v="0"/>
    <x v="4"/>
    <s v="jazz"/>
    <n v="3"/>
    <n v="32"/>
    <x v="4"/>
    <x v="925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b v="0"/>
    <n v="0"/>
    <b v="0"/>
    <x v="4"/>
    <s v="jazz"/>
    <n v="0"/>
    <e v="#DIV/0!"/>
    <x v="7"/>
    <x v="926"/>
  </r>
  <r>
    <x v="927"/>
    <s v="JETRO DA SILVA FUNK PROJECT"/>
    <s v="Studio CD/DVD Solo project of Pianist &amp; Keyboardist Jetro da Silva"/>
    <x v="22"/>
    <n v="0"/>
    <x v="2"/>
    <s v="US"/>
    <s v="USD"/>
    <n v="1337024695"/>
    <n v="1334432695"/>
    <b v="0"/>
    <n v="0"/>
    <b v="0"/>
    <x v="4"/>
    <s v="jazz"/>
    <n v="0"/>
    <e v="#DIV/0!"/>
    <x v="5"/>
    <x v="927"/>
  </r>
  <r>
    <x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b v="0"/>
    <n v="28"/>
    <b v="0"/>
    <x v="4"/>
    <s v="jazz"/>
    <n v="11"/>
    <n v="56.25"/>
    <x v="5"/>
    <x v="928"/>
  </r>
  <r>
    <x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b v="0"/>
    <n v="0"/>
    <b v="0"/>
    <x v="4"/>
    <s v="jazz"/>
    <n v="0"/>
    <e v="#DIV/0!"/>
    <x v="5"/>
    <x v="929"/>
  </r>
  <r>
    <x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b v="0"/>
    <n v="5"/>
    <b v="0"/>
    <x v="4"/>
    <s v="jazz"/>
    <n v="38"/>
    <n v="69"/>
    <x v="7"/>
    <x v="930"/>
  </r>
  <r>
    <x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b v="0"/>
    <n v="7"/>
    <b v="0"/>
    <x v="4"/>
    <s v="jazz"/>
    <n v="7"/>
    <n v="18.71"/>
    <x v="3"/>
    <x v="931"/>
  </r>
  <r>
    <x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b v="0"/>
    <n v="30"/>
    <b v="0"/>
    <x v="4"/>
    <s v="jazz"/>
    <n v="15"/>
    <n v="46.03"/>
    <x v="4"/>
    <x v="932"/>
  </r>
  <r>
    <x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b v="0"/>
    <n v="2"/>
    <b v="0"/>
    <x v="4"/>
    <s v="jazz"/>
    <n v="6"/>
    <n v="60"/>
    <x v="3"/>
    <x v="933"/>
  </r>
  <r>
    <x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b v="0"/>
    <n v="30"/>
    <b v="0"/>
    <x v="4"/>
    <s v="jazz"/>
    <n v="30"/>
    <n v="50.67"/>
    <x v="3"/>
    <x v="934"/>
  </r>
  <r>
    <x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b v="0"/>
    <n v="2"/>
    <b v="0"/>
    <x v="4"/>
    <s v="jazz"/>
    <n v="1"/>
    <n v="25"/>
    <x v="0"/>
    <x v="935"/>
  </r>
  <r>
    <x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b v="0"/>
    <n v="0"/>
    <b v="0"/>
    <x v="4"/>
    <s v="jazz"/>
    <n v="0"/>
    <e v="#DIV/0!"/>
    <x v="6"/>
    <x v="936"/>
  </r>
  <r>
    <x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b v="0"/>
    <n v="2"/>
    <b v="0"/>
    <x v="4"/>
    <s v="jazz"/>
    <n v="1"/>
    <n v="20"/>
    <x v="4"/>
    <x v="937"/>
  </r>
  <r>
    <x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b v="0"/>
    <n v="1"/>
    <b v="0"/>
    <x v="4"/>
    <s v="jazz"/>
    <n v="0"/>
    <n v="25"/>
    <x v="5"/>
    <x v="938"/>
  </r>
  <r>
    <x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b v="0"/>
    <n v="2"/>
    <b v="0"/>
    <x v="4"/>
    <s v="jazz"/>
    <n v="1"/>
    <n v="20"/>
    <x v="4"/>
    <x v="939"/>
  </r>
  <r>
    <x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b v="0"/>
    <n v="14"/>
    <b v="0"/>
    <x v="2"/>
    <s v="wearables"/>
    <n v="17"/>
    <n v="110.29"/>
    <x v="0"/>
    <x v="940"/>
  </r>
  <r>
    <x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b v="0"/>
    <n v="31"/>
    <b v="0"/>
    <x v="2"/>
    <s v="wearables"/>
    <n v="2"/>
    <n v="37.450000000000003"/>
    <x v="1"/>
    <x v="941"/>
  </r>
  <r>
    <x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b v="0"/>
    <n v="16"/>
    <b v="0"/>
    <x v="2"/>
    <s v="wearables"/>
    <n v="9"/>
    <n v="41.75"/>
    <x v="2"/>
    <x v="942"/>
  </r>
  <r>
    <x v="943"/>
    <s v="SleepMode"/>
    <s v="A mask for home or travel that will give you the best, undisturbed sleep of your life."/>
    <x v="9"/>
    <n v="289"/>
    <x v="2"/>
    <s v="US"/>
    <s v="USD"/>
    <n v="1480438905"/>
    <n v="1477843305"/>
    <b v="0"/>
    <n v="12"/>
    <b v="0"/>
    <x v="2"/>
    <s v="wearables"/>
    <n v="10"/>
    <n v="24.08"/>
    <x v="2"/>
    <x v="943"/>
  </r>
  <r>
    <x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b v="0"/>
    <n v="96"/>
    <b v="0"/>
    <x v="2"/>
    <s v="wearables"/>
    <n v="13"/>
    <n v="69.41"/>
    <x v="2"/>
    <x v="944"/>
  </r>
  <r>
    <x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b v="0"/>
    <n v="16"/>
    <b v="0"/>
    <x v="2"/>
    <s v="wearables"/>
    <n v="2"/>
    <n v="155.25"/>
    <x v="2"/>
    <x v="945"/>
  </r>
  <r>
    <x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b v="0"/>
    <n v="5"/>
    <b v="0"/>
    <x v="2"/>
    <s v="wearables"/>
    <n v="2"/>
    <n v="57.2"/>
    <x v="2"/>
    <x v="946"/>
  </r>
  <r>
    <x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b v="0"/>
    <n v="0"/>
    <b v="0"/>
    <x v="2"/>
    <s v="wearables"/>
    <n v="0"/>
    <e v="#DIV/0!"/>
    <x v="2"/>
    <x v="947"/>
  </r>
  <r>
    <x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b v="0"/>
    <n v="8"/>
    <b v="0"/>
    <x v="2"/>
    <s v="wearables"/>
    <n v="12"/>
    <n v="60"/>
    <x v="2"/>
    <x v="948"/>
  </r>
  <r>
    <x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b v="0"/>
    <n v="7"/>
    <b v="0"/>
    <x v="2"/>
    <s v="wearables"/>
    <n v="1"/>
    <n v="39"/>
    <x v="0"/>
    <x v="949"/>
  </r>
  <r>
    <x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b v="0"/>
    <n v="24"/>
    <b v="0"/>
    <x v="2"/>
    <s v="wearables"/>
    <n v="28"/>
    <n v="58.42"/>
    <x v="0"/>
    <x v="950"/>
  </r>
  <r>
    <x v="951"/>
    <s v="Smart Harness"/>
    <s v="Revolutionizing the way we walk our dogs!"/>
    <x v="63"/>
    <n v="19195"/>
    <x v="2"/>
    <s v="US"/>
    <s v="USD"/>
    <n v="1465054872"/>
    <n v="1461166872"/>
    <b v="0"/>
    <n v="121"/>
    <b v="0"/>
    <x v="2"/>
    <s v="wearables"/>
    <n v="38"/>
    <n v="158.63999999999999"/>
    <x v="2"/>
    <x v="951"/>
  </r>
  <r>
    <x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b v="0"/>
    <n v="196"/>
    <b v="0"/>
    <x v="2"/>
    <s v="wearables"/>
    <n v="40"/>
    <n v="99.86"/>
    <x v="2"/>
    <x v="952"/>
  </r>
  <r>
    <x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b v="0"/>
    <n v="5"/>
    <b v="0"/>
    <x v="2"/>
    <s v="wearables"/>
    <n v="1"/>
    <n v="25.2"/>
    <x v="3"/>
    <x v="953"/>
  </r>
  <r>
    <x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b v="0"/>
    <n v="73"/>
    <b v="0"/>
    <x v="2"/>
    <s v="wearables"/>
    <n v="43"/>
    <n v="89.19"/>
    <x v="0"/>
    <x v="954"/>
  </r>
  <r>
    <x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b v="0"/>
    <n v="93"/>
    <b v="0"/>
    <x v="2"/>
    <s v="wearables"/>
    <n v="6"/>
    <n v="182.62"/>
    <x v="2"/>
    <x v="955"/>
  </r>
  <r>
    <x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b v="0"/>
    <n v="17"/>
    <b v="0"/>
    <x v="2"/>
    <s v="wearables"/>
    <n v="2"/>
    <n v="50.65"/>
    <x v="0"/>
    <x v="956"/>
  </r>
  <r>
    <x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b v="0"/>
    <n v="7"/>
    <b v="0"/>
    <x v="2"/>
    <s v="wearables"/>
    <n v="2"/>
    <n v="33.29"/>
    <x v="2"/>
    <x v="957"/>
  </r>
  <r>
    <x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b v="0"/>
    <n v="17"/>
    <b v="0"/>
    <x v="2"/>
    <s v="wearables"/>
    <n v="11"/>
    <n v="51.82"/>
    <x v="0"/>
    <x v="958"/>
  </r>
  <r>
    <x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b v="0"/>
    <n v="171"/>
    <b v="0"/>
    <x v="2"/>
    <s v="wearables"/>
    <n v="39"/>
    <n v="113.63"/>
    <x v="3"/>
    <x v="959"/>
  </r>
  <r>
    <x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b v="0"/>
    <n v="188"/>
    <b v="0"/>
    <x v="2"/>
    <s v="wearables"/>
    <n v="46"/>
    <n v="136.46"/>
    <x v="1"/>
    <x v="960"/>
  </r>
  <r>
    <x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b v="0"/>
    <n v="110"/>
    <b v="0"/>
    <x v="2"/>
    <s v="wearables"/>
    <n v="42"/>
    <n v="364.35"/>
    <x v="1"/>
    <x v="961"/>
  </r>
  <r>
    <x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b v="0"/>
    <n v="37"/>
    <b v="0"/>
    <x v="2"/>
    <s v="wearables"/>
    <n v="28"/>
    <n v="19.239999999999998"/>
    <x v="2"/>
    <x v="962"/>
  </r>
  <r>
    <x v="963"/>
    <s v="The Ultimate Learning Center"/>
    <s v="WE are molding an educated, motivated, non violent GENERATION!"/>
    <x v="19"/>
    <n v="377"/>
    <x v="2"/>
    <s v="US"/>
    <s v="USD"/>
    <n v="1476717319"/>
    <n v="1473693319"/>
    <b v="0"/>
    <n v="9"/>
    <b v="0"/>
    <x v="2"/>
    <s v="wearables"/>
    <n v="1"/>
    <n v="41.89"/>
    <x v="2"/>
    <x v="963"/>
  </r>
  <r>
    <x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b v="0"/>
    <n v="29"/>
    <b v="0"/>
    <x v="2"/>
    <s v="wearables"/>
    <n v="1"/>
    <n v="30.31"/>
    <x v="0"/>
    <x v="964"/>
  </r>
  <r>
    <x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b v="0"/>
    <n v="6"/>
    <b v="0"/>
    <x v="2"/>
    <s v="wearables"/>
    <n v="1"/>
    <n v="49.67"/>
    <x v="2"/>
    <x v="965"/>
  </r>
  <r>
    <x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b v="0"/>
    <n v="30"/>
    <b v="0"/>
    <x v="2"/>
    <s v="wearables"/>
    <n v="15"/>
    <n v="59.2"/>
    <x v="2"/>
    <x v="966"/>
  </r>
  <r>
    <x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b v="0"/>
    <n v="81"/>
    <b v="0"/>
    <x v="2"/>
    <s v="wearables"/>
    <n v="18"/>
    <n v="43.98"/>
    <x v="2"/>
    <x v="967"/>
  </r>
  <r>
    <x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b v="0"/>
    <n v="4"/>
    <b v="0"/>
    <x v="2"/>
    <s v="wearables"/>
    <n v="1"/>
    <n v="26.5"/>
    <x v="3"/>
    <x v="968"/>
  </r>
  <r>
    <x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b v="0"/>
    <n v="11"/>
    <b v="0"/>
    <x v="2"/>
    <s v="wearables"/>
    <n v="47"/>
    <n v="1272.73"/>
    <x v="1"/>
    <x v="969"/>
  </r>
  <r>
    <x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b v="0"/>
    <n v="14"/>
    <b v="0"/>
    <x v="2"/>
    <s v="wearables"/>
    <n v="46"/>
    <n v="164"/>
    <x v="2"/>
    <x v="970"/>
  </r>
  <r>
    <x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b v="0"/>
    <n v="5"/>
    <b v="0"/>
    <x v="2"/>
    <s v="wearables"/>
    <n v="0"/>
    <n v="45.2"/>
    <x v="0"/>
    <x v="971"/>
  </r>
  <r>
    <x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b v="0"/>
    <n v="45"/>
    <b v="0"/>
    <x v="2"/>
    <s v="wearables"/>
    <n v="35"/>
    <n v="153.88999999999999"/>
    <x v="3"/>
    <x v="972"/>
  </r>
  <r>
    <x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b v="0"/>
    <n v="8"/>
    <b v="0"/>
    <x v="2"/>
    <s v="wearables"/>
    <n v="2"/>
    <n v="51.38"/>
    <x v="0"/>
    <x v="973"/>
  </r>
  <r>
    <x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b v="0"/>
    <n v="3"/>
    <b v="0"/>
    <x v="2"/>
    <s v="wearables"/>
    <n v="1"/>
    <n v="93.33"/>
    <x v="2"/>
    <x v="974"/>
  </r>
  <r>
    <x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b v="0"/>
    <n v="24"/>
    <b v="0"/>
    <x v="2"/>
    <s v="wearables"/>
    <n v="3"/>
    <n v="108.63"/>
    <x v="2"/>
    <x v="975"/>
  </r>
  <r>
    <x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b v="0"/>
    <n v="18"/>
    <b v="0"/>
    <x v="2"/>
    <s v="wearables"/>
    <n v="2"/>
    <n v="160.5"/>
    <x v="0"/>
    <x v="976"/>
  </r>
  <r>
    <x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b v="0"/>
    <n v="12"/>
    <b v="0"/>
    <x v="2"/>
    <s v="wearables"/>
    <n v="34"/>
    <n v="75.75"/>
    <x v="2"/>
    <x v="977"/>
  </r>
  <r>
    <x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b v="0"/>
    <n v="123"/>
    <b v="0"/>
    <x v="2"/>
    <s v="wearables"/>
    <n v="56"/>
    <n v="790.84"/>
    <x v="2"/>
    <x v="978"/>
  </r>
  <r>
    <x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b v="0"/>
    <n v="96"/>
    <b v="0"/>
    <x v="2"/>
    <s v="wearables"/>
    <n v="83"/>
    <n v="301.94"/>
    <x v="2"/>
    <x v="979"/>
  </r>
  <r>
    <x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b v="0"/>
    <n v="31"/>
    <b v="0"/>
    <x v="2"/>
    <s v="wearables"/>
    <n v="15"/>
    <n v="47.94"/>
    <x v="3"/>
    <x v="980"/>
  </r>
  <r>
    <x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b v="0"/>
    <n v="4"/>
    <b v="0"/>
    <x v="2"/>
    <s v="wearables"/>
    <n v="0"/>
    <n v="2.75"/>
    <x v="3"/>
    <x v="981"/>
  </r>
  <r>
    <x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b v="0"/>
    <n v="3"/>
    <b v="0"/>
    <x v="2"/>
    <s v="wearables"/>
    <n v="0"/>
    <n v="1"/>
    <x v="2"/>
    <x v="982"/>
  </r>
  <r>
    <x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b v="0"/>
    <n v="179"/>
    <b v="0"/>
    <x v="2"/>
    <s v="wearables"/>
    <n v="30"/>
    <n v="171.79"/>
    <x v="2"/>
    <x v="983"/>
  </r>
  <r>
    <x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b v="0"/>
    <n v="3"/>
    <b v="0"/>
    <x v="2"/>
    <s v="wearables"/>
    <n v="1"/>
    <n v="35.33"/>
    <x v="0"/>
    <x v="984"/>
  </r>
  <r>
    <x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b v="0"/>
    <n v="23"/>
    <b v="0"/>
    <x v="2"/>
    <s v="wearables"/>
    <n v="6"/>
    <n v="82.09"/>
    <x v="0"/>
    <x v="985"/>
  </r>
  <r>
    <x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b v="0"/>
    <n v="23"/>
    <b v="0"/>
    <x v="2"/>
    <s v="wearables"/>
    <n v="13"/>
    <n v="110.87"/>
    <x v="0"/>
    <x v="986"/>
  </r>
  <r>
    <x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b v="0"/>
    <n v="41"/>
    <b v="0"/>
    <x v="2"/>
    <s v="wearables"/>
    <n v="13"/>
    <n v="161.22"/>
    <x v="3"/>
    <x v="987"/>
  </r>
  <r>
    <x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b v="0"/>
    <n v="0"/>
    <b v="0"/>
    <x v="2"/>
    <s v="wearables"/>
    <n v="0"/>
    <e v="#DIV/0!"/>
    <x v="2"/>
    <x v="988"/>
  </r>
  <r>
    <x v="989"/>
    <s v="Power Rope"/>
    <s v="The most useful phone charger you will ever buy"/>
    <x v="3"/>
    <n v="1677"/>
    <x v="2"/>
    <s v="US"/>
    <s v="USD"/>
    <n v="1475101495"/>
    <n v="1472509495"/>
    <b v="0"/>
    <n v="32"/>
    <b v="0"/>
    <x v="2"/>
    <s v="wearables"/>
    <n v="17"/>
    <n v="52.41"/>
    <x v="2"/>
    <x v="989"/>
  </r>
  <r>
    <x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b v="0"/>
    <n v="2"/>
    <b v="0"/>
    <x v="2"/>
    <s v="wearables"/>
    <n v="0"/>
    <n v="13"/>
    <x v="3"/>
    <x v="990"/>
  </r>
  <r>
    <x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b v="0"/>
    <n v="7"/>
    <b v="0"/>
    <x v="2"/>
    <s v="wearables"/>
    <n v="4"/>
    <n v="30.29"/>
    <x v="2"/>
    <x v="991"/>
  </r>
  <r>
    <x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b v="0"/>
    <n v="4"/>
    <b v="0"/>
    <x v="2"/>
    <s v="wearables"/>
    <n v="0"/>
    <n v="116.75"/>
    <x v="2"/>
    <x v="992"/>
  </r>
  <r>
    <x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b v="0"/>
    <n v="196"/>
    <b v="0"/>
    <x v="2"/>
    <s v="wearables"/>
    <n v="25"/>
    <n v="89.6"/>
    <x v="2"/>
    <x v="993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b v="0"/>
    <n v="11"/>
    <b v="0"/>
    <x v="2"/>
    <s v="wearables"/>
    <n v="2"/>
    <n v="424.45"/>
    <x v="3"/>
    <x v="994"/>
  </r>
  <r>
    <x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b v="0"/>
    <n v="9"/>
    <b v="0"/>
    <x v="2"/>
    <s v="wearables"/>
    <n v="7"/>
    <n v="80.67"/>
    <x v="3"/>
    <x v="995"/>
  </r>
  <r>
    <x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b v="0"/>
    <n v="5"/>
    <b v="0"/>
    <x v="2"/>
    <s v="wearables"/>
    <n v="2"/>
    <n v="13"/>
    <x v="3"/>
    <x v="996"/>
  </r>
  <r>
    <x v="997"/>
    <s v="iPhanny"/>
    <s v="The iPhanny keeps your iPhone 6 safe from bending in those dangerous pants pockets."/>
    <x v="10"/>
    <n v="65"/>
    <x v="2"/>
    <s v="US"/>
    <s v="USD"/>
    <n v="1417145297"/>
    <n v="1414549697"/>
    <b v="0"/>
    <n v="8"/>
    <b v="0"/>
    <x v="2"/>
    <s v="wearables"/>
    <n v="1"/>
    <n v="8.1300000000000008"/>
    <x v="3"/>
    <x v="997"/>
  </r>
  <r>
    <x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b v="0"/>
    <n v="229"/>
    <b v="0"/>
    <x v="2"/>
    <s v="wearables"/>
    <n v="59"/>
    <n v="153.43"/>
    <x v="0"/>
    <x v="998"/>
  </r>
  <r>
    <x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b v="0"/>
    <n v="40"/>
    <b v="0"/>
    <x v="2"/>
    <s v="wearables"/>
    <n v="8"/>
    <n v="292.08"/>
    <x v="3"/>
    <x v="999"/>
  </r>
  <r>
    <x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b v="0"/>
    <n v="6"/>
    <b v="0"/>
    <x v="2"/>
    <s v="wearables"/>
    <n v="2"/>
    <n v="3304"/>
    <x v="1"/>
    <x v="1000"/>
  </r>
  <r>
    <x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b v="0"/>
    <n v="4"/>
    <b v="0"/>
    <x v="2"/>
    <s v="wearables"/>
    <n v="104"/>
    <n v="1300"/>
    <x v="2"/>
    <x v="1001"/>
  </r>
  <r>
    <x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b v="0"/>
    <n v="22"/>
    <b v="0"/>
    <x v="2"/>
    <s v="wearables"/>
    <n v="30"/>
    <n v="134.55000000000001"/>
    <x v="0"/>
    <x v="1002"/>
  </r>
  <r>
    <x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b v="0"/>
    <n v="15"/>
    <b v="0"/>
    <x v="2"/>
    <s v="wearables"/>
    <n v="16"/>
    <n v="214.07"/>
    <x v="1"/>
    <x v="1003"/>
  </r>
  <r>
    <x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b v="0"/>
    <n v="95"/>
    <b v="0"/>
    <x v="2"/>
    <s v="wearables"/>
    <n v="82"/>
    <n v="216.34"/>
    <x v="2"/>
    <x v="1004"/>
  </r>
  <r>
    <x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b v="0"/>
    <n v="161"/>
    <b v="0"/>
    <x v="2"/>
    <s v="wearables"/>
    <n v="75"/>
    <n v="932.31"/>
    <x v="0"/>
    <x v="1005"/>
  </r>
  <r>
    <x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b v="0"/>
    <n v="8"/>
    <b v="0"/>
    <x v="2"/>
    <s v="wearables"/>
    <n v="6"/>
    <n v="29.25"/>
    <x v="3"/>
    <x v="1006"/>
  </r>
  <r>
    <x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b v="0"/>
    <n v="76"/>
    <b v="0"/>
    <x v="2"/>
    <s v="wearables"/>
    <n v="44"/>
    <n v="174.95"/>
    <x v="2"/>
    <x v="1007"/>
  </r>
  <r>
    <x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b v="0"/>
    <n v="1"/>
    <b v="0"/>
    <x v="2"/>
    <s v="wearables"/>
    <n v="0"/>
    <n v="250"/>
    <x v="2"/>
    <x v="1008"/>
  </r>
  <r>
    <x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b v="0"/>
    <n v="101"/>
    <b v="0"/>
    <x v="2"/>
    <s v="wearables"/>
    <n v="13"/>
    <n v="65"/>
    <x v="2"/>
    <x v="1009"/>
  </r>
  <r>
    <x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b v="0"/>
    <n v="4"/>
    <b v="0"/>
    <x v="2"/>
    <s v="wearables"/>
    <n v="0"/>
    <n v="55"/>
    <x v="2"/>
    <x v="1010"/>
  </r>
  <r>
    <x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b v="0"/>
    <n v="1"/>
    <b v="0"/>
    <x v="2"/>
    <s v="wearables"/>
    <n v="0"/>
    <n v="75"/>
    <x v="3"/>
    <x v="1011"/>
  </r>
  <r>
    <x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b v="0"/>
    <n v="775"/>
    <b v="0"/>
    <x v="2"/>
    <s v="wearables"/>
    <n v="21535"/>
    <n v="1389.36"/>
    <x v="2"/>
    <x v="1012"/>
  </r>
  <r>
    <x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b v="0"/>
    <n v="90"/>
    <b v="0"/>
    <x v="2"/>
    <s v="wearables"/>
    <n v="35"/>
    <n v="95.91"/>
    <x v="0"/>
    <x v="1013"/>
  </r>
  <r>
    <x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b v="0"/>
    <n v="16"/>
    <b v="0"/>
    <x v="2"/>
    <s v="wearables"/>
    <n v="31"/>
    <n v="191.25"/>
    <x v="3"/>
    <x v="1014"/>
  </r>
  <r>
    <x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b v="0"/>
    <n v="6"/>
    <b v="0"/>
    <x v="2"/>
    <s v="wearables"/>
    <n v="3"/>
    <n v="40"/>
    <x v="0"/>
    <x v="1015"/>
  </r>
  <r>
    <x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b v="0"/>
    <n v="38"/>
    <b v="0"/>
    <x v="2"/>
    <s v="wearables"/>
    <n v="3"/>
    <n v="74.790000000000006"/>
    <x v="2"/>
    <x v="1016"/>
  </r>
  <r>
    <x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b v="0"/>
    <n v="355"/>
    <b v="0"/>
    <x v="2"/>
    <s v="wearables"/>
    <n v="23"/>
    <n v="161.12"/>
    <x v="0"/>
    <x v="1017"/>
  </r>
  <r>
    <x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b v="0"/>
    <n v="7"/>
    <b v="0"/>
    <x v="2"/>
    <s v="wearables"/>
    <n v="3"/>
    <n v="88.71"/>
    <x v="2"/>
    <x v="1018"/>
  </r>
  <r>
    <x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b v="0"/>
    <n v="400"/>
    <b v="0"/>
    <x v="2"/>
    <s v="wearables"/>
    <n v="47"/>
    <n v="53.25"/>
    <x v="0"/>
    <x v="1019"/>
  </r>
  <r>
    <x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b v="0"/>
    <n v="30"/>
    <b v="1"/>
    <x v="4"/>
    <s v="electronic music"/>
    <n v="206"/>
    <n v="106.2"/>
    <x v="0"/>
    <x v="1020"/>
  </r>
  <r>
    <x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b v="1"/>
    <n v="478"/>
    <b v="1"/>
    <x v="4"/>
    <s v="electronic music"/>
    <n v="352"/>
    <n v="22.08"/>
    <x v="0"/>
    <x v="1021"/>
  </r>
  <r>
    <x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b v="1"/>
    <n v="74"/>
    <b v="1"/>
    <x v="4"/>
    <s v="electronic music"/>
    <n v="115"/>
    <n v="31.05"/>
    <x v="0"/>
    <x v="1022"/>
  </r>
  <r>
    <x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b v="0"/>
    <n v="131"/>
    <b v="1"/>
    <x v="4"/>
    <s v="electronic music"/>
    <n v="237"/>
    <n v="36.21"/>
    <x v="0"/>
    <x v="1023"/>
  </r>
  <r>
    <x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b v="1"/>
    <n v="61"/>
    <b v="1"/>
    <x v="4"/>
    <s v="electronic music"/>
    <n v="119"/>
    <n v="388.98"/>
    <x v="2"/>
    <x v="1024"/>
  </r>
  <r>
    <x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0"/>
    <x v="1025"/>
  </r>
  <r>
    <x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b v="1"/>
    <n v="122"/>
    <b v="1"/>
    <x v="4"/>
    <s v="electronic music"/>
    <n v="100"/>
    <n v="57.38"/>
    <x v="2"/>
    <x v="1026"/>
  </r>
  <r>
    <x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b v="1"/>
    <n v="111"/>
    <b v="1"/>
    <x v="4"/>
    <s v="electronic music"/>
    <n v="103"/>
    <n v="69.67"/>
    <x v="3"/>
    <x v="1027"/>
  </r>
  <r>
    <x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b v="1"/>
    <n v="255"/>
    <b v="1"/>
    <x v="4"/>
    <s v="electronic music"/>
    <n v="117"/>
    <n v="45.99"/>
    <x v="1"/>
    <x v="1028"/>
  </r>
  <r>
    <x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b v="0"/>
    <n v="141"/>
    <b v="1"/>
    <x v="4"/>
    <s v="electronic music"/>
    <n v="112"/>
    <n v="79.260000000000005"/>
    <x v="0"/>
    <x v="1029"/>
  </r>
  <r>
    <x v="1030"/>
    <s v="The Gothsicles - I FEEL SICLE"/>
    <s v="Help fund the latest Gothsicles mega-album, I FEEL SICLE!"/>
    <x v="13"/>
    <n v="6842"/>
    <x v="0"/>
    <s v="US"/>
    <s v="USD"/>
    <n v="1473680149"/>
    <n v="1472470549"/>
    <b v="0"/>
    <n v="159"/>
    <b v="1"/>
    <x v="4"/>
    <s v="electronic music"/>
    <n v="342"/>
    <n v="43.03"/>
    <x v="2"/>
    <x v="1030"/>
  </r>
  <r>
    <x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b v="0"/>
    <n v="99"/>
    <b v="1"/>
    <x v="4"/>
    <s v="electronic music"/>
    <n v="107"/>
    <n v="108.48"/>
    <x v="0"/>
    <x v="1031"/>
  </r>
  <r>
    <x v="1032"/>
    <s v="Phantom Ship / Coastal (Album Preorder)"/>
    <s v="Ideal for living rooms and open spaces."/>
    <x v="105"/>
    <n v="5858.84"/>
    <x v="0"/>
    <s v="US"/>
    <s v="USD"/>
    <n v="1466697625"/>
    <n v="1464105625"/>
    <b v="0"/>
    <n v="96"/>
    <b v="1"/>
    <x v="4"/>
    <s v="electronic music"/>
    <n v="108"/>
    <n v="61.03"/>
    <x v="2"/>
    <x v="1032"/>
  </r>
  <r>
    <x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b v="0"/>
    <n v="27"/>
    <b v="1"/>
    <x v="4"/>
    <s v="electronic music"/>
    <n v="103"/>
    <n v="50.59"/>
    <x v="2"/>
    <x v="1033"/>
  </r>
  <r>
    <x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b v="0"/>
    <n v="166"/>
    <b v="1"/>
    <x v="4"/>
    <s v="electronic music"/>
    <n v="130"/>
    <n v="39.159999999999997"/>
    <x v="2"/>
    <x v="1034"/>
  </r>
  <r>
    <x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b v="0"/>
    <n v="76"/>
    <b v="1"/>
    <x v="4"/>
    <s v="electronic music"/>
    <n v="108"/>
    <n v="65.16"/>
    <x v="0"/>
    <x v="1035"/>
  </r>
  <r>
    <x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b v="0"/>
    <n v="211"/>
    <b v="1"/>
    <x v="4"/>
    <s v="electronic music"/>
    <n v="112"/>
    <n v="23.96"/>
    <x v="5"/>
    <x v="1036"/>
  </r>
  <r>
    <x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b v="0"/>
    <n v="21"/>
    <b v="1"/>
    <x v="4"/>
    <s v="electronic music"/>
    <n v="102"/>
    <n v="48.62"/>
    <x v="0"/>
    <x v="1037"/>
  </r>
  <r>
    <x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b v="0"/>
    <n v="61"/>
    <b v="1"/>
    <x v="4"/>
    <s v="electronic music"/>
    <n v="145"/>
    <n v="35.74"/>
    <x v="2"/>
    <x v="1038"/>
  </r>
  <r>
    <x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b v="0"/>
    <n v="30"/>
    <b v="1"/>
    <x v="4"/>
    <s v="electronic music"/>
    <n v="128"/>
    <n v="21.37"/>
    <x v="2"/>
    <x v="1039"/>
  </r>
  <r>
    <x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b v="0"/>
    <n v="1"/>
    <b v="0"/>
    <x v="5"/>
    <s v="audio"/>
    <n v="0"/>
    <n v="250"/>
    <x v="2"/>
    <x v="1040"/>
  </r>
  <r>
    <x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b v="0"/>
    <n v="0"/>
    <b v="0"/>
    <x v="5"/>
    <s v="audio"/>
    <n v="0"/>
    <e v="#DIV/0!"/>
    <x v="3"/>
    <x v="1041"/>
  </r>
  <r>
    <x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b v="0"/>
    <n v="1"/>
    <b v="0"/>
    <x v="5"/>
    <s v="audio"/>
    <n v="2"/>
    <n v="10"/>
    <x v="3"/>
    <x v="1042"/>
  </r>
  <r>
    <x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b v="0"/>
    <n v="292"/>
    <b v="0"/>
    <x v="5"/>
    <s v="audio"/>
    <n v="9"/>
    <n v="29.24"/>
    <x v="0"/>
    <x v="1043"/>
  </r>
  <r>
    <x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b v="0"/>
    <n v="2"/>
    <b v="0"/>
    <x v="5"/>
    <s v="audio"/>
    <n v="0"/>
    <n v="3"/>
    <x v="0"/>
    <x v="1044"/>
  </r>
  <r>
    <x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b v="0"/>
    <n v="8"/>
    <b v="0"/>
    <x v="5"/>
    <s v="audio"/>
    <n v="3"/>
    <n v="33.25"/>
    <x v="3"/>
    <x v="1045"/>
  </r>
  <r>
    <x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b v="0"/>
    <n v="0"/>
    <b v="0"/>
    <x v="5"/>
    <s v="audio"/>
    <n v="0"/>
    <e v="#DIV/0!"/>
    <x v="0"/>
    <x v="1046"/>
  </r>
  <r>
    <x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b v="0"/>
    <n v="1"/>
    <b v="0"/>
    <x v="5"/>
    <s v="audio"/>
    <n v="0"/>
    <n v="1"/>
    <x v="3"/>
    <x v="1047"/>
  </r>
  <r>
    <x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b v="0"/>
    <n v="4"/>
    <b v="0"/>
    <x v="5"/>
    <s v="audio"/>
    <n v="1"/>
    <n v="53"/>
    <x v="2"/>
    <x v="1048"/>
  </r>
  <r>
    <x v="1049"/>
    <s v="J1 (Canceled)"/>
    <s v="------"/>
    <x v="14"/>
    <n v="0"/>
    <x v="1"/>
    <s v="US"/>
    <s v="USD"/>
    <n v="1455272445"/>
    <n v="1452680445"/>
    <b v="0"/>
    <n v="0"/>
    <b v="0"/>
    <x v="5"/>
    <s v="audio"/>
    <n v="0"/>
    <e v="#DIV/0!"/>
    <x v="2"/>
    <x v="1049"/>
  </r>
  <r>
    <x v="1050"/>
    <s v="The (Secular) Barbershop Podcast (Canceled)"/>
    <s v="Secularism is on the rise and I hear you.Talk to me."/>
    <x v="30"/>
    <n v="0"/>
    <x v="1"/>
    <s v="US"/>
    <s v="USD"/>
    <n v="1442257677"/>
    <n v="1439665677"/>
    <b v="0"/>
    <n v="0"/>
    <b v="0"/>
    <x v="5"/>
    <s v="audio"/>
    <n v="0"/>
    <e v="#DIV/0!"/>
    <x v="0"/>
    <x v="1050"/>
  </r>
  <r>
    <x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b v="0"/>
    <n v="0"/>
    <b v="0"/>
    <x v="5"/>
    <s v="audio"/>
    <n v="0"/>
    <e v="#DIV/0!"/>
    <x v="3"/>
    <x v="1051"/>
  </r>
  <r>
    <x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b v="0"/>
    <n v="0"/>
    <b v="0"/>
    <x v="5"/>
    <s v="audio"/>
    <n v="0"/>
    <e v="#DIV/0!"/>
    <x v="2"/>
    <x v="1052"/>
  </r>
  <r>
    <x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b v="0"/>
    <n v="1"/>
    <b v="0"/>
    <x v="5"/>
    <s v="audio"/>
    <n v="1"/>
    <n v="15"/>
    <x v="1"/>
    <x v="1053"/>
  </r>
  <r>
    <x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b v="0"/>
    <n v="0"/>
    <b v="0"/>
    <x v="5"/>
    <s v="audio"/>
    <n v="0"/>
    <e v="#DIV/0!"/>
    <x v="3"/>
    <x v="1054"/>
  </r>
  <r>
    <x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b v="0"/>
    <n v="0"/>
    <b v="0"/>
    <x v="5"/>
    <s v="audio"/>
    <n v="0"/>
    <e v="#DIV/0!"/>
    <x v="2"/>
    <x v="1055"/>
  </r>
  <r>
    <x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b v="0"/>
    <n v="0"/>
    <b v="0"/>
    <x v="5"/>
    <s v="audio"/>
    <n v="0"/>
    <e v="#DIV/0!"/>
    <x v="0"/>
    <x v="1056"/>
  </r>
  <r>
    <x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b v="0"/>
    <n v="0"/>
    <b v="0"/>
    <x v="5"/>
    <s v="audio"/>
    <n v="0"/>
    <e v="#DIV/0!"/>
    <x v="2"/>
    <x v="1057"/>
  </r>
  <r>
    <x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b v="0"/>
    <n v="0"/>
    <b v="0"/>
    <x v="5"/>
    <s v="audio"/>
    <n v="0"/>
    <e v="#DIV/0!"/>
    <x v="0"/>
    <x v="1058"/>
  </r>
  <r>
    <x v="1059"/>
    <s v="Voice Over Artist (Canceled)"/>
    <s v="Turning myself into a vocal artist."/>
    <x v="184"/>
    <n v="0"/>
    <x v="1"/>
    <s v="US"/>
    <s v="USD"/>
    <n v="1426269456"/>
    <n v="1423681056"/>
    <b v="0"/>
    <n v="0"/>
    <b v="0"/>
    <x v="5"/>
    <s v="audio"/>
    <n v="0"/>
    <e v="#DIV/0!"/>
    <x v="0"/>
    <x v="1059"/>
  </r>
  <r>
    <x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b v="0"/>
    <n v="1"/>
    <b v="0"/>
    <x v="5"/>
    <s v="audio"/>
    <n v="1"/>
    <n v="50"/>
    <x v="0"/>
    <x v="1060"/>
  </r>
  <r>
    <x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b v="0"/>
    <n v="0"/>
    <b v="0"/>
    <x v="5"/>
    <s v="audio"/>
    <n v="0"/>
    <e v="#DIV/0!"/>
    <x v="2"/>
    <x v="1061"/>
  </r>
  <r>
    <x v="1062"/>
    <s v="RETURNING AT A LATER DATE"/>
    <s v="SEE US ON PATREON www.badgirlartwork.com"/>
    <x v="212"/>
    <n v="190"/>
    <x v="1"/>
    <s v="US"/>
    <s v="USD"/>
    <n v="1468351341"/>
    <n v="1467746541"/>
    <b v="0"/>
    <n v="4"/>
    <b v="0"/>
    <x v="5"/>
    <s v="audio"/>
    <n v="95"/>
    <n v="47.5"/>
    <x v="2"/>
    <x v="1062"/>
  </r>
  <r>
    <x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b v="0"/>
    <n v="0"/>
    <b v="0"/>
    <x v="5"/>
    <s v="audio"/>
    <n v="0"/>
    <e v="#DIV/0!"/>
    <x v="2"/>
    <x v="1063"/>
  </r>
  <r>
    <x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b v="0"/>
    <n v="123"/>
    <b v="0"/>
    <x v="6"/>
    <s v="video games"/>
    <n v="9"/>
    <n v="65.67"/>
    <x v="4"/>
    <x v="1064"/>
  </r>
  <r>
    <x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b v="0"/>
    <n v="5"/>
    <b v="0"/>
    <x v="6"/>
    <s v="video games"/>
    <n v="3"/>
    <n v="16.2"/>
    <x v="3"/>
    <x v="1065"/>
  </r>
  <r>
    <x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b v="0"/>
    <n v="148"/>
    <b v="0"/>
    <x v="6"/>
    <s v="video games"/>
    <n v="3"/>
    <n v="34.130000000000003"/>
    <x v="4"/>
    <x v="1066"/>
  </r>
  <r>
    <x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b v="0"/>
    <n v="10"/>
    <b v="0"/>
    <x v="6"/>
    <s v="video games"/>
    <n v="26"/>
    <n v="13"/>
    <x v="4"/>
    <x v="1067"/>
  </r>
  <r>
    <x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b v="0"/>
    <n v="4"/>
    <b v="0"/>
    <x v="6"/>
    <s v="video games"/>
    <n v="0"/>
    <n v="11.25"/>
    <x v="2"/>
    <x v="1068"/>
  </r>
  <r>
    <x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b v="0"/>
    <n v="21"/>
    <b v="0"/>
    <x v="6"/>
    <s v="video games"/>
    <n v="39"/>
    <n v="40.479999999999997"/>
    <x v="4"/>
    <x v="1069"/>
  </r>
  <r>
    <x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b v="0"/>
    <n v="2"/>
    <b v="0"/>
    <x v="6"/>
    <s v="video games"/>
    <n v="1"/>
    <n v="35"/>
    <x v="5"/>
    <x v="1070"/>
  </r>
  <r>
    <x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b v="0"/>
    <n v="0"/>
    <b v="0"/>
    <x v="6"/>
    <s v="video games"/>
    <n v="0"/>
    <e v="#DIV/0!"/>
    <x v="0"/>
    <x v="1071"/>
  </r>
  <r>
    <x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b v="0"/>
    <n v="4"/>
    <b v="0"/>
    <x v="6"/>
    <s v="video games"/>
    <n v="0"/>
    <n v="12.75"/>
    <x v="3"/>
    <x v="1072"/>
  </r>
  <r>
    <x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b v="0"/>
    <n v="1"/>
    <b v="0"/>
    <x v="6"/>
    <s v="video games"/>
    <n v="1"/>
    <n v="10"/>
    <x v="6"/>
    <x v="1073"/>
  </r>
  <r>
    <x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b v="0"/>
    <n v="30"/>
    <b v="0"/>
    <x v="6"/>
    <s v="video games"/>
    <n v="6"/>
    <n v="113.57"/>
    <x v="4"/>
    <x v="1074"/>
  </r>
  <r>
    <x v="1075"/>
    <s v="Towers Of The Apocalypse"/>
    <s v="Fully 3D, post Apocalyptic themed tower defense video game. New take on the genre."/>
    <x v="28"/>
    <n v="45"/>
    <x v="2"/>
    <s v="US"/>
    <s v="USD"/>
    <n v="1336340516"/>
    <n v="1333748516"/>
    <b v="0"/>
    <n v="3"/>
    <b v="0"/>
    <x v="6"/>
    <s v="video games"/>
    <n v="5"/>
    <n v="15"/>
    <x v="5"/>
    <x v="1075"/>
  </r>
  <r>
    <x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b v="0"/>
    <n v="975"/>
    <b v="0"/>
    <x v="6"/>
    <s v="video games"/>
    <n v="63"/>
    <n v="48.28"/>
    <x v="3"/>
    <x v="1076"/>
  </r>
  <r>
    <x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b v="0"/>
    <n v="167"/>
    <b v="0"/>
    <x v="6"/>
    <s v="video games"/>
    <n v="29"/>
    <n v="43.98"/>
    <x v="0"/>
    <x v="1077"/>
  </r>
  <r>
    <x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b v="0"/>
    <n v="5"/>
    <b v="0"/>
    <x v="6"/>
    <s v="video games"/>
    <n v="8"/>
    <n v="9"/>
    <x v="6"/>
    <x v="1078"/>
  </r>
  <r>
    <x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b v="0"/>
    <n v="18"/>
    <b v="0"/>
    <x v="6"/>
    <s v="video games"/>
    <n v="3"/>
    <n v="37.67"/>
    <x v="2"/>
    <x v="1079"/>
  </r>
  <r>
    <x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b v="0"/>
    <n v="98"/>
    <b v="0"/>
    <x v="6"/>
    <s v="video games"/>
    <n v="9"/>
    <n v="18.579999999999998"/>
    <x v="3"/>
    <x v="1080"/>
  </r>
  <r>
    <x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b v="0"/>
    <n v="4"/>
    <b v="0"/>
    <x v="6"/>
    <s v="video games"/>
    <n v="0"/>
    <n v="3"/>
    <x v="3"/>
    <x v="1081"/>
  </r>
  <r>
    <x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b v="0"/>
    <n v="3"/>
    <b v="0"/>
    <x v="6"/>
    <s v="video games"/>
    <n v="1"/>
    <n v="18.670000000000002"/>
    <x v="5"/>
    <x v="1082"/>
  </r>
  <r>
    <x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b v="0"/>
    <n v="1"/>
    <b v="0"/>
    <x v="6"/>
    <s v="video games"/>
    <n v="1"/>
    <n v="410"/>
    <x v="3"/>
    <x v="1083"/>
  </r>
  <r>
    <x v="1084"/>
    <s v="My own channel"/>
    <s v="I want to start my own channel for gaming"/>
    <x v="131"/>
    <n v="0"/>
    <x v="2"/>
    <s v="US"/>
    <s v="USD"/>
    <n v="1407534804"/>
    <n v="1404942804"/>
    <b v="0"/>
    <n v="0"/>
    <b v="0"/>
    <x v="6"/>
    <s v="video games"/>
    <n v="0"/>
    <e v="#DIV/0!"/>
    <x v="3"/>
    <x v="1084"/>
  </r>
  <r>
    <x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b v="0"/>
    <n v="9"/>
    <b v="0"/>
    <x v="6"/>
    <s v="video games"/>
    <n v="3"/>
    <n v="114"/>
    <x v="2"/>
    <x v="1085"/>
  </r>
  <r>
    <x v="1086"/>
    <s v="Cyber Universe Online"/>
    <s v="Humanity's future in the Galaxy"/>
    <x v="102"/>
    <n v="15"/>
    <x v="2"/>
    <s v="US"/>
    <s v="USD"/>
    <n v="1408913291"/>
    <n v="1406321291"/>
    <b v="0"/>
    <n v="2"/>
    <b v="0"/>
    <x v="6"/>
    <s v="video games"/>
    <n v="0"/>
    <n v="7.5"/>
    <x v="3"/>
    <x v="1086"/>
  </r>
  <r>
    <x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b v="0"/>
    <n v="0"/>
    <b v="0"/>
    <x v="6"/>
    <s v="video games"/>
    <n v="0"/>
    <e v="#DIV/0!"/>
    <x v="3"/>
    <x v="1087"/>
  </r>
  <r>
    <x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b v="0"/>
    <n v="147"/>
    <b v="0"/>
    <x v="6"/>
    <s v="video games"/>
    <n v="14"/>
    <n v="43.42"/>
    <x v="3"/>
    <x v="1088"/>
  </r>
  <r>
    <x v="1089"/>
    <s v="Farabel"/>
    <s v="Farabel is a single player turn-based fantasy strategy game for Mac/PC/Linux"/>
    <x v="36"/>
    <n v="1174"/>
    <x v="2"/>
    <s v="FR"/>
    <s v="EUR"/>
    <n v="1435293175"/>
    <n v="1432701175"/>
    <b v="0"/>
    <n v="49"/>
    <b v="0"/>
    <x v="6"/>
    <s v="video games"/>
    <n v="8"/>
    <n v="23.96"/>
    <x v="0"/>
    <x v="1089"/>
  </r>
  <r>
    <x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b v="0"/>
    <n v="1"/>
    <b v="0"/>
    <x v="6"/>
    <s v="video games"/>
    <n v="0"/>
    <n v="5"/>
    <x v="0"/>
    <x v="1090"/>
  </r>
  <r>
    <x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b v="0"/>
    <n v="2"/>
    <b v="0"/>
    <x v="6"/>
    <s v="video games"/>
    <n v="13"/>
    <n v="12.5"/>
    <x v="2"/>
    <x v="1091"/>
  </r>
  <r>
    <x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b v="0"/>
    <n v="7"/>
    <b v="0"/>
    <x v="6"/>
    <s v="video games"/>
    <n v="1"/>
    <n v="3"/>
    <x v="5"/>
    <x v="1092"/>
  </r>
  <r>
    <x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b v="0"/>
    <n v="4"/>
    <b v="0"/>
    <x v="6"/>
    <s v="video games"/>
    <n v="14"/>
    <n v="10.56"/>
    <x v="2"/>
    <x v="1093"/>
  </r>
  <r>
    <x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b v="0"/>
    <n v="27"/>
    <b v="0"/>
    <x v="6"/>
    <s v="video games"/>
    <n v="18"/>
    <n v="122"/>
    <x v="6"/>
    <x v="1094"/>
  </r>
  <r>
    <x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b v="0"/>
    <n v="94"/>
    <b v="0"/>
    <x v="6"/>
    <s v="video games"/>
    <n v="5"/>
    <n v="267.81"/>
    <x v="4"/>
    <x v="1095"/>
  </r>
  <r>
    <x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b v="0"/>
    <n v="29"/>
    <b v="0"/>
    <x v="6"/>
    <s v="video games"/>
    <n v="18"/>
    <n v="74.209999999999994"/>
    <x v="3"/>
    <x v="1096"/>
  </r>
  <r>
    <x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b v="0"/>
    <n v="7"/>
    <b v="0"/>
    <x v="6"/>
    <s v="video games"/>
    <n v="0"/>
    <n v="6.71"/>
    <x v="3"/>
    <x v="1097"/>
  </r>
  <r>
    <x v="1098"/>
    <s v="Kick, Punch... Fireball"/>
    <s v="Kick, Punch... Fireball is an FPS type arena game set inside the fantasy world."/>
    <x v="31"/>
    <n v="1803"/>
    <x v="2"/>
    <s v="US"/>
    <s v="USD"/>
    <n v="1397413095"/>
    <n v="1394821095"/>
    <b v="0"/>
    <n v="22"/>
    <b v="0"/>
    <x v="6"/>
    <s v="video games"/>
    <n v="7"/>
    <n v="81.95"/>
    <x v="3"/>
    <x v="1098"/>
  </r>
  <r>
    <x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b v="0"/>
    <n v="1"/>
    <b v="0"/>
    <x v="6"/>
    <s v="video games"/>
    <n v="1"/>
    <n v="25"/>
    <x v="0"/>
    <x v="1099"/>
  </r>
  <r>
    <x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b v="0"/>
    <n v="10"/>
    <b v="0"/>
    <x v="6"/>
    <s v="video games"/>
    <n v="3"/>
    <n v="10"/>
    <x v="2"/>
    <x v="1100"/>
  </r>
  <r>
    <x v="1101"/>
    <s v="Strain Wars"/>
    <s v="Different strains of marijuana leafs battling to the death to see which one is the top strain."/>
    <x v="57"/>
    <n v="41"/>
    <x v="2"/>
    <s v="US"/>
    <s v="USD"/>
    <n v="1468519920"/>
    <n v="1466188338"/>
    <b v="0"/>
    <n v="6"/>
    <b v="0"/>
    <x v="6"/>
    <s v="video games"/>
    <n v="0"/>
    <n v="6.83"/>
    <x v="2"/>
    <x v="1101"/>
  </r>
  <r>
    <x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b v="0"/>
    <n v="24"/>
    <b v="0"/>
    <x v="6"/>
    <s v="video games"/>
    <n v="5"/>
    <n v="17.71"/>
    <x v="4"/>
    <x v="1102"/>
  </r>
  <r>
    <x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b v="0"/>
    <n v="15"/>
    <b v="0"/>
    <x v="6"/>
    <s v="video games"/>
    <n v="2"/>
    <n v="16.2"/>
    <x v="2"/>
    <x v="1103"/>
  </r>
  <r>
    <x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b v="0"/>
    <n v="37"/>
    <b v="0"/>
    <x v="6"/>
    <s v="video games"/>
    <n v="5"/>
    <n v="80.3"/>
    <x v="3"/>
    <x v="1104"/>
  </r>
  <r>
    <x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b v="0"/>
    <n v="20"/>
    <b v="0"/>
    <x v="6"/>
    <s v="video games"/>
    <n v="0"/>
    <n v="71.55"/>
    <x v="3"/>
    <x v="1105"/>
  </r>
  <r>
    <x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b v="0"/>
    <n v="7"/>
    <b v="0"/>
    <x v="6"/>
    <s v="video games"/>
    <n v="41"/>
    <n v="23.57"/>
    <x v="5"/>
    <x v="1106"/>
  </r>
  <r>
    <x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b v="0"/>
    <n v="0"/>
    <b v="0"/>
    <x v="6"/>
    <s v="video games"/>
    <n v="0"/>
    <e v="#DIV/0!"/>
    <x v="3"/>
    <x v="1107"/>
  </r>
  <r>
    <x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b v="0"/>
    <n v="21"/>
    <b v="0"/>
    <x v="6"/>
    <s v="video games"/>
    <n v="3"/>
    <n v="34.880000000000003"/>
    <x v="5"/>
    <x v="1108"/>
  </r>
  <r>
    <x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b v="0"/>
    <n v="3"/>
    <b v="0"/>
    <x v="6"/>
    <s v="video games"/>
    <n v="0"/>
    <n v="15"/>
    <x v="2"/>
    <x v="1109"/>
  </r>
  <r>
    <x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b v="0"/>
    <n v="11"/>
    <b v="0"/>
    <x v="6"/>
    <s v="video games"/>
    <n v="1"/>
    <n v="23.18"/>
    <x v="5"/>
    <x v="1110"/>
  </r>
  <r>
    <x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b v="0"/>
    <n v="1"/>
    <b v="0"/>
    <x v="6"/>
    <s v="video games"/>
    <n v="0"/>
    <n v="1"/>
    <x v="0"/>
    <x v="1111"/>
  </r>
  <r>
    <x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b v="0"/>
    <n v="312"/>
    <b v="0"/>
    <x v="6"/>
    <s v="video games"/>
    <n v="36"/>
    <n v="100.23"/>
    <x v="3"/>
    <x v="1112"/>
  </r>
  <r>
    <x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b v="0"/>
    <n v="1"/>
    <b v="0"/>
    <x v="6"/>
    <s v="video games"/>
    <n v="1"/>
    <n v="5"/>
    <x v="3"/>
    <x v="1113"/>
  </r>
  <r>
    <x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b v="0"/>
    <n v="3"/>
    <b v="0"/>
    <x v="6"/>
    <s v="video games"/>
    <n v="0"/>
    <n v="3.33"/>
    <x v="4"/>
    <x v="1114"/>
  </r>
  <r>
    <x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b v="0"/>
    <n v="4"/>
    <b v="0"/>
    <x v="6"/>
    <s v="video games"/>
    <n v="0"/>
    <n v="13.25"/>
    <x v="2"/>
    <x v="1115"/>
  </r>
  <r>
    <x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b v="0"/>
    <n v="10"/>
    <b v="0"/>
    <x v="6"/>
    <s v="video games"/>
    <n v="0"/>
    <n v="17.850000000000001"/>
    <x v="5"/>
    <x v="1116"/>
  </r>
  <r>
    <x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b v="0"/>
    <n v="8"/>
    <b v="0"/>
    <x v="6"/>
    <s v="video games"/>
    <n v="8"/>
    <n v="10.38"/>
    <x v="0"/>
    <x v="1117"/>
  </r>
  <r>
    <x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b v="0"/>
    <n v="3"/>
    <b v="0"/>
    <x v="6"/>
    <s v="video games"/>
    <n v="2"/>
    <n v="36.33"/>
    <x v="3"/>
    <x v="1118"/>
  </r>
  <r>
    <x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b v="0"/>
    <n v="1"/>
    <b v="0"/>
    <x v="6"/>
    <s v="video games"/>
    <n v="0"/>
    <n v="5"/>
    <x v="3"/>
    <x v="1119"/>
  </r>
  <r>
    <x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b v="0"/>
    <n v="0"/>
    <b v="0"/>
    <x v="6"/>
    <s v="video games"/>
    <n v="0"/>
    <e v="#DIV/0!"/>
    <x v="6"/>
    <x v="1120"/>
  </r>
  <r>
    <x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b v="0"/>
    <n v="5"/>
    <b v="0"/>
    <x v="6"/>
    <s v="video games"/>
    <n v="0"/>
    <n v="5.8"/>
    <x v="2"/>
    <x v="1121"/>
  </r>
  <r>
    <x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b v="0"/>
    <n v="0"/>
    <b v="0"/>
    <x v="6"/>
    <s v="video games"/>
    <n v="0"/>
    <e v="#DIV/0!"/>
    <x v="4"/>
    <x v="1122"/>
  </r>
  <r>
    <x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b v="0"/>
    <n v="3"/>
    <b v="0"/>
    <x v="6"/>
    <s v="video games"/>
    <n v="0"/>
    <n v="3.67"/>
    <x v="3"/>
    <x v="1123"/>
  </r>
  <r>
    <x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b v="0"/>
    <n v="7"/>
    <b v="0"/>
    <x v="6"/>
    <s v="mobile games"/>
    <n v="0"/>
    <n v="60.71"/>
    <x v="0"/>
    <x v="1124"/>
  </r>
  <r>
    <x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b v="0"/>
    <n v="0"/>
    <b v="0"/>
    <x v="6"/>
    <s v="mobile games"/>
    <n v="0"/>
    <e v="#DIV/0!"/>
    <x v="0"/>
    <x v="1125"/>
  </r>
  <r>
    <x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b v="0"/>
    <n v="2"/>
    <b v="0"/>
    <x v="6"/>
    <s v="mobile games"/>
    <n v="1"/>
    <n v="5"/>
    <x v="2"/>
    <x v="1126"/>
  </r>
  <r>
    <x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b v="0"/>
    <n v="23"/>
    <b v="0"/>
    <x v="6"/>
    <s v="mobile games"/>
    <n v="2"/>
    <n v="25.43"/>
    <x v="3"/>
    <x v="1127"/>
  </r>
  <r>
    <x v="1128"/>
    <s v="Flying Turds"/>
    <s v="#havingfunFTW"/>
    <x v="28"/>
    <n v="1"/>
    <x v="2"/>
    <s v="GB"/>
    <s v="GBP"/>
    <n v="1407425717"/>
    <n v="1404833717"/>
    <b v="0"/>
    <n v="1"/>
    <b v="0"/>
    <x v="6"/>
    <s v="mobile games"/>
    <n v="0"/>
    <n v="1"/>
    <x v="3"/>
    <x v="1128"/>
  </r>
  <r>
    <x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b v="0"/>
    <n v="2"/>
    <b v="0"/>
    <x v="6"/>
    <s v="mobile games"/>
    <n v="0"/>
    <n v="10.5"/>
    <x v="2"/>
    <x v="1129"/>
  </r>
  <r>
    <x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b v="0"/>
    <n v="3"/>
    <b v="0"/>
    <x v="6"/>
    <s v="mobile games"/>
    <n v="0"/>
    <n v="3.67"/>
    <x v="3"/>
    <x v="1130"/>
  </r>
  <r>
    <x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b v="0"/>
    <n v="0"/>
    <b v="0"/>
    <x v="6"/>
    <s v="mobile games"/>
    <n v="0"/>
    <e v="#DIV/0!"/>
    <x v="0"/>
    <x v="1131"/>
  </r>
  <r>
    <x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b v="0"/>
    <n v="13"/>
    <b v="0"/>
    <x v="6"/>
    <s v="mobile games"/>
    <n v="14"/>
    <n v="110.62"/>
    <x v="2"/>
    <x v="1132"/>
  </r>
  <r>
    <x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b v="0"/>
    <n v="1"/>
    <b v="0"/>
    <x v="6"/>
    <s v="mobile games"/>
    <n v="1"/>
    <n v="20"/>
    <x v="3"/>
    <x v="1133"/>
  </r>
  <r>
    <x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b v="0"/>
    <n v="1"/>
    <b v="0"/>
    <x v="6"/>
    <s v="mobile games"/>
    <n v="0"/>
    <n v="1"/>
    <x v="3"/>
    <x v="1134"/>
  </r>
  <r>
    <x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b v="0"/>
    <n v="1"/>
    <b v="0"/>
    <x v="6"/>
    <s v="mobile games"/>
    <n v="5"/>
    <n v="50"/>
    <x v="2"/>
    <x v="1135"/>
  </r>
  <r>
    <x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b v="0"/>
    <n v="6"/>
    <b v="0"/>
    <x v="6"/>
    <s v="mobile games"/>
    <n v="6"/>
    <n v="45"/>
    <x v="0"/>
    <x v="1136"/>
  </r>
  <r>
    <x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b v="0"/>
    <n v="39"/>
    <b v="0"/>
    <x v="6"/>
    <s v="mobile games"/>
    <n v="40"/>
    <n v="253.21"/>
    <x v="2"/>
    <x v="1137"/>
  </r>
  <r>
    <x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b v="0"/>
    <n v="4"/>
    <b v="0"/>
    <x v="6"/>
    <s v="mobile games"/>
    <n v="0"/>
    <n v="31.25"/>
    <x v="1"/>
    <x v="1138"/>
  </r>
  <r>
    <x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b v="0"/>
    <n v="1"/>
    <b v="0"/>
    <x v="6"/>
    <s v="mobile games"/>
    <n v="0"/>
    <n v="5"/>
    <x v="3"/>
    <x v="1139"/>
  </r>
  <r>
    <x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b v="0"/>
    <n v="0"/>
    <b v="0"/>
    <x v="6"/>
    <s v="mobile games"/>
    <n v="0"/>
    <e v="#DIV/0!"/>
    <x v="0"/>
    <x v="1140"/>
  </r>
  <r>
    <x v="1141"/>
    <s v="Arena Z - Zombie Survival"/>
    <s v="I think this will be a great game!"/>
    <x v="2"/>
    <n v="0"/>
    <x v="2"/>
    <s v="DE"/>
    <s v="EUR"/>
    <n v="1436460450"/>
    <n v="1433868450"/>
    <b v="0"/>
    <n v="0"/>
    <b v="0"/>
    <x v="6"/>
    <s v="mobile games"/>
    <n v="0"/>
    <e v="#DIV/0!"/>
    <x v="0"/>
    <x v="1141"/>
  </r>
  <r>
    <x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b v="0"/>
    <n v="0"/>
    <b v="0"/>
    <x v="6"/>
    <s v="mobile games"/>
    <n v="0"/>
    <e v="#DIV/0!"/>
    <x v="0"/>
    <x v="1142"/>
  </r>
  <r>
    <x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b v="0"/>
    <n v="8"/>
    <b v="0"/>
    <x v="6"/>
    <s v="mobile games"/>
    <n v="0"/>
    <n v="23.25"/>
    <x v="0"/>
    <x v="1143"/>
  </r>
  <r>
    <x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b v="0"/>
    <n v="0"/>
    <b v="0"/>
    <x v="7"/>
    <s v="food trucks"/>
    <n v="0"/>
    <e v="#DIV/0!"/>
    <x v="0"/>
    <x v="1144"/>
  </r>
  <r>
    <x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b v="0"/>
    <n v="1"/>
    <b v="0"/>
    <x v="7"/>
    <s v="food trucks"/>
    <n v="0"/>
    <n v="100"/>
    <x v="3"/>
    <x v="1145"/>
  </r>
  <r>
    <x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b v="0"/>
    <n v="12"/>
    <b v="0"/>
    <x v="7"/>
    <s v="food trucks"/>
    <n v="9"/>
    <n v="44.17"/>
    <x v="3"/>
    <x v="1146"/>
  </r>
  <r>
    <x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b v="0"/>
    <n v="0"/>
    <b v="0"/>
    <x v="7"/>
    <s v="food trucks"/>
    <n v="0"/>
    <e v="#DIV/0!"/>
    <x v="3"/>
    <x v="1147"/>
  </r>
  <r>
    <x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b v="0"/>
    <n v="3"/>
    <b v="0"/>
    <x v="7"/>
    <s v="food trucks"/>
    <n v="0"/>
    <n v="24.33"/>
    <x v="2"/>
    <x v="1148"/>
  </r>
  <r>
    <x v="1149"/>
    <s v="The Floridian Food Truck"/>
    <s v="Bringing culturally diverse Floridian cuisine to the people!"/>
    <x v="63"/>
    <n v="75"/>
    <x v="2"/>
    <s v="US"/>
    <s v="USD"/>
    <n v="1466096566"/>
    <n v="1463504566"/>
    <b v="0"/>
    <n v="2"/>
    <b v="0"/>
    <x v="7"/>
    <s v="food trucks"/>
    <n v="0"/>
    <n v="37.5"/>
    <x v="2"/>
    <x v="1149"/>
  </r>
  <r>
    <x v="1150"/>
    <s v="Chef Po's Food Truck"/>
    <s v="Bringing delicious authentic and fusion Taiwanese Food to the West Coast."/>
    <x v="30"/>
    <n v="252"/>
    <x v="2"/>
    <s v="US"/>
    <s v="USD"/>
    <n v="1452293675"/>
    <n v="1447109675"/>
    <b v="0"/>
    <n v="6"/>
    <b v="0"/>
    <x v="7"/>
    <s v="food trucks"/>
    <n v="10"/>
    <n v="42"/>
    <x v="0"/>
    <x v="1150"/>
  </r>
  <r>
    <x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b v="0"/>
    <n v="0"/>
    <b v="0"/>
    <x v="7"/>
    <s v="food trucks"/>
    <n v="0"/>
    <e v="#DIV/0!"/>
    <x v="0"/>
    <x v="1151"/>
  </r>
  <r>
    <x v="1152"/>
    <s v="Peruvian King Food Truck"/>
    <s v="Peruvian food truck with an LA twist."/>
    <x v="194"/>
    <n v="911"/>
    <x v="2"/>
    <s v="US"/>
    <s v="USD"/>
    <n v="1431709312"/>
    <n v="1429117312"/>
    <b v="0"/>
    <n v="15"/>
    <b v="0"/>
    <x v="7"/>
    <s v="food trucks"/>
    <n v="6"/>
    <n v="60.73"/>
    <x v="0"/>
    <x v="1152"/>
  </r>
  <r>
    <x v="1153"/>
    <s v="The Cold Spot Mobile Trailer"/>
    <s v="A mobile concession trailer for snow cones, ice cream, smoothies and more"/>
    <x v="6"/>
    <n v="50"/>
    <x v="2"/>
    <s v="US"/>
    <s v="USD"/>
    <n v="1434647305"/>
    <n v="1432055305"/>
    <b v="0"/>
    <n v="1"/>
    <b v="0"/>
    <x v="7"/>
    <s v="food trucks"/>
    <n v="1"/>
    <n v="50"/>
    <x v="0"/>
    <x v="1153"/>
  </r>
  <r>
    <x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b v="0"/>
    <n v="3"/>
    <b v="0"/>
    <x v="7"/>
    <s v="food trucks"/>
    <n v="7"/>
    <n v="108.33"/>
    <x v="0"/>
    <x v="1154"/>
  </r>
  <r>
    <x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b v="0"/>
    <n v="8"/>
    <b v="0"/>
    <x v="7"/>
    <s v="food trucks"/>
    <n v="1"/>
    <n v="23.5"/>
    <x v="3"/>
    <x v="1155"/>
  </r>
  <r>
    <x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b v="0"/>
    <n v="0"/>
    <b v="0"/>
    <x v="7"/>
    <s v="food trucks"/>
    <n v="0"/>
    <e v="#DIV/0!"/>
    <x v="0"/>
    <x v="1156"/>
  </r>
  <r>
    <x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b v="0"/>
    <n v="3"/>
    <b v="0"/>
    <x v="7"/>
    <s v="food trucks"/>
    <n v="2"/>
    <n v="50.33"/>
    <x v="3"/>
    <x v="1157"/>
  </r>
  <r>
    <x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b v="0"/>
    <n v="3"/>
    <b v="0"/>
    <x v="7"/>
    <s v="food trucks"/>
    <n v="0"/>
    <n v="11.67"/>
    <x v="3"/>
    <x v="1158"/>
  </r>
  <r>
    <x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b v="0"/>
    <n v="0"/>
    <b v="0"/>
    <x v="7"/>
    <s v="food trucks"/>
    <n v="0"/>
    <e v="#DIV/0!"/>
    <x v="0"/>
    <x v="1159"/>
  </r>
  <r>
    <x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b v="0"/>
    <n v="19"/>
    <b v="0"/>
    <x v="7"/>
    <s v="food trucks"/>
    <n v="4"/>
    <n v="60.79"/>
    <x v="0"/>
    <x v="1160"/>
  </r>
  <r>
    <x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b v="0"/>
    <n v="0"/>
    <b v="0"/>
    <x v="7"/>
    <s v="food trucks"/>
    <n v="0"/>
    <e v="#DIV/0!"/>
    <x v="0"/>
    <x v="1161"/>
  </r>
  <r>
    <x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b v="0"/>
    <n v="2"/>
    <b v="0"/>
    <x v="7"/>
    <s v="food trucks"/>
    <n v="0"/>
    <n v="17.5"/>
    <x v="3"/>
    <x v="1162"/>
  </r>
  <r>
    <x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b v="0"/>
    <n v="0"/>
    <b v="0"/>
    <x v="7"/>
    <s v="food trucks"/>
    <n v="0"/>
    <e v="#DIV/0!"/>
    <x v="3"/>
    <x v="1163"/>
  </r>
  <r>
    <x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b v="0"/>
    <n v="0"/>
    <b v="0"/>
    <x v="7"/>
    <s v="food trucks"/>
    <n v="0"/>
    <e v="#DIV/0!"/>
    <x v="2"/>
    <x v="1164"/>
  </r>
  <r>
    <x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b v="0"/>
    <n v="25"/>
    <b v="0"/>
    <x v="7"/>
    <s v="food trucks"/>
    <n v="21"/>
    <n v="82.82"/>
    <x v="3"/>
    <x v="1165"/>
  </r>
  <r>
    <x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b v="0"/>
    <n v="8"/>
    <b v="0"/>
    <x v="7"/>
    <s v="food trucks"/>
    <n v="19"/>
    <n v="358.88"/>
    <x v="0"/>
    <x v="1166"/>
  </r>
  <r>
    <x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b v="0"/>
    <n v="16"/>
    <b v="0"/>
    <x v="7"/>
    <s v="food trucks"/>
    <n v="2"/>
    <n v="61.19"/>
    <x v="3"/>
    <x v="1167"/>
  </r>
  <r>
    <x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b v="0"/>
    <n v="3"/>
    <b v="0"/>
    <x v="7"/>
    <s v="food trucks"/>
    <n v="6"/>
    <n v="340"/>
    <x v="2"/>
    <x v="1168"/>
  </r>
  <r>
    <x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b v="0"/>
    <n v="3"/>
    <b v="0"/>
    <x v="7"/>
    <s v="food trucks"/>
    <n v="0"/>
    <n v="5.67"/>
    <x v="0"/>
    <x v="1169"/>
  </r>
  <r>
    <x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b v="0"/>
    <n v="2"/>
    <b v="0"/>
    <x v="7"/>
    <s v="food trucks"/>
    <n v="0"/>
    <n v="50"/>
    <x v="0"/>
    <x v="1170"/>
  </r>
  <r>
    <x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b v="0"/>
    <n v="1"/>
    <b v="0"/>
    <x v="7"/>
    <s v="food trucks"/>
    <n v="0"/>
    <n v="25"/>
    <x v="3"/>
    <x v="1171"/>
  </r>
  <r>
    <x v="1172"/>
    <s v="let your dayz take you to the dogs."/>
    <s v="Bringing YOUR favorite dog recipes to the streets."/>
    <x v="7"/>
    <n v="0"/>
    <x v="2"/>
    <s v="US"/>
    <s v="USD"/>
    <n v="1408551752"/>
    <n v="1405959752"/>
    <b v="0"/>
    <n v="0"/>
    <b v="0"/>
    <x v="7"/>
    <s v="food trucks"/>
    <n v="0"/>
    <e v="#DIV/0!"/>
    <x v="3"/>
    <x v="1172"/>
  </r>
  <r>
    <x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b v="0"/>
    <n v="1"/>
    <b v="0"/>
    <x v="7"/>
    <s v="food trucks"/>
    <n v="0"/>
    <n v="30"/>
    <x v="0"/>
    <x v="1173"/>
  </r>
  <r>
    <x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b v="0"/>
    <n v="19"/>
    <b v="0"/>
    <x v="7"/>
    <s v="food trucks"/>
    <n v="6"/>
    <n v="46.63"/>
    <x v="2"/>
    <x v="1174"/>
  </r>
  <r>
    <x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b v="0"/>
    <n v="9"/>
    <b v="0"/>
    <x v="7"/>
    <s v="food trucks"/>
    <n v="3"/>
    <n v="65"/>
    <x v="0"/>
    <x v="1175"/>
  </r>
  <r>
    <x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b v="0"/>
    <n v="1"/>
    <b v="0"/>
    <x v="7"/>
    <s v="food trucks"/>
    <n v="0"/>
    <n v="10"/>
    <x v="1"/>
    <x v="1176"/>
  </r>
  <r>
    <x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b v="0"/>
    <n v="0"/>
    <b v="0"/>
    <x v="7"/>
    <s v="food trucks"/>
    <n v="0"/>
    <e v="#DIV/0!"/>
    <x v="3"/>
    <x v="1177"/>
  </r>
  <r>
    <x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b v="0"/>
    <n v="1"/>
    <b v="0"/>
    <x v="7"/>
    <s v="food trucks"/>
    <n v="0"/>
    <n v="5"/>
    <x v="3"/>
    <x v="1178"/>
  </r>
  <r>
    <x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b v="0"/>
    <n v="5"/>
    <b v="0"/>
    <x v="7"/>
    <s v="food trucks"/>
    <n v="5"/>
    <n v="640"/>
    <x v="0"/>
    <x v="1179"/>
  </r>
  <r>
    <x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b v="0"/>
    <n v="85"/>
    <b v="0"/>
    <x v="7"/>
    <s v="food trucks"/>
    <n v="12"/>
    <n v="69.12"/>
    <x v="3"/>
    <x v="1180"/>
  </r>
  <r>
    <x v="1181"/>
    <s v="Gringo Loco Tacos Food Truck"/>
    <s v="Bringing the best tacos to the streets of Chicago!"/>
    <x v="63"/>
    <n v="4"/>
    <x v="2"/>
    <s v="US"/>
    <s v="USD"/>
    <n v="1425197321"/>
    <n v="1422605321"/>
    <b v="0"/>
    <n v="3"/>
    <b v="0"/>
    <x v="7"/>
    <s v="food trucks"/>
    <n v="0"/>
    <n v="1.33"/>
    <x v="0"/>
    <x v="1181"/>
  </r>
  <r>
    <x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b v="0"/>
    <n v="4"/>
    <b v="0"/>
    <x v="7"/>
    <s v="food trucks"/>
    <n v="4"/>
    <n v="10.5"/>
    <x v="2"/>
    <x v="1182"/>
  </r>
  <r>
    <x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b v="0"/>
    <n v="3"/>
    <b v="0"/>
    <x v="7"/>
    <s v="food trucks"/>
    <n v="4"/>
    <n v="33.33"/>
    <x v="2"/>
    <x v="1183"/>
  </r>
  <r>
    <x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b v="0"/>
    <n v="375"/>
    <b v="1"/>
    <x v="8"/>
    <s v="photobooks"/>
    <n v="105"/>
    <n v="61.56"/>
    <x v="1"/>
    <x v="1184"/>
  </r>
  <r>
    <x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b v="0"/>
    <n v="111"/>
    <b v="1"/>
    <x v="8"/>
    <s v="photobooks"/>
    <n v="105"/>
    <n v="118.74"/>
    <x v="0"/>
    <x v="1185"/>
  </r>
  <r>
    <x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b v="0"/>
    <n v="123"/>
    <b v="1"/>
    <x v="8"/>
    <s v="photobooks"/>
    <n v="107"/>
    <n v="65.08"/>
    <x v="0"/>
    <x v="1186"/>
  </r>
  <r>
    <x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b v="0"/>
    <n v="70"/>
    <b v="1"/>
    <x v="8"/>
    <s v="photobooks"/>
    <n v="104"/>
    <n v="130.16"/>
    <x v="0"/>
    <x v="1187"/>
  </r>
  <r>
    <x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b v="0"/>
    <n v="85"/>
    <b v="1"/>
    <x v="8"/>
    <s v="photobooks"/>
    <n v="161"/>
    <n v="37.78"/>
    <x v="2"/>
    <x v="1188"/>
  </r>
  <r>
    <x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b v="0"/>
    <n v="86"/>
    <b v="1"/>
    <x v="8"/>
    <s v="photobooks"/>
    <n v="108"/>
    <n v="112.79"/>
    <x v="2"/>
    <x v="1189"/>
  </r>
  <r>
    <x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b v="0"/>
    <n v="13"/>
    <b v="1"/>
    <x v="8"/>
    <s v="photobooks"/>
    <n v="135"/>
    <n v="51.92"/>
    <x v="3"/>
    <x v="1190"/>
  </r>
  <r>
    <x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b v="0"/>
    <n v="33"/>
    <b v="1"/>
    <x v="8"/>
    <s v="photobooks"/>
    <n v="109"/>
    <n v="89.24"/>
    <x v="2"/>
    <x v="1191"/>
  </r>
  <r>
    <x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b v="0"/>
    <n v="15"/>
    <b v="1"/>
    <x v="8"/>
    <s v="photobooks"/>
    <n v="290"/>
    <n v="19.329999999999998"/>
    <x v="1"/>
    <x v="1192"/>
  </r>
  <r>
    <x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b v="0"/>
    <n v="273"/>
    <b v="1"/>
    <x v="8"/>
    <s v="photobooks"/>
    <n v="104"/>
    <n v="79.97"/>
    <x v="2"/>
    <x v="1193"/>
  </r>
  <r>
    <x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b v="0"/>
    <n v="714"/>
    <b v="1"/>
    <x v="8"/>
    <s v="photobooks"/>
    <n v="322"/>
    <n v="56.41"/>
    <x v="0"/>
    <x v="1194"/>
  </r>
  <r>
    <x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b v="0"/>
    <n v="170"/>
    <b v="1"/>
    <x v="8"/>
    <s v="photobooks"/>
    <n v="135"/>
    <n v="79.41"/>
    <x v="0"/>
    <x v="1195"/>
  </r>
  <r>
    <x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b v="0"/>
    <n v="512"/>
    <b v="1"/>
    <x v="8"/>
    <s v="photobooks"/>
    <n v="270"/>
    <n v="76.44"/>
    <x v="0"/>
    <x v="1196"/>
  </r>
  <r>
    <x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b v="0"/>
    <n v="314"/>
    <b v="1"/>
    <x v="8"/>
    <s v="photobooks"/>
    <n v="253"/>
    <n v="121"/>
    <x v="2"/>
    <x v="1197"/>
  </r>
  <r>
    <x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b v="0"/>
    <n v="167"/>
    <b v="1"/>
    <x v="8"/>
    <s v="photobooks"/>
    <n v="261"/>
    <n v="54.62"/>
    <x v="0"/>
    <x v="1198"/>
  </r>
  <r>
    <x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b v="0"/>
    <n v="9"/>
    <b v="1"/>
    <x v="8"/>
    <s v="photobooks"/>
    <n v="101"/>
    <n v="299.22000000000003"/>
    <x v="0"/>
    <x v="1199"/>
  </r>
  <r>
    <x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b v="0"/>
    <n v="103"/>
    <b v="1"/>
    <x v="8"/>
    <s v="photobooks"/>
    <n v="126"/>
    <n v="58.53"/>
    <x v="0"/>
    <x v="1200"/>
  </r>
  <r>
    <x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b v="0"/>
    <n v="111"/>
    <b v="1"/>
    <x v="8"/>
    <s v="photobooks"/>
    <n v="102"/>
    <n v="55.37"/>
    <x v="2"/>
    <x v="1201"/>
  </r>
  <r>
    <x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b v="0"/>
    <n v="271"/>
    <b v="1"/>
    <x v="8"/>
    <s v="photobooks"/>
    <n v="199"/>
    <n v="183.8"/>
    <x v="0"/>
    <x v="1202"/>
  </r>
  <r>
    <x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b v="0"/>
    <n v="101"/>
    <b v="1"/>
    <x v="8"/>
    <s v="photobooks"/>
    <n v="102"/>
    <n v="165.35"/>
    <x v="0"/>
    <x v="1203"/>
  </r>
  <r>
    <x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b v="0"/>
    <n v="57"/>
    <b v="1"/>
    <x v="8"/>
    <s v="photobooks"/>
    <n v="103"/>
    <n v="234.79"/>
    <x v="0"/>
    <x v="1204"/>
  </r>
  <r>
    <x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b v="0"/>
    <n v="62"/>
    <b v="1"/>
    <x v="8"/>
    <s v="photobooks"/>
    <n v="101"/>
    <n v="211.48"/>
    <x v="0"/>
    <x v="1205"/>
  </r>
  <r>
    <x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b v="0"/>
    <n v="32"/>
    <b v="1"/>
    <x v="8"/>
    <s v="photobooks"/>
    <n v="115"/>
    <n v="32.340000000000003"/>
    <x v="1"/>
    <x v="1206"/>
  </r>
  <r>
    <x v="1207"/>
    <s v="ITALIANA"/>
    <s v="A humanistic photo book about ancestral &amp; post-modern Italy."/>
    <x v="227"/>
    <n v="17396"/>
    <x v="0"/>
    <s v="IT"/>
    <s v="EUR"/>
    <n v="1459418400"/>
    <n v="1456827573"/>
    <b v="0"/>
    <n v="141"/>
    <b v="1"/>
    <x v="8"/>
    <s v="photobooks"/>
    <n v="104"/>
    <n v="123.38"/>
    <x v="2"/>
    <x v="1207"/>
  </r>
  <r>
    <x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b v="0"/>
    <n v="75"/>
    <b v="1"/>
    <x v="8"/>
    <s v="photobooks"/>
    <n v="155"/>
    <n v="207.07"/>
    <x v="2"/>
    <x v="1208"/>
  </r>
  <r>
    <x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b v="0"/>
    <n v="46"/>
    <b v="1"/>
    <x v="8"/>
    <s v="photobooks"/>
    <n v="106"/>
    <n v="138.26"/>
    <x v="1"/>
    <x v="1209"/>
  </r>
  <r>
    <x v="1210"/>
    <s v="Det Andra GÃ¶teborg"/>
    <s v="En fotobok om livet i det enda andra GÃ¶teborg i vÃ¤rlden"/>
    <x v="22"/>
    <n v="50863"/>
    <x v="0"/>
    <s v="SE"/>
    <s v="SEK"/>
    <n v="1433106000"/>
    <n v="1431124572"/>
    <b v="0"/>
    <n v="103"/>
    <b v="1"/>
    <x v="8"/>
    <s v="photobooks"/>
    <n v="254"/>
    <n v="493.82"/>
    <x v="0"/>
    <x v="1210"/>
  </r>
  <r>
    <x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b v="0"/>
    <n v="6"/>
    <b v="1"/>
    <x v="8"/>
    <s v="photobooks"/>
    <n v="101"/>
    <n v="168.5"/>
    <x v="2"/>
    <x v="1211"/>
  </r>
  <r>
    <x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b v="0"/>
    <n v="83"/>
    <b v="1"/>
    <x v="8"/>
    <s v="photobooks"/>
    <n v="129"/>
    <n v="38.869999999999997"/>
    <x v="0"/>
    <x v="1212"/>
  </r>
  <r>
    <x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b v="0"/>
    <n v="108"/>
    <b v="1"/>
    <x v="8"/>
    <s v="photobooks"/>
    <n v="102"/>
    <n v="61.53"/>
    <x v="2"/>
    <x v="1213"/>
  </r>
  <r>
    <x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b v="0"/>
    <n v="25"/>
    <b v="1"/>
    <x v="8"/>
    <s v="photobooks"/>
    <n v="132"/>
    <n v="105.44"/>
    <x v="0"/>
    <x v="1214"/>
  </r>
  <r>
    <x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b v="0"/>
    <n v="549"/>
    <b v="1"/>
    <x v="8"/>
    <s v="photobooks"/>
    <n v="786"/>
    <n v="71.59"/>
    <x v="3"/>
    <x v="1215"/>
  </r>
  <r>
    <x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b v="0"/>
    <n v="222"/>
    <b v="1"/>
    <x v="8"/>
    <s v="photobooks"/>
    <n v="146"/>
    <n v="91.88"/>
    <x v="0"/>
    <x v="1216"/>
  </r>
  <r>
    <x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b v="0"/>
    <n v="183"/>
    <b v="1"/>
    <x v="8"/>
    <s v="photobooks"/>
    <n v="103"/>
    <n v="148.57"/>
    <x v="2"/>
    <x v="1217"/>
  </r>
  <r>
    <x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b v="0"/>
    <n v="89"/>
    <b v="1"/>
    <x v="8"/>
    <s v="photobooks"/>
    <n v="172"/>
    <n v="174.21"/>
    <x v="0"/>
    <x v="1218"/>
  </r>
  <r>
    <x v="1219"/>
    <s v="The Box"/>
    <s v="The Box is a fine art book of Ron Amato's innovative and seductive photography project."/>
    <x v="229"/>
    <n v="26024"/>
    <x v="0"/>
    <s v="US"/>
    <s v="USD"/>
    <n v="1476961513"/>
    <n v="1474369513"/>
    <b v="0"/>
    <n v="253"/>
    <b v="1"/>
    <x v="8"/>
    <s v="photobooks"/>
    <n v="159"/>
    <n v="102.86"/>
    <x v="2"/>
    <x v="1219"/>
  </r>
  <r>
    <x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b v="0"/>
    <n v="140"/>
    <b v="1"/>
    <x v="8"/>
    <s v="photobooks"/>
    <n v="104"/>
    <n v="111.18"/>
    <x v="0"/>
    <x v="1220"/>
  </r>
  <r>
    <x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b v="0"/>
    <n v="103"/>
    <b v="1"/>
    <x v="8"/>
    <s v="photobooks"/>
    <n v="111"/>
    <n v="23.8"/>
    <x v="2"/>
    <x v="1221"/>
  </r>
  <r>
    <x v="1222"/>
    <s v="Project Pilgrim"/>
    <s v="Project Pilgrim is my effort to work towards normalizing mental health."/>
    <x v="23"/>
    <n v="11215"/>
    <x v="0"/>
    <s v="CA"/>
    <s v="CAD"/>
    <n v="1459483200"/>
    <n v="1456852647"/>
    <b v="0"/>
    <n v="138"/>
    <b v="1"/>
    <x v="8"/>
    <s v="photobooks"/>
    <n v="280"/>
    <n v="81.27"/>
    <x v="2"/>
    <x v="1222"/>
  </r>
  <r>
    <x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b v="0"/>
    <n v="191"/>
    <b v="1"/>
    <x v="8"/>
    <s v="photobooks"/>
    <n v="112"/>
    <n v="116.21"/>
    <x v="2"/>
    <x v="1223"/>
  </r>
  <r>
    <x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b v="0"/>
    <n v="18"/>
    <b v="0"/>
    <x v="4"/>
    <s v="world music"/>
    <n v="7"/>
    <n v="58.89"/>
    <x v="3"/>
    <x v="1224"/>
  </r>
  <r>
    <x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b v="0"/>
    <n v="3"/>
    <b v="0"/>
    <x v="4"/>
    <s v="world music"/>
    <n v="4"/>
    <n v="44"/>
    <x v="4"/>
    <x v="1225"/>
  </r>
  <r>
    <x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b v="0"/>
    <n v="40"/>
    <b v="0"/>
    <x v="4"/>
    <s v="world music"/>
    <n v="4"/>
    <n v="48.43"/>
    <x v="3"/>
    <x v="1226"/>
  </r>
  <r>
    <x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b v="0"/>
    <n v="0"/>
    <b v="0"/>
    <x v="4"/>
    <s v="world music"/>
    <n v="0"/>
    <e v="#DIV/0!"/>
    <x v="3"/>
    <x v="1227"/>
  </r>
  <r>
    <x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b v="0"/>
    <n v="24"/>
    <b v="0"/>
    <x v="4"/>
    <s v="world music"/>
    <n v="29"/>
    <n v="61.04"/>
    <x v="6"/>
    <x v="1228"/>
  </r>
  <r>
    <x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b v="0"/>
    <n v="1"/>
    <b v="0"/>
    <x v="4"/>
    <s v="world music"/>
    <n v="1"/>
    <n v="25"/>
    <x v="5"/>
    <x v="1229"/>
  </r>
  <r>
    <x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b v="0"/>
    <n v="0"/>
    <b v="0"/>
    <x v="4"/>
    <s v="world music"/>
    <n v="0"/>
    <e v="#DIV/0!"/>
    <x v="6"/>
    <x v="1230"/>
  </r>
  <r>
    <x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b v="0"/>
    <n v="0"/>
    <b v="0"/>
    <x v="4"/>
    <s v="world music"/>
    <n v="0"/>
    <e v="#DIV/0!"/>
    <x v="0"/>
    <x v="1231"/>
  </r>
  <r>
    <x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b v="0"/>
    <n v="1"/>
    <b v="0"/>
    <x v="4"/>
    <s v="world music"/>
    <n v="1"/>
    <n v="40"/>
    <x v="4"/>
    <x v="1232"/>
  </r>
  <r>
    <x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b v="0"/>
    <n v="6"/>
    <b v="0"/>
    <x v="4"/>
    <s v="world music"/>
    <n v="12"/>
    <n v="19.329999999999998"/>
    <x v="5"/>
    <x v="1233"/>
  </r>
  <r>
    <x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b v="0"/>
    <n v="0"/>
    <b v="0"/>
    <x v="4"/>
    <s v="world music"/>
    <n v="0"/>
    <e v="#DIV/0!"/>
    <x v="0"/>
    <x v="1234"/>
  </r>
  <r>
    <x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b v="0"/>
    <n v="6"/>
    <b v="0"/>
    <x v="4"/>
    <s v="world music"/>
    <n v="3"/>
    <n v="35"/>
    <x v="4"/>
    <x v="1235"/>
  </r>
  <r>
    <x v="1236"/>
    <s v="&quot;Volando&quot; CD Release (Canceled)"/>
    <s v="Raising money to give the musicians their due."/>
    <x v="30"/>
    <n v="0"/>
    <x v="1"/>
    <s v="US"/>
    <s v="USD"/>
    <n v="1343491200"/>
    <n v="1342801164"/>
    <b v="0"/>
    <n v="0"/>
    <b v="0"/>
    <x v="4"/>
    <s v="world music"/>
    <n v="0"/>
    <e v="#DIV/0!"/>
    <x v="5"/>
    <x v="1236"/>
  </r>
  <r>
    <x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b v="0"/>
    <n v="0"/>
    <b v="0"/>
    <x v="4"/>
    <s v="world music"/>
    <n v="0"/>
    <e v="#DIV/0!"/>
    <x v="5"/>
    <x v="1237"/>
  </r>
  <r>
    <x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b v="0"/>
    <n v="3"/>
    <b v="0"/>
    <x v="4"/>
    <s v="world music"/>
    <n v="18"/>
    <n v="59.33"/>
    <x v="6"/>
    <x v="1238"/>
  </r>
  <r>
    <x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b v="0"/>
    <n v="0"/>
    <b v="0"/>
    <x v="4"/>
    <s v="world music"/>
    <n v="0"/>
    <e v="#DIV/0!"/>
    <x v="6"/>
    <x v="1239"/>
  </r>
  <r>
    <x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b v="0"/>
    <n v="8"/>
    <b v="0"/>
    <x v="4"/>
    <s v="world music"/>
    <n v="3"/>
    <n v="30.13"/>
    <x v="4"/>
    <x v="1240"/>
  </r>
  <r>
    <x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b v="0"/>
    <n v="34"/>
    <b v="0"/>
    <x v="4"/>
    <s v="world music"/>
    <n v="51"/>
    <n v="74.62"/>
    <x v="3"/>
    <x v="1241"/>
  </r>
  <r>
    <x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b v="0"/>
    <n v="1"/>
    <b v="0"/>
    <x v="4"/>
    <s v="world music"/>
    <n v="1"/>
    <n v="5"/>
    <x v="6"/>
    <x v="1242"/>
  </r>
  <r>
    <x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b v="0"/>
    <n v="38"/>
    <b v="0"/>
    <x v="4"/>
    <s v="world music"/>
    <n v="14"/>
    <n v="44.5"/>
    <x v="6"/>
    <x v="1243"/>
  </r>
  <r>
    <x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b v="1"/>
    <n v="45"/>
    <b v="1"/>
    <x v="4"/>
    <s v="rock"/>
    <n v="104"/>
    <n v="46.13"/>
    <x v="4"/>
    <x v="1244"/>
  </r>
  <r>
    <x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b v="1"/>
    <n v="17"/>
    <b v="1"/>
    <x v="4"/>
    <s v="rock"/>
    <n v="120"/>
    <n v="141.47"/>
    <x v="3"/>
    <x v="1245"/>
  </r>
  <r>
    <x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b v="1"/>
    <n v="31"/>
    <b v="1"/>
    <x v="4"/>
    <s v="rock"/>
    <n v="117"/>
    <n v="75.48"/>
    <x v="6"/>
    <x v="1246"/>
  </r>
  <r>
    <x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b v="1"/>
    <n v="50"/>
    <b v="1"/>
    <x v="4"/>
    <s v="rock"/>
    <n v="122"/>
    <n v="85.5"/>
    <x v="4"/>
    <x v="1247"/>
  </r>
  <r>
    <x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b v="1"/>
    <n v="59"/>
    <b v="1"/>
    <x v="4"/>
    <s v="rock"/>
    <n v="152"/>
    <n v="64.25"/>
    <x v="3"/>
    <x v="1248"/>
  </r>
  <r>
    <x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b v="1"/>
    <n v="81"/>
    <b v="1"/>
    <x v="4"/>
    <s v="rock"/>
    <n v="104"/>
    <n v="64.47"/>
    <x v="5"/>
    <x v="1249"/>
  </r>
  <r>
    <x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b v="1"/>
    <n v="508"/>
    <b v="1"/>
    <x v="4"/>
    <s v="rock"/>
    <n v="200"/>
    <n v="118.2"/>
    <x v="3"/>
    <x v="1250"/>
  </r>
  <r>
    <x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b v="1"/>
    <n v="74"/>
    <b v="1"/>
    <x v="4"/>
    <s v="rock"/>
    <n v="102"/>
    <n v="82.54"/>
    <x v="6"/>
    <x v="1251"/>
  </r>
  <r>
    <x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b v="1"/>
    <n v="141"/>
    <b v="1"/>
    <x v="4"/>
    <s v="rock"/>
    <n v="138"/>
    <n v="34.17"/>
    <x v="4"/>
    <x v="1252"/>
  </r>
  <r>
    <x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b v="1"/>
    <n v="711"/>
    <b v="1"/>
    <x v="4"/>
    <s v="rock"/>
    <n v="303833"/>
    <n v="42.73"/>
    <x v="3"/>
    <x v="1253"/>
  </r>
  <r>
    <x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b v="1"/>
    <n v="141"/>
    <b v="1"/>
    <x v="4"/>
    <s v="rock"/>
    <n v="199"/>
    <n v="94.49"/>
    <x v="7"/>
    <x v="1254"/>
  </r>
  <r>
    <x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b v="1"/>
    <n v="109"/>
    <b v="1"/>
    <x v="4"/>
    <s v="rock"/>
    <n v="202"/>
    <n v="55.7"/>
    <x v="4"/>
    <x v="1255"/>
  </r>
  <r>
    <x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b v="1"/>
    <n v="361"/>
    <b v="1"/>
    <x v="4"/>
    <s v="rock"/>
    <n v="118"/>
    <n v="98.03"/>
    <x v="5"/>
    <x v="1256"/>
  </r>
  <r>
    <x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b v="1"/>
    <n v="176"/>
    <b v="1"/>
    <x v="4"/>
    <s v="rock"/>
    <n v="295"/>
    <n v="92.1"/>
    <x v="6"/>
    <x v="1257"/>
  </r>
  <r>
    <x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b v="1"/>
    <n v="670"/>
    <b v="1"/>
    <x v="4"/>
    <s v="rock"/>
    <n v="213"/>
    <n v="38.18"/>
    <x v="4"/>
    <x v="1258"/>
  </r>
  <r>
    <x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b v="1"/>
    <n v="96"/>
    <b v="1"/>
    <x v="4"/>
    <s v="rock"/>
    <n v="104"/>
    <n v="27.15"/>
    <x v="3"/>
    <x v="1259"/>
  </r>
  <r>
    <x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b v="1"/>
    <n v="74"/>
    <b v="1"/>
    <x v="4"/>
    <s v="rock"/>
    <n v="114"/>
    <n v="50.69"/>
    <x v="3"/>
    <x v="1260"/>
  </r>
  <r>
    <x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b v="1"/>
    <n v="52"/>
    <b v="1"/>
    <x v="4"/>
    <s v="rock"/>
    <n v="101"/>
    <n v="38.94"/>
    <x v="4"/>
    <x v="1261"/>
  </r>
  <r>
    <x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b v="1"/>
    <n v="105"/>
    <b v="1"/>
    <x v="4"/>
    <s v="rock"/>
    <n v="125"/>
    <n v="77.64"/>
    <x v="3"/>
    <x v="1262"/>
  </r>
  <r>
    <x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b v="1"/>
    <n v="41"/>
    <b v="1"/>
    <x v="4"/>
    <s v="rock"/>
    <n v="119"/>
    <n v="43.54"/>
    <x v="3"/>
    <x v="1263"/>
  </r>
  <r>
    <x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b v="1"/>
    <n v="34"/>
    <b v="1"/>
    <x v="4"/>
    <s v="rock"/>
    <n v="166"/>
    <n v="31.82"/>
    <x v="4"/>
    <x v="1264"/>
  </r>
  <r>
    <x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b v="1"/>
    <n v="66"/>
    <b v="1"/>
    <x v="4"/>
    <s v="rock"/>
    <n v="119"/>
    <n v="63.18"/>
    <x v="7"/>
    <x v="1265"/>
  </r>
  <r>
    <x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b v="1"/>
    <n v="50"/>
    <b v="1"/>
    <x v="4"/>
    <s v="rock"/>
    <n v="100"/>
    <n v="190.9"/>
    <x v="4"/>
    <x v="1266"/>
  </r>
  <r>
    <x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b v="1"/>
    <n v="159"/>
    <b v="1"/>
    <x v="4"/>
    <s v="rock"/>
    <n v="102"/>
    <n v="140.86000000000001"/>
    <x v="4"/>
    <x v="1267"/>
  </r>
  <r>
    <x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b v="1"/>
    <n v="182"/>
    <b v="1"/>
    <x v="4"/>
    <s v="rock"/>
    <n v="117"/>
    <n v="76.92"/>
    <x v="4"/>
    <x v="1268"/>
  </r>
  <r>
    <x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b v="1"/>
    <n v="206"/>
    <b v="1"/>
    <x v="4"/>
    <s v="rock"/>
    <n v="109"/>
    <n v="99.16"/>
    <x v="2"/>
    <x v="1269"/>
  </r>
  <r>
    <x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b v="1"/>
    <n v="169"/>
    <b v="1"/>
    <x v="4"/>
    <s v="rock"/>
    <n v="115"/>
    <n v="67.88"/>
    <x v="5"/>
    <x v="1270"/>
  </r>
  <r>
    <x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b v="1"/>
    <n v="31"/>
    <b v="1"/>
    <x v="4"/>
    <s v="rock"/>
    <n v="102"/>
    <n v="246.29"/>
    <x v="4"/>
    <x v="1271"/>
  </r>
  <r>
    <x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b v="1"/>
    <n v="28"/>
    <b v="1"/>
    <x v="4"/>
    <s v="rock"/>
    <n v="106"/>
    <n v="189.29"/>
    <x v="7"/>
    <x v="1272"/>
  </r>
  <r>
    <x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b v="1"/>
    <n v="54"/>
    <b v="1"/>
    <x v="4"/>
    <s v="rock"/>
    <n v="104"/>
    <n v="76.67"/>
    <x v="3"/>
    <x v="1273"/>
  </r>
  <r>
    <x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b v="1"/>
    <n v="467"/>
    <b v="1"/>
    <x v="4"/>
    <s v="rock"/>
    <n v="155"/>
    <n v="82.96"/>
    <x v="5"/>
    <x v="1274"/>
  </r>
  <r>
    <x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b v="1"/>
    <n v="389"/>
    <b v="1"/>
    <x v="4"/>
    <s v="rock"/>
    <n v="162"/>
    <n v="62.52"/>
    <x v="4"/>
    <x v="1275"/>
  </r>
  <r>
    <x v="1276"/>
    <s v="MR. DREAM GOES TO JAIL"/>
    <s v="Sponsor this Brooklyn punk band's debut seven-inch, MR. DREAM GOES TO JAIL."/>
    <x v="9"/>
    <n v="3132.63"/>
    <x v="0"/>
    <s v="US"/>
    <s v="USD"/>
    <n v="1251777600"/>
    <n v="1247504047"/>
    <b v="1"/>
    <n v="68"/>
    <b v="1"/>
    <x v="4"/>
    <s v="rock"/>
    <n v="104"/>
    <n v="46.07"/>
    <x v="8"/>
    <x v="1276"/>
  </r>
  <r>
    <x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b v="1"/>
    <n v="413"/>
    <b v="1"/>
    <x v="4"/>
    <s v="rock"/>
    <n v="106"/>
    <n v="38.54"/>
    <x v="5"/>
    <x v="1277"/>
  </r>
  <r>
    <x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b v="1"/>
    <n v="190"/>
    <b v="1"/>
    <x v="4"/>
    <s v="rock"/>
    <n v="155"/>
    <n v="53.01"/>
    <x v="3"/>
    <x v="1278"/>
  </r>
  <r>
    <x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b v="1"/>
    <n v="189"/>
    <b v="1"/>
    <x v="4"/>
    <s v="rock"/>
    <n v="111"/>
    <n v="73.36"/>
    <x v="3"/>
    <x v="1279"/>
  </r>
  <r>
    <x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b v="1"/>
    <n v="130"/>
    <b v="1"/>
    <x v="4"/>
    <s v="rock"/>
    <n v="111"/>
    <n v="127.98"/>
    <x v="7"/>
    <x v="1280"/>
  </r>
  <r>
    <x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b v="1"/>
    <n v="74"/>
    <b v="1"/>
    <x v="4"/>
    <s v="rock"/>
    <n v="111"/>
    <n v="104.73"/>
    <x v="4"/>
    <x v="1281"/>
  </r>
  <r>
    <x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b v="1"/>
    <n v="274"/>
    <b v="1"/>
    <x v="4"/>
    <s v="rock"/>
    <n v="124"/>
    <n v="67.67"/>
    <x v="4"/>
    <x v="1282"/>
  </r>
  <r>
    <x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b v="1"/>
    <n v="22"/>
    <b v="1"/>
    <x v="4"/>
    <s v="rock"/>
    <n v="211"/>
    <n v="95.93"/>
    <x v="4"/>
    <x v="1283"/>
  </r>
  <r>
    <x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b v="0"/>
    <n v="31"/>
    <b v="1"/>
    <x v="1"/>
    <s v="plays"/>
    <n v="101"/>
    <n v="65.16"/>
    <x v="2"/>
    <x v="1284"/>
  </r>
  <r>
    <x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b v="0"/>
    <n v="63"/>
    <b v="1"/>
    <x v="1"/>
    <s v="plays"/>
    <n v="102"/>
    <n v="32.270000000000003"/>
    <x v="0"/>
    <x v="1285"/>
  </r>
  <r>
    <x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b v="0"/>
    <n v="20"/>
    <b v="1"/>
    <x v="1"/>
    <s v="plays"/>
    <n v="108"/>
    <n v="81.25"/>
    <x v="0"/>
    <x v="1286"/>
  </r>
  <r>
    <x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b v="0"/>
    <n v="25"/>
    <b v="1"/>
    <x v="1"/>
    <s v="plays"/>
    <n v="242"/>
    <n v="24.2"/>
    <x v="0"/>
    <x v="1287"/>
  </r>
  <r>
    <x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b v="0"/>
    <n v="61"/>
    <b v="1"/>
    <x v="1"/>
    <s v="plays"/>
    <n v="100"/>
    <n v="65.87"/>
    <x v="2"/>
    <x v="1288"/>
  </r>
  <r>
    <x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b v="0"/>
    <n v="52"/>
    <b v="1"/>
    <x v="1"/>
    <s v="plays"/>
    <n v="125"/>
    <n v="36.08"/>
    <x v="2"/>
    <x v="1289"/>
  </r>
  <r>
    <x v="1290"/>
    <s v="I Died... I Came Back, ... Whatever"/>
    <s v="Sometimes your Heart has to STOP for your Life to START."/>
    <x v="8"/>
    <n v="3800"/>
    <x v="0"/>
    <s v="US"/>
    <s v="USD"/>
    <n v="1429772340"/>
    <n v="1427121931"/>
    <b v="0"/>
    <n v="86"/>
    <b v="1"/>
    <x v="1"/>
    <s v="plays"/>
    <n v="109"/>
    <n v="44.19"/>
    <x v="0"/>
    <x v="1290"/>
  </r>
  <r>
    <x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b v="0"/>
    <n v="42"/>
    <b v="1"/>
    <x v="1"/>
    <s v="plays"/>
    <n v="146"/>
    <n v="104.07"/>
    <x v="0"/>
    <x v="1291"/>
  </r>
  <r>
    <x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b v="0"/>
    <n v="52"/>
    <b v="1"/>
    <x v="1"/>
    <s v="plays"/>
    <n v="110"/>
    <n v="35.96"/>
    <x v="0"/>
    <x v="1292"/>
  </r>
  <r>
    <x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b v="0"/>
    <n v="120"/>
    <b v="1"/>
    <x v="1"/>
    <s v="plays"/>
    <n v="102"/>
    <n v="127.79"/>
    <x v="0"/>
    <x v="1293"/>
  </r>
  <r>
    <x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b v="0"/>
    <n v="22"/>
    <b v="1"/>
    <x v="1"/>
    <s v="plays"/>
    <n v="122"/>
    <n v="27.73"/>
    <x v="0"/>
    <x v="1294"/>
  </r>
  <r>
    <x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b v="0"/>
    <n v="64"/>
    <b v="1"/>
    <x v="1"/>
    <s v="plays"/>
    <n v="102"/>
    <n v="39.83"/>
    <x v="0"/>
    <x v="1295"/>
  </r>
  <r>
    <x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b v="0"/>
    <n v="23"/>
    <b v="1"/>
    <x v="1"/>
    <s v="plays"/>
    <n v="141"/>
    <n v="52.17"/>
    <x v="2"/>
    <x v="1296"/>
  </r>
  <r>
    <x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b v="0"/>
    <n v="238"/>
    <b v="1"/>
    <x v="1"/>
    <s v="plays"/>
    <n v="110"/>
    <n v="92.04"/>
    <x v="2"/>
    <x v="1297"/>
  </r>
  <r>
    <x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b v="0"/>
    <n v="33"/>
    <b v="1"/>
    <x v="1"/>
    <s v="plays"/>
    <n v="105"/>
    <n v="63.42"/>
    <x v="2"/>
    <x v="1298"/>
  </r>
  <r>
    <x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b v="0"/>
    <n v="32"/>
    <b v="1"/>
    <x v="1"/>
    <s v="plays"/>
    <n v="124"/>
    <n v="135.63"/>
    <x v="0"/>
    <x v="1299"/>
  </r>
  <r>
    <x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b v="0"/>
    <n v="24"/>
    <b v="1"/>
    <x v="1"/>
    <s v="plays"/>
    <n v="135"/>
    <n v="168.75"/>
    <x v="2"/>
    <x v="1300"/>
  </r>
  <r>
    <x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b v="0"/>
    <n v="29"/>
    <b v="1"/>
    <x v="1"/>
    <s v="plays"/>
    <n v="103"/>
    <n v="70.86"/>
    <x v="0"/>
    <x v="1301"/>
  </r>
  <r>
    <x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b v="0"/>
    <n v="50"/>
    <b v="1"/>
    <x v="1"/>
    <s v="plays"/>
    <n v="100"/>
    <n v="50"/>
    <x v="2"/>
    <x v="1302"/>
  </r>
  <r>
    <x v="1303"/>
    <s v="Forward Arena Theatre Company: Summer Season"/>
    <s v="Groundbreaking queer theatre."/>
    <x v="8"/>
    <n v="4559.13"/>
    <x v="0"/>
    <s v="GB"/>
    <s v="GBP"/>
    <n v="1469962800"/>
    <n v="1468578920"/>
    <b v="0"/>
    <n v="108"/>
    <b v="1"/>
    <x v="1"/>
    <s v="plays"/>
    <n v="130"/>
    <n v="42.21"/>
    <x v="2"/>
    <x v="1303"/>
  </r>
  <r>
    <x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b v="0"/>
    <n v="104"/>
    <b v="0"/>
    <x v="2"/>
    <s v="wearables"/>
    <n v="40"/>
    <n v="152.41"/>
    <x v="1"/>
    <x v="1304"/>
  </r>
  <r>
    <x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b v="0"/>
    <n v="86"/>
    <b v="0"/>
    <x v="2"/>
    <s v="wearables"/>
    <n v="26"/>
    <n v="90.62"/>
    <x v="2"/>
    <x v="1305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b v="0"/>
    <n v="356"/>
    <b v="0"/>
    <x v="2"/>
    <s v="wearables"/>
    <n v="65"/>
    <n v="201.6"/>
    <x v="3"/>
    <x v="1306"/>
  </r>
  <r>
    <x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b v="0"/>
    <n v="45"/>
    <b v="0"/>
    <x v="2"/>
    <s v="wearables"/>
    <n v="12"/>
    <n v="127.93"/>
    <x v="2"/>
    <x v="1307"/>
  </r>
  <r>
    <x v="1308"/>
    <s v="Boost Band: Wristband Phone Charger (Canceled)"/>
    <s v="Boost Band, a wristband that charges any device"/>
    <x v="3"/>
    <n v="1136"/>
    <x v="1"/>
    <s v="US"/>
    <s v="USD"/>
    <n v="1475937812"/>
    <n v="1472481812"/>
    <b v="0"/>
    <n v="38"/>
    <b v="0"/>
    <x v="2"/>
    <s v="wearables"/>
    <n v="11"/>
    <n v="29.89"/>
    <x v="2"/>
    <x v="1308"/>
  </r>
  <r>
    <x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b v="0"/>
    <n v="35"/>
    <b v="0"/>
    <x v="2"/>
    <s v="wearables"/>
    <n v="112"/>
    <n v="367.97"/>
    <x v="0"/>
    <x v="1309"/>
  </r>
  <r>
    <x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b v="0"/>
    <n v="24"/>
    <b v="0"/>
    <x v="2"/>
    <s v="wearables"/>
    <n v="16"/>
    <n v="129.16999999999999"/>
    <x v="2"/>
    <x v="1310"/>
  </r>
  <r>
    <x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b v="0"/>
    <n v="100"/>
    <b v="0"/>
    <x v="2"/>
    <s v="wearables"/>
    <n v="32"/>
    <n v="800.7"/>
    <x v="2"/>
    <x v="1311"/>
  </r>
  <r>
    <x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b v="0"/>
    <n v="1"/>
    <b v="0"/>
    <x v="2"/>
    <s v="wearables"/>
    <n v="1"/>
    <n v="28"/>
    <x v="0"/>
    <x v="1312"/>
  </r>
  <r>
    <x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b v="0"/>
    <n v="122"/>
    <b v="0"/>
    <x v="2"/>
    <s v="wearables"/>
    <n v="31"/>
    <n v="102.02"/>
    <x v="2"/>
    <x v="1313"/>
  </r>
  <r>
    <x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b v="0"/>
    <n v="11"/>
    <b v="0"/>
    <x v="2"/>
    <s v="wearables"/>
    <n v="1"/>
    <n v="184.36"/>
    <x v="2"/>
    <x v="1314"/>
  </r>
  <r>
    <x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b v="0"/>
    <n v="248"/>
    <b v="0"/>
    <x v="2"/>
    <s v="wearables"/>
    <n v="40"/>
    <n v="162.91999999999999"/>
    <x v="0"/>
    <x v="1315"/>
  </r>
  <r>
    <x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b v="0"/>
    <n v="1"/>
    <b v="0"/>
    <x v="2"/>
    <s v="wearables"/>
    <n v="0"/>
    <n v="1"/>
    <x v="2"/>
    <x v="1316"/>
  </r>
  <r>
    <x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b v="0"/>
    <n v="19"/>
    <b v="0"/>
    <x v="2"/>
    <s v="wearables"/>
    <n v="6"/>
    <n v="603.53"/>
    <x v="2"/>
    <x v="1317"/>
  </r>
  <r>
    <x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b v="0"/>
    <n v="135"/>
    <b v="0"/>
    <x v="2"/>
    <s v="wearables"/>
    <n v="15"/>
    <n v="45.41"/>
    <x v="3"/>
    <x v="1318"/>
  </r>
  <r>
    <x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b v="0"/>
    <n v="9"/>
    <b v="0"/>
    <x v="2"/>
    <s v="wearables"/>
    <n v="15"/>
    <n v="97.33"/>
    <x v="3"/>
    <x v="1319"/>
  </r>
  <r>
    <x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b v="0"/>
    <n v="3"/>
    <b v="0"/>
    <x v="2"/>
    <s v="wearables"/>
    <n v="1"/>
    <n v="167.67"/>
    <x v="2"/>
    <x v="1320"/>
  </r>
  <r>
    <x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b v="0"/>
    <n v="7"/>
    <b v="0"/>
    <x v="2"/>
    <s v="wearables"/>
    <n v="1"/>
    <n v="859.86"/>
    <x v="2"/>
    <x v="1321"/>
  </r>
  <r>
    <x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b v="0"/>
    <n v="4"/>
    <b v="0"/>
    <x v="2"/>
    <s v="wearables"/>
    <n v="0"/>
    <n v="26.5"/>
    <x v="0"/>
    <x v="1322"/>
  </r>
  <r>
    <x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b v="0"/>
    <n v="44"/>
    <b v="0"/>
    <x v="2"/>
    <s v="wearables"/>
    <n v="9"/>
    <n v="30.27"/>
    <x v="2"/>
    <x v="1323"/>
  </r>
  <r>
    <x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b v="0"/>
    <n v="90"/>
    <b v="0"/>
    <x v="2"/>
    <s v="wearables"/>
    <n v="10"/>
    <n v="54.67"/>
    <x v="2"/>
    <x v="1324"/>
  </r>
  <r>
    <x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b v="0"/>
    <n v="8"/>
    <b v="0"/>
    <x v="2"/>
    <s v="wearables"/>
    <n v="2"/>
    <n v="60.75"/>
    <x v="2"/>
    <x v="1325"/>
  </r>
  <r>
    <x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b v="0"/>
    <n v="11"/>
    <b v="0"/>
    <x v="2"/>
    <s v="wearables"/>
    <n v="1"/>
    <n v="102.73"/>
    <x v="3"/>
    <x v="1326"/>
  </r>
  <r>
    <x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b v="0"/>
    <n v="41"/>
    <b v="0"/>
    <x v="2"/>
    <s v="wearables"/>
    <n v="4"/>
    <n v="41.59"/>
    <x v="0"/>
    <x v="1327"/>
  </r>
  <r>
    <x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b v="0"/>
    <n v="15"/>
    <b v="0"/>
    <x v="2"/>
    <s v="wearables"/>
    <n v="2"/>
    <n v="116.53"/>
    <x v="2"/>
    <x v="1328"/>
  </r>
  <r>
    <x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b v="0"/>
    <n v="9"/>
    <b v="0"/>
    <x v="2"/>
    <s v="wearables"/>
    <n v="1"/>
    <n v="45.33"/>
    <x v="3"/>
    <x v="1329"/>
  </r>
  <r>
    <x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b v="0"/>
    <n v="50"/>
    <b v="0"/>
    <x v="2"/>
    <s v="wearables"/>
    <n v="22"/>
    <n v="157.46"/>
    <x v="2"/>
    <x v="1330"/>
  </r>
  <r>
    <x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b v="0"/>
    <n v="34"/>
    <b v="0"/>
    <x v="2"/>
    <s v="wearables"/>
    <n v="1"/>
    <n v="100.5"/>
    <x v="2"/>
    <x v="1331"/>
  </r>
  <r>
    <x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b v="0"/>
    <n v="0"/>
    <b v="0"/>
    <x v="2"/>
    <s v="wearables"/>
    <n v="0"/>
    <e v="#DIV/0!"/>
    <x v="2"/>
    <x v="1332"/>
  </r>
  <r>
    <x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b v="0"/>
    <n v="0"/>
    <b v="0"/>
    <x v="2"/>
    <s v="wearables"/>
    <n v="0"/>
    <e v="#DIV/0!"/>
    <x v="3"/>
    <x v="1333"/>
  </r>
  <r>
    <x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b v="0"/>
    <n v="276"/>
    <b v="0"/>
    <x v="2"/>
    <s v="wearables"/>
    <n v="11"/>
    <n v="51.82"/>
    <x v="2"/>
    <x v="1334"/>
  </r>
  <r>
    <x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b v="0"/>
    <n v="16"/>
    <b v="0"/>
    <x v="2"/>
    <s v="wearables"/>
    <n v="20"/>
    <n v="308.75"/>
    <x v="0"/>
    <x v="1335"/>
  </r>
  <r>
    <x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b v="0"/>
    <n v="224"/>
    <b v="0"/>
    <x v="2"/>
    <s v="wearables"/>
    <n v="85"/>
    <n v="379.23"/>
    <x v="3"/>
    <x v="1336"/>
  </r>
  <r>
    <x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b v="0"/>
    <n v="140"/>
    <b v="0"/>
    <x v="2"/>
    <s v="wearables"/>
    <n v="49"/>
    <n v="176.36"/>
    <x v="1"/>
    <x v="1337"/>
  </r>
  <r>
    <x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b v="0"/>
    <n v="15"/>
    <b v="0"/>
    <x v="2"/>
    <s v="wearables"/>
    <n v="3"/>
    <n v="66.069999999999993"/>
    <x v="0"/>
    <x v="1338"/>
  </r>
  <r>
    <x v="1339"/>
    <s v="Linkoo (Canceled)"/>
    <s v="World's Smallest customizable Phone &amp; GPS Watch for kids !"/>
    <x v="63"/>
    <n v="3317"/>
    <x v="1"/>
    <s v="US"/>
    <s v="USD"/>
    <n v="1418056315"/>
    <n v="1414164715"/>
    <b v="0"/>
    <n v="37"/>
    <b v="0"/>
    <x v="2"/>
    <s v="wearables"/>
    <n v="7"/>
    <n v="89.65"/>
    <x v="3"/>
    <x v="1339"/>
  </r>
  <r>
    <x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b v="0"/>
    <n v="0"/>
    <b v="0"/>
    <x v="2"/>
    <s v="wearables"/>
    <n v="0"/>
    <e v="#DIV/0!"/>
    <x v="3"/>
    <x v="1340"/>
  </r>
  <r>
    <x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b v="0"/>
    <n v="46"/>
    <b v="0"/>
    <x v="2"/>
    <s v="wearables"/>
    <n v="70"/>
    <n v="382.39"/>
    <x v="2"/>
    <x v="1341"/>
  </r>
  <r>
    <x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b v="0"/>
    <n v="1"/>
    <b v="0"/>
    <x v="2"/>
    <s v="wearables"/>
    <n v="0"/>
    <n v="100"/>
    <x v="0"/>
    <x v="1342"/>
  </r>
  <r>
    <x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b v="0"/>
    <n v="323"/>
    <b v="0"/>
    <x v="2"/>
    <s v="wearables"/>
    <n v="102"/>
    <n v="158.36000000000001"/>
    <x v="2"/>
    <x v="1343"/>
  </r>
  <r>
    <x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b v="0"/>
    <n v="139"/>
    <b v="1"/>
    <x v="3"/>
    <s v="nonfiction"/>
    <n v="378"/>
    <n v="40.76"/>
    <x v="2"/>
    <x v="1344"/>
  </r>
  <r>
    <x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b v="0"/>
    <n v="7"/>
    <b v="1"/>
    <x v="3"/>
    <s v="nonfiction"/>
    <n v="125"/>
    <n v="53.57"/>
    <x v="3"/>
    <x v="1345"/>
  </r>
  <r>
    <x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b v="0"/>
    <n v="149"/>
    <b v="1"/>
    <x v="3"/>
    <s v="nonfiction"/>
    <n v="147"/>
    <n v="48.45"/>
    <x v="4"/>
    <x v="1346"/>
  </r>
  <r>
    <x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b v="0"/>
    <n v="31"/>
    <b v="1"/>
    <x v="3"/>
    <s v="nonfiction"/>
    <n v="102"/>
    <n v="82.42"/>
    <x v="0"/>
    <x v="1347"/>
  </r>
  <r>
    <x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b v="0"/>
    <n v="26"/>
    <b v="1"/>
    <x v="3"/>
    <s v="nonfiction"/>
    <n v="102"/>
    <n v="230.19"/>
    <x v="3"/>
    <x v="1348"/>
  </r>
  <r>
    <x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b v="0"/>
    <n v="172"/>
    <b v="1"/>
    <x v="3"/>
    <s v="nonfiction"/>
    <n v="204"/>
    <n v="59.36"/>
    <x v="0"/>
    <x v="1349"/>
  </r>
  <r>
    <x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b v="0"/>
    <n v="78"/>
    <b v="1"/>
    <x v="3"/>
    <s v="nonfiction"/>
    <n v="104"/>
    <n v="66.7"/>
    <x v="0"/>
    <x v="1350"/>
  </r>
  <r>
    <x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b v="0"/>
    <n v="120"/>
    <b v="1"/>
    <x v="3"/>
    <s v="nonfiction"/>
    <n v="101"/>
    <n v="168.78"/>
    <x v="2"/>
    <x v="1351"/>
  </r>
  <r>
    <x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b v="0"/>
    <n v="227"/>
    <b v="1"/>
    <x v="3"/>
    <s v="nonfiction"/>
    <n v="136"/>
    <n v="59.97"/>
    <x v="0"/>
    <x v="1352"/>
  </r>
  <r>
    <x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b v="0"/>
    <n v="42"/>
    <b v="1"/>
    <x v="3"/>
    <s v="nonfiction"/>
    <n v="134"/>
    <n v="31.81"/>
    <x v="4"/>
    <x v="1353"/>
  </r>
  <r>
    <x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b v="0"/>
    <n v="64"/>
    <b v="1"/>
    <x v="3"/>
    <s v="nonfiction"/>
    <n v="130"/>
    <n v="24.42"/>
    <x v="2"/>
    <x v="1354"/>
  </r>
  <r>
    <x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b v="0"/>
    <n v="121"/>
    <b v="1"/>
    <x v="3"/>
    <s v="nonfiction"/>
    <n v="123"/>
    <n v="25.35"/>
    <x v="5"/>
    <x v="1355"/>
  </r>
  <r>
    <x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b v="0"/>
    <n v="87"/>
    <b v="1"/>
    <x v="3"/>
    <s v="nonfiction"/>
    <n v="183"/>
    <n v="71.44"/>
    <x v="4"/>
    <x v="1356"/>
  </r>
  <r>
    <x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b v="0"/>
    <n v="65"/>
    <b v="1"/>
    <x v="3"/>
    <s v="nonfiction"/>
    <n v="125"/>
    <n v="38.549999999999997"/>
    <x v="4"/>
    <x v="1357"/>
  </r>
  <r>
    <x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b v="0"/>
    <n v="49"/>
    <b v="1"/>
    <x v="3"/>
    <s v="nonfiction"/>
    <n v="112"/>
    <n v="68.37"/>
    <x v="6"/>
    <x v="1358"/>
  </r>
  <r>
    <x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b v="0"/>
    <n v="19"/>
    <b v="1"/>
    <x v="3"/>
    <s v="nonfiction"/>
    <n v="116"/>
    <n v="40.21"/>
    <x v="6"/>
    <x v="1359"/>
  </r>
  <r>
    <x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b v="0"/>
    <n v="81"/>
    <b v="1"/>
    <x v="3"/>
    <s v="nonfiction"/>
    <n v="173"/>
    <n v="32.07"/>
    <x v="5"/>
    <x v="1360"/>
  </r>
  <r>
    <x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b v="0"/>
    <n v="264"/>
    <b v="1"/>
    <x v="3"/>
    <s v="nonfiction"/>
    <n v="126"/>
    <n v="28.63"/>
    <x v="3"/>
    <x v="1361"/>
  </r>
  <r>
    <x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b v="0"/>
    <n v="25"/>
    <b v="1"/>
    <x v="3"/>
    <s v="nonfiction"/>
    <n v="109"/>
    <n v="43.64"/>
    <x v="4"/>
    <x v="1362"/>
  </r>
  <r>
    <x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b v="0"/>
    <n v="5"/>
    <b v="1"/>
    <x v="3"/>
    <s v="nonfiction"/>
    <n v="100"/>
    <n v="40"/>
    <x v="2"/>
    <x v="1363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b v="0"/>
    <n v="144"/>
    <b v="1"/>
    <x v="4"/>
    <s v="rock"/>
    <n v="119"/>
    <n v="346.04"/>
    <x v="3"/>
    <x v="1364"/>
  </r>
  <r>
    <x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b v="0"/>
    <n v="92"/>
    <b v="1"/>
    <x v="4"/>
    <s v="rock"/>
    <n v="100"/>
    <n v="81.739999999999995"/>
    <x v="0"/>
    <x v="1365"/>
  </r>
  <r>
    <x v="1366"/>
    <s v="Kick It! A Tribute to the A.K.s"/>
    <s v="A musical memorial for Alexi Petersen."/>
    <x v="51"/>
    <n v="9486.69"/>
    <x v="0"/>
    <s v="US"/>
    <s v="USD"/>
    <n v="1417049663"/>
    <n v="1413158063"/>
    <b v="0"/>
    <n v="147"/>
    <b v="1"/>
    <x v="4"/>
    <s v="rock"/>
    <n v="126"/>
    <n v="64.540000000000006"/>
    <x v="3"/>
    <x v="1366"/>
  </r>
  <r>
    <x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b v="0"/>
    <n v="90"/>
    <b v="1"/>
    <x v="4"/>
    <s v="rock"/>
    <n v="114"/>
    <n v="63.48"/>
    <x v="0"/>
    <x v="1367"/>
  </r>
  <r>
    <x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b v="0"/>
    <n v="87"/>
    <b v="1"/>
    <x v="4"/>
    <s v="rock"/>
    <n v="111"/>
    <n v="63.62"/>
    <x v="0"/>
    <x v="1368"/>
  </r>
  <r>
    <x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b v="0"/>
    <n v="406"/>
    <b v="1"/>
    <x v="4"/>
    <s v="rock"/>
    <n v="105"/>
    <n v="83.97"/>
    <x v="3"/>
    <x v="1369"/>
  </r>
  <r>
    <x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b v="0"/>
    <n v="20"/>
    <b v="1"/>
    <x v="4"/>
    <s v="rock"/>
    <n v="104"/>
    <n v="77.75"/>
    <x v="4"/>
    <x v="1370"/>
  </r>
  <r>
    <x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b v="0"/>
    <n v="70"/>
    <b v="1"/>
    <x v="4"/>
    <s v="rock"/>
    <n v="107"/>
    <n v="107.07"/>
    <x v="0"/>
    <x v="1371"/>
  </r>
  <r>
    <x v="1372"/>
    <s v="Ted Lukas &amp; the Misled new CD - &quot;FEED&quot;"/>
    <s v="Please help us raise funds to press our new CD!"/>
    <x v="2"/>
    <n v="620"/>
    <x v="0"/>
    <s v="US"/>
    <s v="USD"/>
    <n v="1342115132"/>
    <n v="1339523132"/>
    <b v="0"/>
    <n v="16"/>
    <b v="1"/>
    <x v="4"/>
    <s v="rock"/>
    <n v="124"/>
    <n v="38.75"/>
    <x v="5"/>
    <x v="1372"/>
  </r>
  <r>
    <x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b v="0"/>
    <n v="52"/>
    <b v="1"/>
    <x v="4"/>
    <s v="rock"/>
    <n v="105"/>
    <n v="201.94"/>
    <x v="2"/>
    <x v="1373"/>
  </r>
  <r>
    <x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b v="0"/>
    <n v="66"/>
    <b v="1"/>
    <x v="4"/>
    <s v="rock"/>
    <n v="189"/>
    <n v="43.06"/>
    <x v="2"/>
    <x v="1374"/>
  </r>
  <r>
    <x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b v="0"/>
    <n v="109"/>
    <b v="1"/>
    <x v="4"/>
    <s v="rock"/>
    <n v="171"/>
    <n v="62.87"/>
    <x v="2"/>
    <x v="1375"/>
  </r>
  <r>
    <x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b v="0"/>
    <n v="168"/>
    <b v="1"/>
    <x v="4"/>
    <s v="rock"/>
    <n v="252"/>
    <n v="55.61"/>
    <x v="2"/>
    <x v="1376"/>
  </r>
  <r>
    <x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b v="0"/>
    <n v="31"/>
    <b v="1"/>
    <x v="4"/>
    <s v="rock"/>
    <n v="116"/>
    <n v="48.71"/>
    <x v="1"/>
    <x v="1377"/>
  </r>
  <r>
    <x v="1378"/>
    <s v="SIX BY SEVEN"/>
    <s v="A psychedelic post rock masterpiece!"/>
    <x v="13"/>
    <n v="4067"/>
    <x v="0"/>
    <s v="GB"/>
    <s v="GBP"/>
    <n v="1470075210"/>
    <n v="1468779210"/>
    <b v="0"/>
    <n v="133"/>
    <b v="1"/>
    <x v="4"/>
    <s v="rock"/>
    <n v="203"/>
    <n v="30.58"/>
    <x v="2"/>
    <x v="1378"/>
  </r>
  <r>
    <x v="1379"/>
    <s v="J. Walter Makes a Record"/>
    <s v="---------The long-awaited debut full-length from Justin Ruddy--------"/>
    <x v="3"/>
    <n v="11160"/>
    <x v="0"/>
    <s v="US"/>
    <s v="USD"/>
    <n v="1433504876"/>
    <n v="1430912876"/>
    <b v="0"/>
    <n v="151"/>
    <b v="1"/>
    <x v="4"/>
    <s v="rock"/>
    <n v="112"/>
    <n v="73.91"/>
    <x v="0"/>
    <x v="1379"/>
  </r>
  <r>
    <x v="1380"/>
    <s v="BARNFEST 2015"/>
    <s v="A DIY MUSIC FESTIVAL FROM ST. LOUIS MO! Bands make their own festival, help make it legit!"/>
    <x v="251"/>
    <n v="106"/>
    <x v="0"/>
    <s v="US"/>
    <s v="USD"/>
    <n v="1433815200"/>
    <n v="1431886706"/>
    <b v="0"/>
    <n v="5"/>
    <b v="1"/>
    <x v="4"/>
    <s v="rock"/>
    <n v="424"/>
    <n v="21.2"/>
    <x v="0"/>
    <x v="1380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b v="0"/>
    <n v="73"/>
    <b v="1"/>
    <x v="4"/>
    <s v="rock"/>
    <n v="107"/>
    <n v="73.36"/>
    <x v="2"/>
    <x v="1381"/>
  </r>
  <r>
    <x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b v="0"/>
    <n v="148"/>
    <b v="1"/>
    <x v="4"/>
    <s v="rock"/>
    <n v="104"/>
    <n v="56.41"/>
    <x v="4"/>
    <x v="1382"/>
  </r>
  <r>
    <x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b v="0"/>
    <n v="93"/>
    <b v="1"/>
    <x v="4"/>
    <s v="rock"/>
    <n v="212"/>
    <n v="50.25"/>
    <x v="2"/>
    <x v="1383"/>
  </r>
  <r>
    <x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b v="0"/>
    <n v="63"/>
    <b v="1"/>
    <x v="4"/>
    <s v="rock"/>
    <n v="124"/>
    <n v="68.94"/>
    <x v="0"/>
    <x v="1384"/>
  </r>
  <r>
    <x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b v="0"/>
    <n v="134"/>
    <b v="1"/>
    <x v="4"/>
    <s v="rock"/>
    <n v="110"/>
    <n v="65.91"/>
    <x v="2"/>
    <x v="1385"/>
  </r>
  <r>
    <x v="1386"/>
    <s v="MALTESE CROSS: The First Album"/>
    <s v="We are a classic hard rock/heavy metal band just trying to keep rock alive!"/>
    <x v="44"/>
    <n v="875"/>
    <x v="0"/>
    <s v="US"/>
    <s v="USD"/>
    <n v="1438183889"/>
    <n v="1435591889"/>
    <b v="0"/>
    <n v="14"/>
    <b v="1"/>
    <x v="4"/>
    <s v="rock"/>
    <n v="219"/>
    <n v="62.5"/>
    <x v="0"/>
    <x v="1386"/>
  </r>
  <r>
    <x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b v="0"/>
    <n v="78"/>
    <b v="1"/>
    <x v="4"/>
    <s v="rock"/>
    <n v="137"/>
    <n v="70.06"/>
    <x v="0"/>
    <x v="1387"/>
  </r>
  <r>
    <x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b v="0"/>
    <n v="112"/>
    <b v="1"/>
    <x v="4"/>
    <s v="rock"/>
    <n v="135"/>
    <n v="60.18"/>
    <x v="2"/>
    <x v="1388"/>
  </r>
  <r>
    <x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b v="0"/>
    <n v="34"/>
    <b v="1"/>
    <x v="4"/>
    <s v="rock"/>
    <n v="145"/>
    <n v="21.38"/>
    <x v="2"/>
    <x v="1389"/>
  </r>
  <r>
    <x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b v="0"/>
    <n v="19"/>
    <b v="1"/>
    <x v="4"/>
    <s v="rock"/>
    <n v="109"/>
    <n v="160.79"/>
    <x v="0"/>
    <x v="1390"/>
  </r>
  <r>
    <x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b v="0"/>
    <n v="13"/>
    <b v="1"/>
    <x v="4"/>
    <s v="rock"/>
    <n v="110"/>
    <n v="42.38"/>
    <x v="0"/>
    <x v="1391"/>
  </r>
  <r>
    <x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b v="0"/>
    <n v="104"/>
    <b v="1"/>
    <x v="4"/>
    <s v="rock"/>
    <n v="114"/>
    <n v="27.32"/>
    <x v="2"/>
    <x v="1392"/>
  </r>
  <r>
    <x v="1393"/>
    <s v="WolfHunt | Social Commentary Rock Project"/>
    <s v="Rock n' Roll tales of our times"/>
    <x v="3"/>
    <n v="10235"/>
    <x v="0"/>
    <s v="US"/>
    <s v="USD"/>
    <n v="1470068523"/>
    <n v="1467476523"/>
    <b v="0"/>
    <n v="52"/>
    <b v="1"/>
    <x v="4"/>
    <s v="rock"/>
    <n v="102"/>
    <n v="196.83"/>
    <x v="2"/>
    <x v="1393"/>
  </r>
  <r>
    <x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b v="0"/>
    <n v="17"/>
    <b v="1"/>
    <x v="4"/>
    <s v="rock"/>
    <n v="122"/>
    <n v="53.88"/>
    <x v="1"/>
    <x v="1394"/>
  </r>
  <r>
    <x v="1395"/>
    <s v="Quiet Oaks Full Length Album"/>
    <s v="Help Quiet Oaks record their debut album!!!"/>
    <x v="8"/>
    <n v="3916"/>
    <x v="0"/>
    <s v="US"/>
    <s v="USD"/>
    <n v="1484430481"/>
    <n v="1481838481"/>
    <b v="0"/>
    <n v="82"/>
    <b v="1"/>
    <x v="4"/>
    <s v="rock"/>
    <n v="112"/>
    <n v="47.76"/>
    <x v="2"/>
    <x v="1395"/>
  </r>
  <r>
    <x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b v="0"/>
    <n v="73"/>
    <b v="1"/>
    <x v="4"/>
    <s v="rock"/>
    <n v="107"/>
    <n v="88.19"/>
    <x v="0"/>
    <x v="1396"/>
  </r>
  <r>
    <x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b v="0"/>
    <n v="158"/>
    <b v="1"/>
    <x v="4"/>
    <s v="rock"/>
    <n v="114"/>
    <n v="72.06"/>
    <x v="2"/>
    <x v="1397"/>
  </r>
  <r>
    <x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b v="0"/>
    <n v="65"/>
    <b v="1"/>
    <x v="4"/>
    <s v="rock"/>
    <n v="110"/>
    <n v="74.25"/>
    <x v="2"/>
    <x v="1398"/>
  </r>
  <r>
    <x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b v="0"/>
    <n v="184"/>
    <b v="1"/>
    <x v="4"/>
    <s v="rock"/>
    <n v="126"/>
    <n v="61.7"/>
    <x v="3"/>
    <x v="1399"/>
  </r>
  <r>
    <x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b v="0"/>
    <n v="34"/>
    <b v="1"/>
    <x v="4"/>
    <s v="rock"/>
    <n v="167"/>
    <n v="17.239999999999998"/>
    <x v="2"/>
    <x v="1400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b v="0"/>
    <n v="240"/>
    <b v="1"/>
    <x v="4"/>
    <s v="rock"/>
    <n v="497"/>
    <n v="51.72"/>
    <x v="4"/>
    <x v="1401"/>
  </r>
  <r>
    <x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b v="0"/>
    <n v="113"/>
    <b v="1"/>
    <x v="4"/>
    <s v="rock"/>
    <n v="109"/>
    <n v="24.15"/>
    <x v="0"/>
    <x v="1402"/>
  </r>
  <r>
    <x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b v="0"/>
    <n v="66"/>
    <b v="1"/>
    <x v="4"/>
    <s v="rock"/>
    <n v="103"/>
    <n v="62.17"/>
    <x v="4"/>
    <x v="1403"/>
  </r>
  <r>
    <x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b v="1"/>
    <n v="5"/>
    <b v="0"/>
    <x v="3"/>
    <s v="translations"/>
    <n v="2"/>
    <n v="48.2"/>
    <x v="0"/>
    <x v="1404"/>
  </r>
  <r>
    <x v="1405"/>
    <s v="The Bible translated into Emoticons"/>
    <s v="Will more people read the Bible if it were translated into Emoticons?"/>
    <x v="31"/>
    <n v="105"/>
    <x v="2"/>
    <s v="US"/>
    <s v="USD"/>
    <n v="1417195201"/>
    <n v="1414599601"/>
    <b v="1"/>
    <n v="17"/>
    <b v="0"/>
    <x v="3"/>
    <s v="translations"/>
    <n v="0"/>
    <n v="6.18"/>
    <x v="3"/>
    <x v="1405"/>
  </r>
  <r>
    <x v="1406"/>
    <s v="Man Down! Translation project"/>
    <s v="The White coat and the battle dress uniform"/>
    <x v="14"/>
    <n v="15"/>
    <x v="2"/>
    <s v="IT"/>
    <s v="EUR"/>
    <n v="1449914400"/>
    <n v="1445336607"/>
    <b v="0"/>
    <n v="3"/>
    <b v="0"/>
    <x v="3"/>
    <s v="translations"/>
    <n v="0"/>
    <n v="5"/>
    <x v="0"/>
    <x v="1406"/>
  </r>
  <r>
    <x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b v="0"/>
    <n v="2"/>
    <b v="0"/>
    <x v="3"/>
    <s v="translations"/>
    <n v="1"/>
    <n v="7.5"/>
    <x v="3"/>
    <x v="1407"/>
  </r>
  <r>
    <x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b v="0"/>
    <n v="6"/>
    <b v="0"/>
    <x v="3"/>
    <s v="translations"/>
    <n v="7"/>
    <n v="12"/>
    <x v="0"/>
    <x v="1408"/>
  </r>
  <r>
    <x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b v="0"/>
    <n v="0"/>
    <b v="0"/>
    <x v="3"/>
    <s v="translations"/>
    <n v="0"/>
    <e v="#DIV/0!"/>
    <x v="3"/>
    <x v="1409"/>
  </r>
  <r>
    <x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b v="0"/>
    <n v="1"/>
    <b v="0"/>
    <x v="3"/>
    <s v="translations"/>
    <n v="0"/>
    <n v="1"/>
    <x v="2"/>
    <x v="1410"/>
  </r>
  <r>
    <x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b v="0"/>
    <n v="3"/>
    <b v="0"/>
    <x v="3"/>
    <s v="translations"/>
    <n v="0"/>
    <n v="2.33"/>
    <x v="0"/>
    <x v="1411"/>
  </r>
  <r>
    <x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b v="0"/>
    <n v="13"/>
    <b v="0"/>
    <x v="3"/>
    <s v="translations"/>
    <n v="5"/>
    <n v="24.62"/>
    <x v="3"/>
    <x v="1412"/>
  </r>
  <r>
    <x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b v="0"/>
    <n v="1"/>
    <b v="0"/>
    <x v="3"/>
    <s v="translations"/>
    <n v="5"/>
    <n v="100"/>
    <x v="0"/>
    <x v="1413"/>
  </r>
  <r>
    <x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b v="0"/>
    <n v="1"/>
    <b v="0"/>
    <x v="3"/>
    <s v="translations"/>
    <n v="0"/>
    <n v="1"/>
    <x v="2"/>
    <x v="1414"/>
  </r>
  <r>
    <x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b v="0"/>
    <n v="9"/>
    <b v="0"/>
    <x v="3"/>
    <s v="translations"/>
    <n v="18"/>
    <n v="88.89"/>
    <x v="0"/>
    <x v="1415"/>
  </r>
  <r>
    <x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b v="0"/>
    <n v="0"/>
    <b v="0"/>
    <x v="3"/>
    <s v="translations"/>
    <n v="0"/>
    <e v="#DIV/0!"/>
    <x v="0"/>
    <x v="1416"/>
  </r>
  <r>
    <x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b v="0"/>
    <n v="2"/>
    <b v="0"/>
    <x v="3"/>
    <s v="translations"/>
    <n v="1"/>
    <n v="27.5"/>
    <x v="0"/>
    <x v="1417"/>
  </r>
  <r>
    <x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b v="0"/>
    <n v="1"/>
    <b v="0"/>
    <x v="3"/>
    <s v="translations"/>
    <n v="0"/>
    <n v="6"/>
    <x v="2"/>
    <x v="1418"/>
  </r>
  <r>
    <x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b v="0"/>
    <n v="10"/>
    <b v="0"/>
    <x v="3"/>
    <s v="translations"/>
    <n v="7"/>
    <n v="44.5"/>
    <x v="2"/>
    <x v="1419"/>
  </r>
  <r>
    <x v="1420"/>
    <s v="Shakespeare in the Hood - Romeo and Juliet"/>
    <s v="Help me butcher Shakespeare in a satirical fashion."/>
    <x v="252"/>
    <n v="3"/>
    <x v="2"/>
    <s v="US"/>
    <s v="USD"/>
    <n v="1467129686"/>
    <n v="1464969686"/>
    <b v="0"/>
    <n v="3"/>
    <b v="0"/>
    <x v="3"/>
    <s v="translations"/>
    <n v="3"/>
    <n v="1"/>
    <x v="2"/>
    <x v="1420"/>
  </r>
  <r>
    <x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b v="0"/>
    <n v="2"/>
    <b v="0"/>
    <x v="3"/>
    <s v="translations"/>
    <n v="0"/>
    <n v="100"/>
    <x v="0"/>
    <x v="1421"/>
  </r>
  <r>
    <x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b v="0"/>
    <n v="2"/>
    <b v="0"/>
    <x v="3"/>
    <s v="translations"/>
    <n v="0"/>
    <n v="13"/>
    <x v="2"/>
    <x v="1422"/>
  </r>
  <r>
    <x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b v="0"/>
    <n v="1"/>
    <b v="0"/>
    <x v="3"/>
    <s v="translations"/>
    <n v="0"/>
    <n v="100"/>
    <x v="0"/>
    <x v="1423"/>
  </r>
  <r>
    <x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b v="0"/>
    <n v="14"/>
    <b v="0"/>
    <x v="3"/>
    <s v="translations"/>
    <n v="20"/>
    <n v="109.07"/>
    <x v="2"/>
    <x v="1424"/>
  </r>
  <r>
    <x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b v="0"/>
    <n v="0"/>
    <b v="0"/>
    <x v="3"/>
    <s v="translations"/>
    <n v="0"/>
    <e v="#DIV/0!"/>
    <x v="0"/>
    <x v="1425"/>
  </r>
  <r>
    <x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b v="0"/>
    <n v="0"/>
    <b v="0"/>
    <x v="3"/>
    <s v="translations"/>
    <n v="0"/>
    <e v="#DIV/0!"/>
    <x v="0"/>
    <x v="1426"/>
  </r>
  <r>
    <x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b v="0"/>
    <n v="4"/>
    <b v="0"/>
    <x v="3"/>
    <s v="translations"/>
    <n v="8"/>
    <n v="104.75"/>
    <x v="2"/>
    <x v="1427"/>
  </r>
  <r>
    <x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b v="0"/>
    <n v="3"/>
    <b v="0"/>
    <x v="3"/>
    <s v="translations"/>
    <n v="5"/>
    <n v="15"/>
    <x v="2"/>
    <x v="1428"/>
  </r>
  <r>
    <x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b v="0"/>
    <n v="0"/>
    <b v="0"/>
    <x v="3"/>
    <s v="translations"/>
    <n v="0"/>
    <e v="#DIV/0!"/>
    <x v="0"/>
    <x v="1429"/>
  </r>
  <r>
    <x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b v="0"/>
    <n v="5"/>
    <b v="0"/>
    <x v="3"/>
    <s v="translations"/>
    <n v="8"/>
    <n v="80.599999999999994"/>
    <x v="3"/>
    <x v="1430"/>
  </r>
  <r>
    <x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b v="0"/>
    <n v="47"/>
    <b v="0"/>
    <x v="3"/>
    <s v="translations"/>
    <n v="32"/>
    <n v="115.55"/>
    <x v="0"/>
    <x v="1431"/>
  </r>
  <r>
    <x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b v="0"/>
    <n v="0"/>
    <b v="0"/>
    <x v="3"/>
    <s v="translations"/>
    <n v="0"/>
    <e v="#DIV/0!"/>
    <x v="0"/>
    <x v="1432"/>
  </r>
  <r>
    <x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b v="0"/>
    <n v="10"/>
    <b v="0"/>
    <x v="3"/>
    <s v="translations"/>
    <n v="7"/>
    <n v="80.5"/>
    <x v="2"/>
    <x v="1433"/>
  </r>
  <r>
    <x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b v="0"/>
    <n v="11"/>
    <b v="0"/>
    <x v="3"/>
    <s v="translations"/>
    <n v="10"/>
    <n v="744.55"/>
    <x v="0"/>
    <x v="1434"/>
  </r>
  <r>
    <x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b v="0"/>
    <n v="2"/>
    <b v="0"/>
    <x v="3"/>
    <s v="translations"/>
    <n v="0"/>
    <n v="7.5"/>
    <x v="0"/>
    <x v="1435"/>
  </r>
  <r>
    <x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b v="0"/>
    <n v="2"/>
    <b v="0"/>
    <x v="3"/>
    <s v="translations"/>
    <n v="1"/>
    <n v="38.5"/>
    <x v="2"/>
    <x v="1436"/>
  </r>
  <r>
    <x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b v="0"/>
    <n v="22"/>
    <b v="0"/>
    <x v="3"/>
    <s v="translations"/>
    <n v="27"/>
    <n v="36.68"/>
    <x v="3"/>
    <x v="1437"/>
  </r>
  <r>
    <x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b v="0"/>
    <n v="8"/>
    <b v="0"/>
    <x v="3"/>
    <s v="translations"/>
    <n v="3"/>
    <n v="75"/>
    <x v="2"/>
    <x v="1438"/>
  </r>
  <r>
    <x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b v="0"/>
    <n v="6"/>
    <b v="0"/>
    <x v="3"/>
    <s v="translations"/>
    <n v="7"/>
    <n v="30"/>
    <x v="0"/>
    <x v="1439"/>
  </r>
  <r>
    <x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b v="0"/>
    <n v="1"/>
    <b v="0"/>
    <x v="3"/>
    <s v="translations"/>
    <n v="0"/>
    <n v="1"/>
    <x v="2"/>
    <x v="1440"/>
  </r>
  <r>
    <x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b v="0"/>
    <n v="3"/>
    <b v="0"/>
    <x v="3"/>
    <s v="translations"/>
    <n v="1"/>
    <n v="673.33"/>
    <x v="0"/>
    <x v="1441"/>
  </r>
  <r>
    <x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b v="0"/>
    <n v="0"/>
    <b v="0"/>
    <x v="3"/>
    <s v="translations"/>
    <n v="0"/>
    <e v="#DIV/0!"/>
    <x v="2"/>
    <x v="1442"/>
  </r>
  <r>
    <x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b v="0"/>
    <n v="0"/>
    <b v="0"/>
    <x v="3"/>
    <s v="translations"/>
    <n v="0"/>
    <e v="#DIV/0!"/>
    <x v="2"/>
    <x v="1443"/>
  </r>
  <r>
    <x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b v="0"/>
    <n v="0"/>
    <b v="0"/>
    <x v="3"/>
    <s v="translations"/>
    <n v="0"/>
    <e v="#DIV/0!"/>
    <x v="0"/>
    <x v="1444"/>
  </r>
  <r>
    <x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b v="0"/>
    <n v="0"/>
    <b v="0"/>
    <x v="3"/>
    <s v="translations"/>
    <n v="0"/>
    <e v="#DIV/0!"/>
    <x v="0"/>
    <x v="1445"/>
  </r>
  <r>
    <x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b v="0"/>
    <n v="0"/>
    <b v="0"/>
    <x v="3"/>
    <s v="translations"/>
    <n v="0"/>
    <e v="#DIV/0!"/>
    <x v="2"/>
    <x v="1446"/>
  </r>
  <r>
    <x v="1447"/>
    <s v="Indian Language Dictionary"/>
    <s v="I'm creating a dictionary of multiple Indian languages."/>
    <x v="69"/>
    <n v="75"/>
    <x v="2"/>
    <s v="US"/>
    <s v="USD"/>
    <n v="1467999134"/>
    <n v="1465407134"/>
    <b v="0"/>
    <n v="3"/>
    <b v="0"/>
    <x v="3"/>
    <s v="translations"/>
    <n v="0"/>
    <n v="25"/>
    <x v="2"/>
    <x v="1447"/>
  </r>
  <r>
    <x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b v="0"/>
    <n v="0"/>
    <b v="0"/>
    <x v="3"/>
    <s v="translations"/>
    <n v="0"/>
    <e v="#DIV/0!"/>
    <x v="0"/>
    <x v="1448"/>
  </r>
  <r>
    <x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b v="0"/>
    <n v="0"/>
    <b v="0"/>
    <x v="3"/>
    <s v="translations"/>
    <n v="0"/>
    <e v="#DIV/0!"/>
    <x v="0"/>
    <x v="1449"/>
  </r>
  <r>
    <x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b v="0"/>
    <n v="1"/>
    <b v="0"/>
    <x v="3"/>
    <s v="translations"/>
    <n v="0"/>
    <n v="1"/>
    <x v="2"/>
    <x v="1450"/>
  </r>
  <r>
    <x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b v="0"/>
    <n v="2"/>
    <b v="0"/>
    <x v="3"/>
    <s v="translations"/>
    <n v="0"/>
    <n v="1"/>
    <x v="3"/>
    <x v="1451"/>
  </r>
  <r>
    <x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b v="0"/>
    <n v="0"/>
    <b v="0"/>
    <x v="3"/>
    <s v="translations"/>
    <n v="0"/>
    <e v="#DIV/0!"/>
    <x v="3"/>
    <x v="1452"/>
  </r>
  <r>
    <x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b v="0"/>
    <n v="0"/>
    <b v="0"/>
    <x v="3"/>
    <s v="translations"/>
    <n v="0"/>
    <e v="#DIV/0!"/>
    <x v="1"/>
    <x v="1453"/>
  </r>
  <r>
    <x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b v="0"/>
    <n v="1"/>
    <b v="0"/>
    <x v="3"/>
    <s v="translations"/>
    <n v="1"/>
    <n v="15"/>
    <x v="2"/>
    <x v="1454"/>
  </r>
  <r>
    <x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b v="0"/>
    <n v="7"/>
    <b v="0"/>
    <x v="3"/>
    <s v="translations"/>
    <n v="11"/>
    <n v="225"/>
    <x v="3"/>
    <x v="1455"/>
  </r>
  <r>
    <x v="1456"/>
    <s v="Sometimes you don't need love (Canceled)"/>
    <s v="English Version of my auto-published novel"/>
    <x v="10"/>
    <n v="145"/>
    <x v="1"/>
    <s v="IT"/>
    <s v="EUR"/>
    <n v="1483459365"/>
    <n v="1480867365"/>
    <b v="0"/>
    <n v="3"/>
    <b v="0"/>
    <x v="3"/>
    <s v="translations"/>
    <n v="3"/>
    <n v="48.33"/>
    <x v="2"/>
    <x v="1456"/>
  </r>
  <r>
    <x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b v="0"/>
    <n v="0"/>
    <b v="0"/>
    <x v="3"/>
    <s v="translations"/>
    <n v="0"/>
    <e v="#DIV/0!"/>
    <x v="0"/>
    <x v="1457"/>
  </r>
  <r>
    <x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b v="0"/>
    <n v="0"/>
    <b v="0"/>
    <x v="3"/>
    <s v="translations"/>
    <n v="0"/>
    <e v="#DIV/0!"/>
    <x v="3"/>
    <x v="1458"/>
  </r>
  <r>
    <x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b v="0"/>
    <n v="0"/>
    <b v="0"/>
    <x v="3"/>
    <s v="translations"/>
    <n v="0"/>
    <e v="#DIV/0!"/>
    <x v="0"/>
    <x v="1459"/>
  </r>
  <r>
    <x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b v="0"/>
    <n v="0"/>
    <b v="0"/>
    <x v="3"/>
    <s v="translations"/>
    <n v="0"/>
    <e v="#DIV/0!"/>
    <x v="3"/>
    <x v="1460"/>
  </r>
  <r>
    <x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b v="1"/>
    <n v="340"/>
    <b v="1"/>
    <x v="3"/>
    <s v="radio &amp; podcasts"/>
    <n v="101"/>
    <n v="44.67"/>
    <x v="3"/>
    <x v="1461"/>
  </r>
  <r>
    <x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b v="1"/>
    <n v="150"/>
    <b v="1"/>
    <x v="3"/>
    <s v="radio &amp; podcasts"/>
    <n v="109"/>
    <n v="28.94"/>
    <x v="4"/>
    <x v="1462"/>
  </r>
  <r>
    <x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b v="1"/>
    <n v="25"/>
    <b v="1"/>
    <x v="3"/>
    <s v="radio &amp; podcasts"/>
    <n v="148"/>
    <n v="35.44"/>
    <x v="4"/>
    <x v="1463"/>
  </r>
  <r>
    <x v="1464"/>
    <s v="Science Studio"/>
    <s v="The Best Science Media on the Web"/>
    <x v="10"/>
    <n v="8160"/>
    <x v="0"/>
    <s v="US"/>
    <s v="USD"/>
    <n v="1361029958"/>
    <n v="1358437958"/>
    <b v="1"/>
    <n v="234"/>
    <b v="1"/>
    <x v="3"/>
    <s v="radio &amp; podcasts"/>
    <n v="163"/>
    <n v="34.869999999999997"/>
    <x v="4"/>
    <x v="1464"/>
  </r>
  <r>
    <x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b v="1"/>
    <n v="2602"/>
    <b v="1"/>
    <x v="3"/>
    <s v="radio &amp; podcasts"/>
    <n v="456"/>
    <n v="52.62"/>
    <x v="5"/>
    <x v="1465"/>
  </r>
  <r>
    <x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b v="1"/>
    <n v="248"/>
    <b v="1"/>
    <x v="3"/>
    <s v="radio &amp; podcasts"/>
    <n v="108"/>
    <n v="69.599999999999994"/>
    <x v="0"/>
    <x v="1466"/>
  </r>
  <r>
    <x v="1467"/>
    <s v="Radio Ambulante"/>
    <s v="We are a new Spanish language podcast telling uniquely Latin American stories."/>
    <x v="79"/>
    <n v="46032"/>
    <x v="0"/>
    <s v="US"/>
    <s v="USD"/>
    <n v="1332699285"/>
    <n v="1327518885"/>
    <b v="1"/>
    <n v="600"/>
    <b v="1"/>
    <x v="3"/>
    <s v="radio &amp; podcasts"/>
    <n v="115"/>
    <n v="76.72"/>
    <x v="5"/>
    <x v="1467"/>
  </r>
  <r>
    <x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b v="1"/>
    <n v="293"/>
    <b v="1"/>
    <x v="3"/>
    <s v="radio &amp; podcasts"/>
    <n v="102"/>
    <n v="33.19"/>
    <x v="6"/>
    <x v="1468"/>
  </r>
  <r>
    <x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b v="1"/>
    <n v="321"/>
    <b v="1"/>
    <x v="3"/>
    <s v="radio &amp; podcasts"/>
    <n v="108"/>
    <n v="149.46"/>
    <x v="4"/>
    <x v="1469"/>
  </r>
  <r>
    <x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b v="1"/>
    <n v="81"/>
    <b v="1"/>
    <x v="3"/>
    <s v="radio &amp; podcasts"/>
    <n v="125"/>
    <n v="23.17"/>
    <x v="5"/>
    <x v="1470"/>
  </r>
  <r>
    <x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b v="1"/>
    <n v="343"/>
    <b v="1"/>
    <x v="3"/>
    <s v="radio &amp; podcasts"/>
    <n v="104"/>
    <n v="96.88"/>
    <x v="0"/>
    <x v="1471"/>
  </r>
  <r>
    <x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b v="1"/>
    <n v="336"/>
    <b v="1"/>
    <x v="3"/>
    <s v="radio &amp; podcasts"/>
    <n v="139"/>
    <n v="103.2"/>
    <x v="4"/>
    <x v="1472"/>
  </r>
  <r>
    <x v="1473"/>
    <s v="ONE LOVES ONLY FORM"/>
    <s v="Public Radio Project"/>
    <x v="15"/>
    <n v="1807.74"/>
    <x v="0"/>
    <s v="US"/>
    <s v="USD"/>
    <n v="1330644639"/>
    <n v="1328052639"/>
    <b v="1"/>
    <n v="47"/>
    <b v="1"/>
    <x v="3"/>
    <s v="radio &amp; podcasts"/>
    <n v="121"/>
    <n v="38.46"/>
    <x v="5"/>
    <x v="1473"/>
  </r>
  <r>
    <x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b v="1"/>
    <n v="76"/>
    <b v="1"/>
    <x v="3"/>
    <s v="radio &amp; podcasts"/>
    <n v="112"/>
    <n v="44.32"/>
    <x v="4"/>
    <x v="1474"/>
  </r>
  <r>
    <x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b v="1"/>
    <n v="441"/>
    <b v="1"/>
    <x v="3"/>
    <s v="radio &amp; podcasts"/>
    <n v="189"/>
    <n v="64.17"/>
    <x v="3"/>
    <x v="1475"/>
  </r>
  <r>
    <x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b v="1"/>
    <n v="916"/>
    <b v="1"/>
    <x v="3"/>
    <s v="radio &amp; podcasts"/>
    <n v="662"/>
    <n v="43.33"/>
    <x v="6"/>
    <x v="1476"/>
  </r>
  <r>
    <x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b v="1"/>
    <n v="369"/>
    <b v="1"/>
    <x v="3"/>
    <s v="radio &amp; podcasts"/>
    <n v="111"/>
    <n v="90.5"/>
    <x v="6"/>
    <x v="1477"/>
  </r>
  <r>
    <x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b v="1"/>
    <n v="20242"/>
    <b v="1"/>
    <x v="3"/>
    <s v="radio &amp; podcasts"/>
    <n v="1182"/>
    <n v="29.19"/>
    <x v="4"/>
    <x v="1478"/>
  </r>
  <r>
    <x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b v="1"/>
    <n v="71"/>
    <b v="1"/>
    <x v="3"/>
    <s v="radio &amp; podcasts"/>
    <n v="137"/>
    <n v="30.96"/>
    <x v="3"/>
    <x v="1479"/>
  </r>
  <r>
    <x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b v="1"/>
    <n v="635"/>
    <b v="1"/>
    <x v="3"/>
    <s v="radio &amp; podcasts"/>
    <n v="117"/>
    <n v="92.16"/>
    <x v="4"/>
    <x v="1480"/>
  </r>
  <r>
    <x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b v="0"/>
    <n v="6"/>
    <b v="0"/>
    <x v="3"/>
    <s v="fiction"/>
    <n v="2"/>
    <n v="17.5"/>
    <x v="4"/>
    <x v="1481"/>
  </r>
  <r>
    <x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b v="0"/>
    <n v="1"/>
    <b v="0"/>
    <x v="3"/>
    <s v="fiction"/>
    <n v="0"/>
    <n v="5"/>
    <x v="5"/>
    <x v="1482"/>
  </r>
  <r>
    <x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b v="0"/>
    <n v="2"/>
    <b v="0"/>
    <x v="3"/>
    <s v="fiction"/>
    <n v="1"/>
    <n v="25"/>
    <x v="2"/>
    <x v="1483"/>
  </r>
  <r>
    <x v="1484"/>
    <s v="a book called filtered down thru the stars"/>
    <s v="The mussings of an old wizard"/>
    <x v="13"/>
    <n v="0"/>
    <x v="2"/>
    <s v="US"/>
    <s v="USD"/>
    <n v="1342882260"/>
    <n v="1337834963"/>
    <b v="0"/>
    <n v="0"/>
    <b v="0"/>
    <x v="3"/>
    <s v="fiction"/>
    <n v="0"/>
    <e v="#DIV/0!"/>
    <x v="5"/>
    <x v="1484"/>
  </r>
  <r>
    <x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b v="0"/>
    <n v="3"/>
    <b v="0"/>
    <x v="3"/>
    <s v="fiction"/>
    <n v="2"/>
    <n v="50"/>
    <x v="0"/>
    <x v="1485"/>
  </r>
  <r>
    <x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b v="0"/>
    <n v="3"/>
    <b v="0"/>
    <x v="3"/>
    <s v="fiction"/>
    <n v="0"/>
    <n v="16"/>
    <x v="0"/>
    <x v="1486"/>
  </r>
  <r>
    <x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b v="0"/>
    <n v="0"/>
    <b v="0"/>
    <x v="3"/>
    <s v="fiction"/>
    <n v="0"/>
    <e v="#DIV/0!"/>
    <x v="2"/>
    <x v="1487"/>
  </r>
  <r>
    <x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b v="0"/>
    <n v="6"/>
    <b v="0"/>
    <x v="3"/>
    <s v="fiction"/>
    <n v="2"/>
    <n v="60"/>
    <x v="4"/>
    <x v="1488"/>
  </r>
  <r>
    <x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b v="0"/>
    <n v="0"/>
    <b v="0"/>
    <x v="3"/>
    <s v="fiction"/>
    <n v="0"/>
    <e v="#DIV/0!"/>
    <x v="5"/>
    <x v="1489"/>
  </r>
  <r>
    <x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b v="0"/>
    <n v="19"/>
    <b v="0"/>
    <x v="3"/>
    <s v="fiction"/>
    <n v="31"/>
    <n v="47.11"/>
    <x v="4"/>
    <x v="1490"/>
  </r>
  <r>
    <x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b v="0"/>
    <n v="1"/>
    <b v="0"/>
    <x v="3"/>
    <s v="fiction"/>
    <n v="8"/>
    <n v="100"/>
    <x v="3"/>
    <x v="1491"/>
  </r>
  <r>
    <x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b v="0"/>
    <n v="2"/>
    <b v="0"/>
    <x v="3"/>
    <s v="fiction"/>
    <n v="1"/>
    <n v="15"/>
    <x v="6"/>
    <x v="1492"/>
  </r>
  <r>
    <x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b v="0"/>
    <n v="0"/>
    <b v="0"/>
    <x v="3"/>
    <s v="fiction"/>
    <n v="0"/>
    <e v="#DIV/0!"/>
    <x v="4"/>
    <x v="1493"/>
  </r>
  <r>
    <x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b v="0"/>
    <n v="11"/>
    <b v="0"/>
    <x v="3"/>
    <s v="fiction"/>
    <n v="9"/>
    <n v="40.450000000000003"/>
    <x v="0"/>
    <x v="1494"/>
  </r>
  <r>
    <x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b v="0"/>
    <n v="0"/>
    <b v="0"/>
    <x v="3"/>
    <s v="fiction"/>
    <n v="0"/>
    <e v="#DIV/0!"/>
    <x v="6"/>
    <x v="1495"/>
  </r>
  <r>
    <x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b v="0"/>
    <n v="0"/>
    <b v="0"/>
    <x v="3"/>
    <s v="fiction"/>
    <n v="0"/>
    <e v="#DIV/0!"/>
    <x v="3"/>
    <x v="1496"/>
  </r>
  <r>
    <x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b v="0"/>
    <n v="1"/>
    <b v="0"/>
    <x v="3"/>
    <s v="fiction"/>
    <n v="0"/>
    <n v="1"/>
    <x v="4"/>
    <x v="1497"/>
  </r>
  <r>
    <x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b v="0"/>
    <n v="3"/>
    <b v="0"/>
    <x v="3"/>
    <s v="fiction"/>
    <n v="2"/>
    <n v="19"/>
    <x v="3"/>
    <x v="1498"/>
  </r>
  <r>
    <x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b v="0"/>
    <n v="1"/>
    <b v="0"/>
    <x v="3"/>
    <s v="fiction"/>
    <n v="0"/>
    <n v="5"/>
    <x v="2"/>
    <x v="1499"/>
  </r>
  <r>
    <x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b v="0"/>
    <n v="15"/>
    <b v="0"/>
    <x v="3"/>
    <s v="fiction"/>
    <n v="25"/>
    <n v="46.73"/>
    <x v="4"/>
    <x v="1500"/>
  </r>
  <r>
    <x v="1501"/>
    <s v="This is Nowhere"/>
    <s v="A hardcover book of surf, outdoor and nature photos from the British Columbia coast."/>
    <x v="263"/>
    <n v="86492"/>
    <x v="0"/>
    <s v="CA"/>
    <s v="CAD"/>
    <n v="1436364023"/>
    <n v="1433772023"/>
    <b v="1"/>
    <n v="885"/>
    <b v="1"/>
    <x v="8"/>
    <s v="photobooks"/>
    <n v="166"/>
    <n v="97.73"/>
    <x v="0"/>
    <x v="1501"/>
  </r>
  <r>
    <x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b v="1"/>
    <n v="329"/>
    <b v="1"/>
    <x v="8"/>
    <s v="photobooks"/>
    <n v="101"/>
    <n v="67.84"/>
    <x v="2"/>
    <x v="1502"/>
  </r>
  <r>
    <x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b v="1"/>
    <n v="71"/>
    <b v="1"/>
    <x v="8"/>
    <s v="photobooks"/>
    <n v="108"/>
    <n v="56.98"/>
    <x v="2"/>
    <x v="1503"/>
  </r>
  <r>
    <x v="1504"/>
    <s v="RYU X RIO"/>
    <s v="A football photography book like no other about the 2014 World Cup in Brazil, by Ryu Voelkel."/>
    <x v="115"/>
    <n v="18066"/>
    <x v="0"/>
    <s v="GB"/>
    <s v="GBP"/>
    <n v="1402389180"/>
    <n v="1399996024"/>
    <b v="1"/>
    <n v="269"/>
    <b v="1"/>
    <x v="8"/>
    <s v="photobooks"/>
    <n v="278"/>
    <n v="67.16"/>
    <x v="3"/>
    <x v="1504"/>
  </r>
  <r>
    <x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b v="1"/>
    <n v="345"/>
    <b v="1"/>
    <x v="8"/>
    <s v="photobooks"/>
    <n v="104"/>
    <n v="48.04"/>
    <x v="2"/>
    <x v="1505"/>
  </r>
  <r>
    <x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b v="1"/>
    <n v="43"/>
    <b v="1"/>
    <x v="8"/>
    <s v="photobooks"/>
    <n v="111"/>
    <n v="38.86"/>
    <x v="3"/>
    <x v="1506"/>
  </r>
  <r>
    <x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b v="1"/>
    <n v="33"/>
    <b v="1"/>
    <x v="8"/>
    <s v="photobooks"/>
    <n v="215"/>
    <n v="78.180000000000007"/>
    <x v="7"/>
    <x v="1507"/>
  </r>
  <r>
    <x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b v="1"/>
    <n v="211"/>
    <b v="1"/>
    <x v="8"/>
    <s v="photobooks"/>
    <n v="111"/>
    <n v="97.11"/>
    <x v="3"/>
    <x v="1508"/>
  </r>
  <r>
    <x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b v="1"/>
    <n v="196"/>
    <b v="1"/>
    <x v="8"/>
    <s v="photobooks"/>
    <n v="124"/>
    <n v="110.39"/>
    <x v="1"/>
    <x v="1509"/>
  </r>
  <r>
    <x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b v="1"/>
    <n v="405"/>
    <b v="1"/>
    <x v="8"/>
    <s v="photobooks"/>
    <n v="101"/>
    <n v="39.92"/>
    <x v="3"/>
    <x v="1510"/>
  </r>
  <r>
    <x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b v="1"/>
    <n v="206"/>
    <b v="1"/>
    <x v="8"/>
    <s v="photobooks"/>
    <n v="112"/>
    <n v="75.98"/>
    <x v="0"/>
    <x v="1511"/>
  </r>
  <r>
    <x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b v="1"/>
    <n v="335"/>
    <b v="1"/>
    <x v="8"/>
    <s v="photobooks"/>
    <n v="559"/>
    <n v="58.38"/>
    <x v="1"/>
    <x v="1512"/>
  </r>
  <r>
    <x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b v="1"/>
    <n v="215"/>
    <b v="1"/>
    <x v="8"/>
    <s v="photobooks"/>
    <n v="150"/>
    <n v="55.82"/>
    <x v="3"/>
    <x v="1513"/>
  </r>
  <r>
    <x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b v="1"/>
    <n v="176"/>
    <b v="1"/>
    <x v="8"/>
    <s v="photobooks"/>
    <n v="106"/>
    <n v="151.24"/>
    <x v="0"/>
    <x v="1514"/>
  </r>
  <r>
    <x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b v="1"/>
    <n v="555"/>
    <b v="1"/>
    <x v="8"/>
    <s v="photobooks"/>
    <n v="157"/>
    <n v="849.67"/>
    <x v="2"/>
    <x v="1515"/>
  </r>
  <r>
    <x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b v="1"/>
    <n v="116"/>
    <b v="1"/>
    <x v="8"/>
    <s v="photobooks"/>
    <n v="109"/>
    <n v="159.24"/>
    <x v="2"/>
    <x v="1516"/>
  </r>
  <r>
    <x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b v="1"/>
    <n v="615"/>
    <b v="1"/>
    <x v="8"/>
    <s v="photobooks"/>
    <n v="162"/>
    <n v="39.51"/>
    <x v="3"/>
    <x v="1517"/>
  </r>
  <r>
    <x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b v="1"/>
    <n v="236"/>
    <b v="1"/>
    <x v="8"/>
    <s v="photobooks"/>
    <n v="205"/>
    <n v="130.53"/>
    <x v="3"/>
    <x v="1518"/>
  </r>
  <r>
    <x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b v="1"/>
    <n v="145"/>
    <b v="1"/>
    <x v="8"/>
    <s v="photobooks"/>
    <n v="103"/>
    <n v="64.16"/>
    <x v="3"/>
    <x v="1519"/>
  </r>
  <r>
    <x v="1520"/>
    <s v="TULIPS"/>
    <s v="A self-published photography book by Andrew Miksys from his new series about Belarus"/>
    <x v="102"/>
    <n v="18625"/>
    <x v="0"/>
    <s v="US"/>
    <s v="USD"/>
    <n v="1418961600"/>
    <n v="1415824513"/>
    <b v="1"/>
    <n v="167"/>
    <b v="1"/>
    <x v="8"/>
    <s v="photobooks"/>
    <n v="103"/>
    <n v="111.53"/>
    <x v="3"/>
    <x v="1520"/>
  </r>
  <r>
    <x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b v="1"/>
    <n v="235"/>
    <b v="1"/>
    <x v="8"/>
    <s v="photobooks"/>
    <n v="107"/>
    <n v="170.45"/>
    <x v="2"/>
    <x v="1521"/>
  </r>
  <r>
    <x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b v="1"/>
    <n v="452"/>
    <b v="1"/>
    <x v="8"/>
    <s v="photobooks"/>
    <n v="139"/>
    <n v="133.74"/>
    <x v="3"/>
    <x v="1522"/>
  </r>
  <r>
    <x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b v="1"/>
    <n v="241"/>
    <b v="1"/>
    <x v="8"/>
    <s v="photobooks"/>
    <n v="125"/>
    <n v="95.83"/>
    <x v="3"/>
    <x v="1523"/>
  </r>
  <r>
    <x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b v="1"/>
    <n v="28"/>
    <b v="1"/>
    <x v="8"/>
    <s v="photobooks"/>
    <n v="207"/>
    <n v="221.79"/>
    <x v="1"/>
    <x v="1524"/>
  </r>
  <r>
    <x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b v="1"/>
    <n v="140"/>
    <b v="1"/>
    <x v="8"/>
    <s v="photobooks"/>
    <n v="174"/>
    <n v="32.32"/>
    <x v="2"/>
    <x v="1525"/>
  </r>
  <r>
    <x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b v="1"/>
    <n v="280"/>
    <b v="1"/>
    <x v="8"/>
    <s v="photobooks"/>
    <n v="120"/>
    <n v="98.84"/>
    <x v="0"/>
    <x v="1526"/>
  </r>
  <r>
    <x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b v="1"/>
    <n v="70"/>
    <b v="1"/>
    <x v="8"/>
    <s v="photobooks"/>
    <n v="110"/>
    <n v="55.22"/>
    <x v="1"/>
    <x v="1527"/>
  </r>
  <r>
    <x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b v="1"/>
    <n v="160"/>
    <b v="1"/>
    <x v="8"/>
    <s v="photobooks"/>
    <n v="282"/>
    <n v="52.79"/>
    <x v="1"/>
    <x v="1528"/>
  </r>
  <r>
    <x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b v="1"/>
    <n v="141"/>
    <b v="1"/>
    <x v="8"/>
    <s v="photobooks"/>
    <n v="101"/>
    <n v="135.66999999999999"/>
    <x v="0"/>
    <x v="1529"/>
  </r>
  <r>
    <x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b v="1"/>
    <n v="874"/>
    <b v="1"/>
    <x v="8"/>
    <s v="photobooks"/>
    <n v="135"/>
    <n v="53.99"/>
    <x v="0"/>
    <x v="1530"/>
  </r>
  <r>
    <x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b v="1"/>
    <n v="73"/>
    <b v="1"/>
    <x v="8"/>
    <s v="photobooks"/>
    <n v="176"/>
    <n v="56.64"/>
    <x v="3"/>
    <x v="1531"/>
  </r>
  <r>
    <x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b v="1"/>
    <n v="294"/>
    <b v="1"/>
    <x v="8"/>
    <s v="photobooks"/>
    <n v="484"/>
    <n v="82.32"/>
    <x v="2"/>
    <x v="1532"/>
  </r>
  <r>
    <x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b v="1"/>
    <n v="740"/>
    <b v="1"/>
    <x v="8"/>
    <s v="photobooks"/>
    <n v="145"/>
    <n v="88.26"/>
    <x v="2"/>
    <x v="1533"/>
  </r>
  <r>
    <x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b v="1"/>
    <n v="369"/>
    <b v="1"/>
    <x v="8"/>
    <s v="photobooks"/>
    <n v="418"/>
    <n v="84.91"/>
    <x v="0"/>
    <x v="1534"/>
  </r>
  <r>
    <x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b v="1"/>
    <n v="110"/>
    <b v="1"/>
    <x v="8"/>
    <s v="photobooks"/>
    <n v="132"/>
    <n v="48.15"/>
    <x v="2"/>
    <x v="1535"/>
  </r>
  <r>
    <x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b v="1"/>
    <n v="455"/>
    <b v="1"/>
    <x v="8"/>
    <s v="photobooks"/>
    <n v="250"/>
    <n v="66.02"/>
    <x v="0"/>
    <x v="1536"/>
  </r>
  <r>
    <x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b v="1"/>
    <n v="224"/>
    <b v="1"/>
    <x v="8"/>
    <s v="photobooks"/>
    <n v="180"/>
    <n v="96.38"/>
    <x v="2"/>
    <x v="1537"/>
  </r>
  <r>
    <x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b v="1"/>
    <n v="46"/>
    <b v="1"/>
    <x v="8"/>
    <s v="photobooks"/>
    <n v="103"/>
    <n v="156.16999999999999"/>
    <x v="3"/>
    <x v="1538"/>
  </r>
  <r>
    <x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b v="0"/>
    <n v="284"/>
    <b v="1"/>
    <x v="8"/>
    <s v="photobooks"/>
    <n v="136"/>
    <n v="95.76"/>
    <x v="2"/>
    <x v="1539"/>
  </r>
  <r>
    <x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b v="1"/>
    <n v="98"/>
    <b v="1"/>
    <x v="8"/>
    <s v="photobooks"/>
    <n v="118"/>
    <n v="180.41"/>
    <x v="3"/>
    <x v="1540"/>
  </r>
  <r>
    <x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b v="0"/>
    <n v="2"/>
    <b v="0"/>
    <x v="8"/>
    <s v="nature"/>
    <n v="0"/>
    <n v="3"/>
    <x v="3"/>
    <x v="1541"/>
  </r>
  <r>
    <x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b v="0"/>
    <n v="1"/>
    <b v="0"/>
    <x v="8"/>
    <s v="nature"/>
    <n v="4"/>
    <n v="20"/>
    <x v="0"/>
    <x v="1542"/>
  </r>
  <r>
    <x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b v="0"/>
    <n v="1"/>
    <b v="0"/>
    <x v="8"/>
    <s v="nature"/>
    <n v="0"/>
    <n v="10"/>
    <x v="3"/>
    <x v="1543"/>
  </r>
  <r>
    <x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b v="0"/>
    <n v="0"/>
    <b v="0"/>
    <x v="8"/>
    <s v="nature"/>
    <n v="0"/>
    <e v="#DIV/0!"/>
    <x v="0"/>
    <x v="1544"/>
  </r>
  <r>
    <x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b v="0"/>
    <n v="1"/>
    <b v="0"/>
    <x v="8"/>
    <s v="nature"/>
    <n v="0"/>
    <n v="1"/>
    <x v="0"/>
    <x v="1545"/>
  </r>
  <r>
    <x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b v="0"/>
    <n v="11"/>
    <b v="0"/>
    <x v="8"/>
    <s v="nature"/>
    <n v="29"/>
    <n v="26.27"/>
    <x v="3"/>
    <x v="1546"/>
  </r>
  <r>
    <x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b v="0"/>
    <n v="0"/>
    <b v="0"/>
    <x v="8"/>
    <s v="nature"/>
    <n v="0"/>
    <e v="#DIV/0!"/>
    <x v="1"/>
    <x v="1547"/>
  </r>
  <r>
    <x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b v="0"/>
    <n v="1"/>
    <b v="0"/>
    <x v="8"/>
    <s v="nature"/>
    <n v="9"/>
    <n v="60"/>
    <x v="0"/>
    <x v="1548"/>
  </r>
  <r>
    <x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b v="0"/>
    <n v="6"/>
    <b v="0"/>
    <x v="8"/>
    <s v="nature"/>
    <n v="34"/>
    <n v="28.33"/>
    <x v="0"/>
    <x v="1549"/>
  </r>
  <r>
    <x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b v="0"/>
    <n v="7"/>
    <b v="0"/>
    <x v="8"/>
    <s v="nature"/>
    <n v="13"/>
    <n v="14.43"/>
    <x v="2"/>
    <x v="1550"/>
  </r>
  <r>
    <x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b v="0"/>
    <n v="0"/>
    <b v="0"/>
    <x v="8"/>
    <s v="nature"/>
    <n v="0"/>
    <e v="#DIV/0!"/>
    <x v="0"/>
    <x v="1551"/>
  </r>
  <r>
    <x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b v="0"/>
    <n v="16"/>
    <b v="0"/>
    <x v="8"/>
    <s v="nature"/>
    <n v="49"/>
    <n v="132.19"/>
    <x v="3"/>
    <x v="1552"/>
  </r>
  <r>
    <x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b v="0"/>
    <n v="0"/>
    <b v="0"/>
    <x v="8"/>
    <s v="nature"/>
    <n v="0"/>
    <e v="#DIV/0!"/>
    <x v="0"/>
    <x v="1553"/>
  </r>
  <r>
    <x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b v="0"/>
    <n v="0"/>
    <b v="0"/>
    <x v="8"/>
    <s v="nature"/>
    <n v="0"/>
    <e v="#DIV/0!"/>
    <x v="0"/>
    <x v="1554"/>
  </r>
  <r>
    <x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b v="0"/>
    <n v="0"/>
    <b v="0"/>
    <x v="8"/>
    <s v="nature"/>
    <n v="0"/>
    <e v="#DIV/0!"/>
    <x v="0"/>
    <x v="1555"/>
  </r>
  <r>
    <x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b v="0"/>
    <n v="12"/>
    <b v="0"/>
    <x v="8"/>
    <s v="nature"/>
    <n v="45"/>
    <n v="56.42"/>
    <x v="2"/>
    <x v="1556"/>
  </r>
  <r>
    <x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b v="0"/>
    <n v="1"/>
    <b v="0"/>
    <x v="8"/>
    <s v="nature"/>
    <n v="4"/>
    <n v="100"/>
    <x v="3"/>
    <x v="1557"/>
  </r>
  <r>
    <x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b v="0"/>
    <n v="3"/>
    <b v="0"/>
    <x v="8"/>
    <s v="nature"/>
    <n v="5"/>
    <n v="11.67"/>
    <x v="0"/>
    <x v="1558"/>
  </r>
  <r>
    <x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b v="0"/>
    <n v="1"/>
    <b v="0"/>
    <x v="8"/>
    <s v="nature"/>
    <n v="0"/>
    <n v="50"/>
    <x v="0"/>
    <x v="1559"/>
  </r>
  <r>
    <x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b v="0"/>
    <n v="4"/>
    <b v="0"/>
    <x v="8"/>
    <s v="nature"/>
    <n v="4"/>
    <n v="23.5"/>
    <x v="3"/>
    <x v="1560"/>
  </r>
  <r>
    <x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b v="0"/>
    <n v="1"/>
    <b v="0"/>
    <x v="3"/>
    <s v="art books"/>
    <n v="1"/>
    <n v="67"/>
    <x v="4"/>
    <x v="1561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b v="0"/>
    <n v="0"/>
    <b v="0"/>
    <x v="3"/>
    <s v="art books"/>
    <n v="0"/>
    <e v="#DIV/0!"/>
    <x v="8"/>
    <x v="1562"/>
  </r>
  <r>
    <x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b v="0"/>
    <n v="2"/>
    <b v="0"/>
    <x v="3"/>
    <s v="art books"/>
    <n v="1"/>
    <n v="42.5"/>
    <x v="3"/>
    <x v="1563"/>
  </r>
  <r>
    <x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b v="0"/>
    <n v="1"/>
    <b v="0"/>
    <x v="3"/>
    <s v="art books"/>
    <n v="0"/>
    <n v="10"/>
    <x v="0"/>
    <x v="1564"/>
  </r>
  <r>
    <x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b v="0"/>
    <n v="1"/>
    <b v="0"/>
    <x v="3"/>
    <s v="art books"/>
    <n v="3"/>
    <n v="100"/>
    <x v="6"/>
    <x v="1565"/>
  </r>
  <r>
    <x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b v="0"/>
    <n v="59"/>
    <b v="0"/>
    <x v="3"/>
    <s v="art books"/>
    <n v="21"/>
    <n v="108.05"/>
    <x v="2"/>
    <x v="1566"/>
  </r>
  <r>
    <x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b v="0"/>
    <n v="13"/>
    <b v="0"/>
    <x v="3"/>
    <s v="art books"/>
    <n v="4"/>
    <n v="26.92"/>
    <x v="3"/>
    <x v="1567"/>
  </r>
  <r>
    <x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b v="0"/>
    <n v="22"/>
    <b v="0"/>
    <x v="3"/>
    <s v="art books"/>
    <n v="14"/>
    <n v="155"/>
    <x v="3"/>
    <x v="1568"/>
  </r>
  <r>
    <x v="1569"/>
    <s v="to be removed (Canceled)"/>
    <s v="to be removed"/>
    <x v="11"/>
    <n v="0"/>
    <x v="1"/>
    <s v="US"/>
    <s v="USD"/>
    <n v="1369498714"/>
    <n v="1366906714"/>
    <b v="0"/>
    <n v="0"/>
    <b v="0"/>
    <x v="3"/>
    <s v="art books"/>
    <n v="0"/>
    <e v="#DIV/0!"/>
    <x v="4"/>
    <x v="1569"/>
  </r>
  <r>
    <x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b v="0"/>
    <n v="52"/>
    <b v="0"/>
    <x v="3"/>
    <s v="art books"/>
    <n v="41"/>
    <n v="47.77"/>
    <x v="2"/>
    <x v="1570"/>
  </r>
  <r>
    <x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b v="0"/>
    <n v="4"/>
    <b v="0"/>
    <x v="3"/>
    <s v="art books"/>
    <n v="1"/>
    <n v="20"/>
    <x v="0"/>
    <x v="1571"/>
  </r>
  <r>
    <x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b v="0"/>
    <n v="3"/>
    <b v="0"/>
    <x v="3"/>
    <s v="art books"/>
    <n v="5"/>
    <n v="41.67"/>
    <x v="2"/>
    <x v="1572"/>
  </r>
  <r>
    <x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b v="0"/>
    <n v="3"/>
    <b v="0"/>
    <x v="3"/>
    <s v="art books"/>
    <n v="2"/>
    <n v="74.33"/>
    <x v="1"/>
    <x v="1573"/>
  </r>
  <r>
    <x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b v="0"/>
    <n v="6"/>
    <b v="0"/>
    <x v="3"/>
    <s v="art books"/>
    <n v="5"/>
    <n v="84.33"/>
    <x v="0"/>
    <x v="1574"/>
  </r>
  <r>
    <x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b v="0"/>
    <n v="35"/>
    <b v="0"/>
    <x v="3"/>
    <s v="art books"/>
    <n v="23"/>
    <n v="65.459999999999994"/>
    <x v="3"/>
    <x v="1575"/>
  </r>
  <r>
    <x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b v="0"/>
    <n v="10"/>
    <b v="0"/>
    <x v="3"/>
    <s v="art books"/>
    <n v="13"/>
    <n v="65"/>
    <x v="0"/>
    <x v="1576"/>
  </r>
  <r>
    <x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b v="0"/>
    <n v="2"/>
    <b v="0"/>
    <x v="3"/>
    <s v="art books"/>
    <n v="1"/>
    <n v="27.5"/>
    <x v="5"/>
    <x v="1577"/>
  </r>
  <r>
    <x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b v="0"/>
    <n v="4"/>
    <b v="0"/>
    <x v="3"/>
    <s v="art books"/>
    <n v="11"/>
    <n v="51.25"/>
    <x v="7"/>
    <x v="1578"/>
  </r>
  <r>
    <x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b v="0"/>
    <n v="2"/>
    <b v="0"/>
    <x v="3"/>
    <s v="art books"/>
    <n v="1"/>
    <n v="14"/>
    <x v="4"/>
    <x v="1579"/>
  </r>
  <r>
    <x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b v="0"/>
    <n v="0"/>
    <b v="0"/>
    <x v="3"/>
    <s v="art books"/>
    <n v="0"/>
    <e v="#DIV/0!"/>
    <x v="5"/>
    <x v="1580"/>
  </r>
  <r>
    <x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b v="0"/>
    <n v="1"/>
    <b v="0"/>
    <x v="8"/>
    <s v="places"/>
    <n v="1"/>
    <n v="5"/>
    <x v="0"/>
    <x v="1581"/>
  </r>
  <r>
    <x v="1582"/>
    <s v="Scenes from New Orleans"/>
    <s v="I create canvas prints of images from in and around New Orleans"/>
    <x v="28"/>
    <n v="93"/>
    <x v="2"/>
    <s v="US"/>
    <s v="USD"/>
    <n v="1445894400"/>
    <n v="1440961053"/>
    <b v="0"/>
    <n v="3"/>
    <b v="0"/>
    <x v="8"/>
    <s v="places"/>
    <n v="9"/>
    <n v="31"/>
    <x v="0"/>
    <x v="1582"/>
  </r>
  <r>
    <x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b v="0"/>
    <n v="1"/>
    <b v="0"/>
    <x v="8"/>
    <s v="places"/>
    <n v="0"/>
    <n v="15"/>
    <x v="3"/>
    <x v="1583"/>
  </r>
  <r>
    <x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b v="0"/>
    <n v="0"/>
    <b v="0"/>
    <x v="8"/>
    <s v="places"/>
    <n v="0"/>
    <e v="#DIV/0!"/>
    <x v="3"/>
    <x v="1584"/>
  </r>
  <r>
    <x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b v="0"/>
    <n v="12"/>
    <b v="0"/>
    <x v="8"/>
    <s v="places"/>
    <n v="79"/>
    <n v="131.66999999999999"/>
    <x v="2"/>
    <x v="1585"/>
  </r>
  <r>
    <x v="1586"/>
    <s v="Missouri In Pictures"/>
    <s v="Show the world the beauty that is in all of our back yards!"/>
    <x v="15"/>
    <n v="0"/>
    <x v="2"/>
    <s v="US"/>
    <s v="USD"/>
    <n v="1428197422"/>
    <n v="1425609022"/>
    <b v="0"/>
    <n v="0"/>
    <b v="0"/>
    <x v="8"/>
    <s v="places"/>
    <n v="0"/>
    <e v="#DIV/0!"/>
    <x v="0"/>
    <x v="1586"/>
  </r>
  <r>
    <x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b v="0"/>
    <n v="1"/>
    <b v="0"/>
    <x v="8"/>
    <s v="places"/>
    <n v="0"/>
    <n v="1"/>
    <x v="3"/>
    <x v="1587"/>
  </r>
  <r>
    <x v="1588"/>
    <s v="The Right Side of Texas"/>
    <s v="Southeast Texas as seen through the lens of a cell phone camera"/>
    <x v="274"/>
    <n v="0"/>
    <x v="2"/>
    <s v="US"/>
    <s v="USD"/>
    <n v="1422735120"/>
    <n v="1420091999"/>
    <b v="0"/>
    <n v="0"/>
    <b v="0"/>
    <x v="8"/>
    <s v="places"/>
    <n v="0"/>
    <e v="#DIV/0!"/>
    <x v="0"/>
    <x v="1588"/>
  </r>
  <r>
    <x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b v="0"/>
    <n v="0"/>
    <b v="0"/>
    <x v="8"/>
    <s v="places"/>
    <n v="0"/>
    <e v="#DIV/0!"/>
    <x v="0"/>
    <x v="1589"/>
  </r>
  <r>
    <x v="1590"/>
    <s v="An Italian Adventure"/>
    <s v="Discover Italy through photography."/>
    <x v="127"/>
    <n v="1020"/>
    <x v="2"/>
    <s v="IT"/>
    <s v="EUR"/>
    <n v="1443040464"/>
    <n v="1440448464"/>
    <b v="0"/>
    <n v="2"/>
    <b v="0"/>
    <x v="8"/>
    <s v="places"/>
    <n v="2"/>
    <n v="510"/>
    <x v="0"/>
    <x v="1590"/>
  </r>
  <r>
    <x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b v="0"/>
    <n v="92"/>
    <b v="0"/>
    <x v="8"/>
    <s v="places"/>
    <n v="29"/>
    <n v="44.48"/>
    <x v="2"/>
    <x v="1591"/>
  </r>
  <r>
    <x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b v="0"/>
    <n v="0"/>
    <b v="0"/>
    <x v="8"/>
    <s v="places"/>
    <n v="0"/>
    <e v="#DIV/0!"/>
    <x v="0"/>
    <x v="1592"/>
  </r>
  <r>
    <x v="1593"/>
    <s v="Picturing Italy"/>
    <s v="A trip to fulfill a dream of capturing the wonders and history of ancient Italy in person."/>
    <x v="29"/>
    <n v="3"/>
    <x v="2"/>
    <s v="US"/>
    <s v="USD"/>
    <n v="1425154655"/>
    <n v="1422562655"/>
    <b v="0"/>
    <n v="3"/>
    <b v="0"/>
    <x v="8"/>
    <s v="places"/>
    <n v="0"/>
    <n v="1"/>
    <x v="0"/>
    <x v="1593"/>
  </r>
  <r>
    <x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b v="0"/>
    <n v="10"/>
    <b v="0"/>
    <x v="8"/>
    <s v="places"/>
    <n v="21"/>
    <n v="20.5"/>
    <x v="2"/>
    <x v="1594"/>
  </r>
  <r>
    <x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b v="0"/>
    <n v="7"/>
    <b v="0"/>
    <x v="8"/>
    <s v="places"/>
    <n v="0"/>
    <n v="40"/>
    <x v="3"/>
    <x v="1595"/>
  </r>
  <r>
    <x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b v="0"/>
    <n v="3"/>
    <b v="0"/>
    <x v="8"/>
    <s v="places"/>
    <n v="2"/>
    <n v="25"/>
    <x v="3"/>
    <x v="1596"/>
  </r>
  <r>
    <x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b v="0"/>
    <n v="0"/>
    <b v="0"/>
    <x v="8"/>
    <s v="places"/>
    <n v="0"/>
    <e v="#DIV/0!"/>
    <x v="2"/>
    <x v="1597"/>
  </r>
  <r>
    <x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b v="0"/>
    <n v="1"/>
    <b v="0"/>
    <x v="8"/>
    <s v="places"/>
    <n v="0"/>
    <n v="1"/>
    <x v="0"/>
    <x v="1598"/>
  </r>
  <r>
    <x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b v="0"/>
    <n v="0"/>
    <b v="0"/>
    <x v="8"/>
    <s v="places"/>
    <n v="0"/>
    <e v="#DIV/0!"/>
    <x v="2"/>
    <x v="1599"/>
  </r>
  <r>
    <x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b v="0"/>
    <n v="9"/>
    <b v="0"/>
    <x v="8"/>
    <s v="places"/>
    <n v="7"/>
    <n v="40.78"/>
    <x v="3"/>
    <x v="1600"/>
  </r>
  <r>
    <x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b v="0"/>
    <n v="56"/>
    <b v="1"/>
    <x v="4"/>
    <s v="rock"/>
    <n v="108"/>
    <n v="48.33"/>
    <x v="6"/>
    <x v="1601"/>
  </r>
  <r>
    <x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b v="0"/>
    <n v="32"/>
    <b v="1"/>
    <x v="4"/>
    <s v="rock"/>
    <n v="100"/>
    <n v="46.95"/>
    <x v="6"/>
    <x v="1602"/>
  </r>
  <r>
    <x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b v="0"/>
    <n v="30"/>
    <b v="1"/>
    <x v="4"/>
    <s v="rock"/>
    <n v="100"/>
    <n v="66.69"/>
    <x v="6"/>
    <x v="1603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b v="0"/>
    <n v="70"/>
    <b v="1"/>
    <x v="4"/>
    <s v="rock"/>
    <n v="122"/>
    <n v="48.84"/>
    <x v="5"/>
    <x v="1604"/>
  </r>
  <r>
    <x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b v="0"/>
    <n v="44"/>
    <b v="1"/>
    <x v="4"/>
    <s v="rock"/>
    <n v="101"/>
    <n v="137.31"/>
    <x v="6"/>
    <x v="1605"/>
  </r>
  <r>
    <x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b v="0"/>
    <n v="92"/>
    <b v="1"/>
    <x v="4"/>
    <s v="rock"/>
    <n v="101"/>
    <n v="87.83"/>
    <x v="7"/>
    <x v="1606"/>
  </r>
  <r>
    <x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b v="0"/>
    <n v="205"/>
    <b v="1"/>
    <x v="4"/>
    <s v="rock"/>
    <n v="145"/>
    <n v="70.790000000000006"/>
    <x v="5"/>
    <x v="1607"/>
  </r>
  <r>
    <x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b v="0"/>
    <n v="23"/>
    <b v="1"/>
    <x v="4"/>
    <s v="rock"/>
    <n v="101"/>
    <n v="52.83"/>
    <x v="4"/>
    <x v="1608"/>
  </r>
  <r>
    <x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b v="0"/>
    <n v="4"/>
    <b v="1"/>
    <x v="4"/>
    <s v="rock"/>
    <n v="118"/>
    <n v="443.75"/>
    <x v="6"/>
    <x v="1609"/>
  </r>
  <r>
    <x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b v="0"/>
    <n v="112"/>
    <b v="1"/>
    <x v="4"/>
    <s v="rock"/>
    <n v="272"/>
    <n v="48.54"/>
    <x v="5"/>
    <x v="1610"/>
  </r>
  <r>
    <x v="1611"/>
    <s v="Skelton-Luns CD/7&quot;             No Big Deal."/>
    <s v="Skelton-Luns CD/7&quot; No Big Deal."/>
    <x v="134"/>
    <n v="1001"/>
    <x v="0"/>
    <s v="US"/>
    <s v="USD"/>
    <n v="1370390432"/>
    <n v="1368576032"/>
    <b v="0"/>
    <n v="27"/>
    <b v="1"/>
    <x v="4"/>
    <s v="rock"/>
    <n v="125"/>
    <n v="37.07"/>
    <x v="4"/>
    <x v="1611"/>
  </r>
  <r>
    <x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b v="0"/>
    <n v="11"/>
    <b v="1"/>
    <x v="4"/>
    <s v="rock"/>
    <n v="110"/>
    <n v="50"/>
    <x v="5"/>
    <x v="1612"/>
  </r>
  <r>
    <x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b v="0"/>
    <n v="26"/>
    <b v="1"/>
    <x v="4"/>
    <s v="rock"/>
    <n v="102"/>
    <n v="39.04"/>
    <x v="5"/>
    <x v="1613"/>
  </r>
  <r>
    <x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b v="0"/>
    <n v="77"/>
    <b v="1"/>
    <x v="4"/>
    <s v="rock"/>
    <n v="103"/>
    <n v="66.69"/>
    <x v="3"/>
    <x v="1614"/>
  </r>
  <r>
    <x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b v="0"/>
    <n v="136"/>
    <b v="1"/>
    <x v="4"/>
    <s v="rock"/>
    <n v="114"/>
    <n v="67.13"/>
    <x v="6"/>
    <x v="1615"/>
  </r>
  <r>
    <x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b v="0"/>
    <n v="157"/>
    <b v="1"/>
    <x v="4"/>
    <s v="rock"/>
    <n v="104"/>
    <n v="66.37"/>
    <x v="5"/>
    <x v="1616"/>
  </r>
  <r>
    <x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b v="0"/>
    <n v="158"/>
    <b v="1"/>
    <x v="4"/>
    <s v="rock"/>
    <n v="146"/>
    <n v="64.62"/>
    <x v="4"/>
    <x v="1617"/>
  </r>
  <r>
    <x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b v="0"/>
    <n v="27"/>
    <b v="1"/>
    <x v="4"/>
    <s v="rock"/>
    <n v="105"/>
    <n v="58.37"/>
    <x v="4"/>
    <x v="1618"/>
  </r>
  <r>
    <x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b v="0"/>
    <n v="23"/>
    <b v="1"/>
    <x v="4"/>
    <s v="rock"/>
    <n v="133"/>
    <n v="86.96"/>
    <x v="3"/>
    <x v="1619"/>
  </r>
  <r>
    <x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b v="0"/>
    <n v="17"/>
    <b v="1"/>
    <x v="4"/>
    <s v="rock"/>
    <n v="113"/>
    <n v="66.47"/>
    <x v="4"/>
    <x v="1620"/>
  </r>
  <r>
    <x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b v="0"/>
    <n v="37"/>
    <b v="1"/>
    <x v="4"/>
    <s v="rock"/>
    <n v="121"/>
    <n v="163.78"/>
    <x v="5"/>
    <x v="1621"/>
  </r>
  <r>
    <x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b v="0"/>
    <n v="65"/>
    <b v="1"/>
    <x v="4"/>
    <s v="rock"/>
    <n v="102"/>
    <n v="107.98"/>
    <x v="3"/>
    <x v="1622"/>
  </r>
  <r>
    <x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b v="0"/>
    <n v="18"/>
    <b v="1"/>
    <x v="4"/>
    <s v="rock"/>
    <n v="101"/>
    <n v="42.11"/>
    <x v="4"/>
    <x v="1623"/>
  </r>
  <r>
    <x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b v="0"/>
    <n v="25"/>
    <b v="1"/>
    <x v="4"/>
    <s v="rock"/>
    <n v="118"/>
    <n v="47.2"/>
    <x v="5"/>
    <x v="1624"/>
  </r>
  <r>
    <x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b v="0"/>
    <n v="104"/>
    <b v="1"/>
    <x v="4"/>
    <s v="rock"/>
    <n v="155"/>
    <n v="112.02"/>
    <x v="5"/>
    <x v="1625"/>
  </r>
  <r>
    <x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b v="0"/>
    <n v="108"/>
    <b v="1"/>
    <x v="4"/>
    <s v="rock"/>
    <n v="101"/>
    <n v="74.95"/>
    <x v="4"/>
    <x v="1626"/>
  </r>
  <r>
    <x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b v="0"/>
    <n v="38"/>
    <b v="1"/>
    <x v="4"/>
    <s v="rock"/>
    <n v="117"/>
    <n v="61.58"/>
    <x v="5"/>
    <x v="1627"/>
  </r>
  <r>
    <x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b v="0"/>
    <n v="88"/>
    <b v="1"/>
    <x v="4"/>
    <s v="rock"/>
    <n v="101"/>
    <n v="45.88"/>
    <x v="3"/>
    <x v="1628"/>
  </r>
  <r>
    <x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b v="0"/>
    <n v="82"/>
    <b v="1"/>
    <x v="4"/>
    <s v="rock"/>
    <n v="104"/>
    <n v="75.849999999999994"/>
    <x v="3"/>
    <x v="1629"/>
  </r>
  <r>
    <x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b v="0"/>
    <n v="126"/>
    <b v="1"/>
    <x v="4"/>
    <s v="rock"/>
    <n v="265"/>
    <n v="84.21"/>
    <x v="5"/>
    <x v="1630"/>
  </r>
  <r>
    <x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b v="0"/>
    <n v="133"/>
    <b v="1"/>
    <x v="4"/>
    <s v="rock"/>
    <n v="156"/>
    <n v="117.23"/>
    <x v="5"/>
    <x v="1631"/>
  </r>
  <r>
    <x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b v="0"/>
    <n v="47"/>
    <b v="1"/>
    <x v="4"/>
    <s v="rock"/>
    <n v="102"/>
    <n v="86.49"/>
    <x v="6"/>
    <x v="1632"/>
  </r>
  <r>
    <x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b v="0"/>
    <n v="58"/>
    <b v="1"/>
    <x v="4"/>
    <s v="rock"/>
    <n v="100"/>
    <n v="172.41"/>
    <x v="6"/>
    <x v="1633"/>
  </r>
  <r>
    <x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b v="0"/>
    <n v="32"/>
    <b v="1"/>
    <x v="4"/>
    <s v="rock"/>
    <n v="101"/>
    <n v="62.81"/>
    <x v="6"/>
    <x v="1634"/>
  </r>
  <r>
    <x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b v="0"/>
    <n v="37"/>
    <b v="1"/>
    <x v="4"/>
    <s v="rock"/>
    <n v="125"/>
    <n v="67.73"/>
    <x v="2"/>
    <x v="1635"/>
  </r>
  <r>
    <x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b v="0"/>
    <n v="87"/>
    <b v="1"/>
    <x v="4"/>
    <s v="rock"/>
    <n v="104"/>
    <n v="53.56"/>
    <x v="6"/>
    <x v="1636"/>
  </r>
  <r>
    <x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b v="0"/>
    <n v="15"/>
    <b v="1"/>
    <x v="4"/>
    <s v="rock"/>
    <n v="104"/>
    <n v="34.6"/>
    <x v="8"/>
    <x v="1637"/>
  </r>
  <r>
    <x v="1638"/>
    <s v="Avenues EP 2013"/>
    <s v="Avenues will be going in to the studio to record a new EP with Matt Allison!"/>
    <x v="28"/>
    <n v="1050"/>
    <x v="0"/>
    <s v="US"/>
    <s v="USD"/>
    <n v="1362086700"/>
    <n v="1358180968"/>
    <b v="0"/>
    <n v="27"/>
    <b v="1"/>
    <x v="4"/>
    <s v="rock"/>
    <n v="105"/>
    <n v="38.89"/>
    <x v="4"/>
    <x v="1638"/>
  </r>
  <r>
    <x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b v="0"/>
    <n v="19"/>
    <b v="1"/>
    <x v="4"/>
    <s v="rock"/>
    <n v="100"/>
    <n v="94.74"/>
    <x v="5"/>
    <x v="1639"/>
  </r>
  <r>
    <x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b v="0"/>
    <n v="17"/>
    <b v="1"/>
    <x v="4"/>
    <s v="rock"/>
    <n v="170"/>
    <n v="39.97"/>
    <x v="7"/>
    <x v="1640"/>
  </r>
  <r>
    <x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b v="0"/>
    <n v="26"/>
    <b v="1"/>
    <x v="4"/>
    <s v="pop"/>
    <n v="101"/>
    <n v="97.5"/>
    <x v="3"/>
    <x v="1641"/>
  </r>
  <r>
    <x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b v="0"/>
    <n v="28"/>
    <b v="1"/>
    <x v="4"/>
    <s v="pop"/>
    <n v="100"/>
    <n v="42.86"/>
    <x v="6"/>
    <x v="1642"/>
  </r>
  <r>
    <x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b v="0"/>
    <n v="37"/>
    <b v="1"/>
    <x v="4"/>
    <s v="pop"/>
    <n v="125"/>
    <n v="168.51"/>
    <x v="5"/>
    <x v="1643"/>
  </r>
  <r>
    <x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b v="0"/>
    <n v="128"/>
    <b v="1"/>
    <x v="4"/>
    <s v="pop"/>
    <n v="110"/>
    <n v="85.55"/>
    <x v="5"/>
    <x v="1644"/>
  </r>
  <r>
    <x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b v="0"/>
    <n v="10"/>
    <b v="1"/>
    <x v="4"/>
    <s v="pop"/>
    <n v="111"/>
    <n v="554"/>
    <x v="4"/>
    <x v="1645"/>
  </r>
  <r>
    <x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b v="0"/>
    <n v="83"/>
    <b v="1"/>
    <x v="4"/>
    <s v="pop"/>
    <n v="110"/>
    <n v="26.55"/>
    <x v="3"/>
    <x v="1646"/>
  </r>
  <r>
    <x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b v="0"/>
    <n v="46"/>
    <b v="1"/>
    <x v="4"/>
    <s v="pop"/>
    <n v="105"/>
    <n v="113.83"/>
    <x v="5"/>
    <x v="1647"/>
  </r>
  <r>
    <x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b v="0"/>
    <n v="90"/>
    <b v="1"/>
    <x v="4"/>
    <s v="pop"/>
    <n v="125"/>
    <n v="32.01"/>
    <x v="6"/>
    <x v="1648"/>
  </r>
  <r>
    <x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b v="0"/>
    <n v="81"/>
    <b v="1"/>
    <x v="4"/>
    <s v="pop"/>
    <n v="101"/>
    <n v="47.19"/>
    <x v="3"/>
    <x v="1649"/>
  </r>
  <r>
    <x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b v="0"/>
    <n v="32"/>
    <b v="1"/>
    <x v="4"/>
    <s v="pop"/>
    <n v="142"/>
    <n v="88.47"/>
    <x v="4"/>
    <x v="1650"/>
  </r>
  <r>
    <x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b v="0"/>
    <n v="20"/>
    <b v="1"/>
    <x v="4"/>
    <s v="pop"/>
    <n v="101"/>
    <n v="100.75"/>
    <x v="6"/>
    <x v="1651"/>
  </r>
  <r>
    <x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b v="0"/>
    <n v="70"/>
    <b v="1"/>
    <x v="4"/>
    <s v="pop"/>
    <n v="101"/>
    <n v="64.709999999999994"/>
    <x v="4"/>
    <x v="1652"/>
  </r>
  <r>
    <x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b v="0"/>
    <n v="168"/>
    <b v="1"/>
    <x v="4"/>
    <s v="pop"/>
    <n v="174"/>
    <n v="51.85"/>
    <x v="6"/>
    <x v="1653"/>
  </r>
  <r>
    <x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b v="0"/>
    <n v="34"/>
    <b v="1"/>
    <x v="4"/>
    <s v="pop"/>
    <n v="120"/>
    <n v="38.79"/>
    <x v="5"/>
    <x v="1654"/>
  </r>
  <r>
    <x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b v="0"/>
    <n v="48"/>
    <b v="1"/>
    <x v="4"/>
    <s v="pop"/>
    <n v="143"/>
    <n v="44.65"/>
    <x v="5"/>
    <x v="1655"/>
  </r>
  <r>
    <x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b v="0"/>
    <n v="48"/>
    <b v="1"/>
    <x v="4"/>
    <s v="pop"/>
    <n v="100"/>
    <n v="156.77000000000001"/>
    <x v="5"/>
    <x v="1656"/>
  </r>
  <r>
    <x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b v="0"/>
    <n v="221"/>
    <b v="1"/>
    <x v="4"/>
    <s v="pop"/>
    <n v="105"/>
    <n v="118.7"/>
    <x v="5"/>
    <x v="1657"/>
  </r>
  <r>
    <x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b v="0"/>
    <n v="107"/>
    <b v="1"/>
    <x v="4"/>
    <s v="pop"/>
    <n v="132"/>
    <n v="74.150000000000006"/>
    <x v="5"/>
    <x v="1658"/>
  </r>
  <r>
    <x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b v="0"/>
    <n v="45"/>
    <b v="1"/>
    <x v="4"/>
    <s v="pop"/>
    <n v="113"/>
    <n v="12.53"/>
    <x v="4"/>
    <x v="1659"/>
  </r>
  <r>
    <x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b v="0"/>
    <n v="36"/>
    <b v="1"/>
    <x v="4"/>
    <s v="pop"/>
    <n v="1254"/>
    <n v="27.86"/>
    <x v="2"/>
    <x v="1660"/>
  </r>
  <r>
    <x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b v="0"/>
    <n v="101"/>
    <b v="1"/>
    <x v="4"/>
    <s v="pop"/>
    <n v="103"/>
    <n v="80.180000000000007"/>
    <x v="0"/>
    <x v="1661"/>
  </r>
  <r>
    <x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b v="0"/>
    <n v="62"/>
    <b v="1"/>
    <x v="4"/>
    <s v="pop"/>
    <n v="103"/>
    <n v="132.44"/>
    <x v="6"/>
    <x v="1662"/>
  </r>
  <r>
    <x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b v="0"/>
    <n v="32"/>
    <b v="1"/>
    <x v="4"/>
    <s v="pop"/>
    <n v="108"/>
    <n v="33.75"/>
    <x v="0"/>
    <x v="1663"/>
  </r>
  <r>
    <x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b v="0"/>
    <n v="89"/>
    <b v="1"/>
    <x v="4"/>
    <s v="pop"/>
    <n v="122"/>
    <n v="34.380000000000003"/>
    <x v="5"/>
    <x v="1664"/>
  </r>
  <r>
    <x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b v="0"/>
    <n v="93"/>
    <b v="1"/>
    <x v="4"/>
    <s v="pop"/>
    <n v="119"/>
    <n v="44.96"/>
    <x v="6"/>
    <x v="1665"/>
  </r>
  <r>
    <x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b v="0"/>
    <n v="98"/>
    <b v="1"/>
    <x v="4"/>
    <s v="pop"/>
    <n v="161"/>
    <n v="41.04"/>
    <x v="4"/>
    <x v="1666"/>
  </r>
  <r>
    <x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b v="0"/>
    <n v="82"/>
    <b v="1"/>
    <x v="4"/>
    <s v="pop"/>
    <n v="127"/>
    <n v="52.6"/>
    <x v="3"/>
    <x v="1667"/>
  </r>
  <r>
    <x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b v="0"/>
    <n v="116"/>
    <b v="1"/>
    <x v="4"/>
    <s v="pop"/>
    <n v="103"/>
    <n v="70.78"/>
    <x v="6"/>
    <x v="1668"/>
  </r>
  <r>
    <x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b v="0"/>
    <n v="52"/>
    <b v="1"/>
    <x v="4"/>
    <s v="pop"/>
    <n v="140"/>
    <n v="53.75"/>
    <x v="2"/>
    <x v="1669"/>
  </r>
  <r>
    <x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b v="0"/>
    <n v="23"/>
    <b v="1"/>
    <x v="4"/>
    <s v="pop"/>
    <n v="103"/>
    <n v="44.61"/>
    <x v="7"/>
    <x v="1670"/>
  </r>
  <r>
    <x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b v="0"/>
    <n v="77"/>
    <b v="1"/>
    <x v="4"/>
    <s v="pop"/>
    <n v="101"/>
    <n v="26.15"/>
    <x v="2"/>
    <x v="1671"/>
  </r>
  <r>
    <x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b v="0"/>
    <n v="49"/>
    <b v="1"/>
    <x v="4"/>
    <s v="pop"/>
    <n v="113"/>
    <n v="39.18"/>
    <x v="5"/>
    <x v="1672"/>
  </r>
  <r>
    <x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b v="0"/>
    <n v="59"/>
    <b v="1"/>
    <x v="4"/>
    <s v="pop"/>
    <n v="128"/>
    <n v="45.59"/>
    <x v="0"/>
    <x v="1673"/>
  </r>
  <r>
    <x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b v="0"/>
    <n v="113"/>
    <b v="1"/>
    <x v="4"/>
    <s v="pop"/>
    <n v="202"/>
    <n v="89.25"/>
    <x v="2"/>
    <x v="1674"/>
  </r>
  <r>
    <x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b v="0"/>
    <n v="34"/>
    <b v="1"/>
    <x v="4"/>
    <s v="pop"/>
    <n v="137"/>
    <n v="40.42"/>
    <x v="6"/>
    <x v="1675"/>
  </r>
  <r>
    <x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b v="0"/>
    <n v="42"/>
    <b v="1"/>
    <x v="4"/>
    <s v="pop"/>
    <n v="115"/>
    <n v="82.38"/>
    <x v="5"/>
    <x v="1676"/>
  </r>
  <r>
    <x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b v="0"/>
    <n v="42"/>
    <b v="1"/>
    <x v="4"/>
    <s v="pop"/>
    <n v="112"/>
    <n v="159.52000000000001"/>
    <x v="2"/>
    <x v="1677"/>
  </r>
  <r>
    <x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b v="0"/>
    <n v="49"/>
    <b v="1"/>
    <x v="4"/>
    <s v="pop"/>
    <n v="118"/>
    <n v="36.24"/>
    <x v="3"/>
    <x v="1678"/>
  </r>
  <r>
    <x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b v="0"/>
    <n v="56"/>
    <b v="1"/>
    <x v="4"/>
    <s v="pop"/>
    <n v="175"/>
    <n v="62.5"/>
    <x v="6"/>
    <x v="1679"/>
  </r>
  <r>
    <x v="1680"/>
    <s v="Kick Out a Record"/>
    <s v="Working Musician dilemma #164: how the taxman put Kick the Record 2.0 on hold"/>
    <x v="28"/>
    <n v="1175"/>
    <x v="0"/>
    <s v="US"/>
    <s v="USD"/>
    <n v="1405188667"/>
    <n v="1402596667"/>
    <b v="0"/>
    <n v="25"/>
    <b v="1"/>
    <x v="4"/>
    <s v="pop"/>
    <n v="118"/>
    <n v="47"/>
    <x v="3"/>
    <x v="1680"/>
  </r>
  <r>
    <x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b v="0"/>
    <n v="884"/>
    <b v="0"/>
    <x v="4"/>
    <s v="faith"/>
    <n v="101"/>
    <n v="74.58"/>
    <x v="1"/>
    <x v="1681"/>
  </r>
  <r>
    <x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b v="0"/>
    <n v="0"/>
    <b v="0"/>
    <x v="4"/>
    <s v="faith"/>
    <n v="0"/>
    <e v="#DIV/0!"/>
    <x v="1"/>
    <x v="1682"/>
  </r>
  <r>
    <x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b v="0"/>
    <n v="10"/>
    <b v="0"/>
    <x v="4"/>
    <s v="faith"/>
    <n v="22"/>
    <n v="76"/>
    <x v="1"/>
    <x v="1683"/>
  </r>
  <r>
    <x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b v="0"/>
    <n v="101"/>
    <b v="0"/>
    <x v="4"/>
    <s v="faith"/>
    <n v="109"/>
    <n v="86.44"/>
    <x v="1"/>
    <x v="1684"/>
  </r>
  <r>
    <x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b v="0"/>
    <n v="15"/>
    <b v="0"/>
    <x v="4"/>
    <s v="faith"/>
    <n v="103"/>
    <n v="24"/>
    <x v="1"/>
    <x v="1685"/>
  </r>
  <r>
    <x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b v="0"/>
    <n v="1"/>
    <b v="0"/>
    <x v="4"/>
    <s v="faith"/>
    <n v="0"/>
    <n v="18"/>
    <x v="1"/>
    <x v="1686"/>
  </r>
  <r>
    <x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b v="0"/>
    <n v="39"/>
    <b v="0"/>
    <x v="4"/>
    <s v="faith"/>
    <n v="31"/>
    <n v="80.13"/>
    <x v="1"/>
    <x v="1687"/>
  </r>
  <r>
    <x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b v="0"/>
    <n v="7"/>
    <b v="0"/>
    <x v="4"/>
    <s v="faith"/>
    <n v="44"/>
    <n v="253.14"/>
    <x v="1"/>
    <x v="1688"/>
  </r>
  <r>
    <x v="1689"/>
    <s v="Fly Away"/>
    <s v="Praising the Living God in the second half of life."/>
    <x v="262"/>
    <n v="2400"/>
    <x v="3"/>
    <s v="US"/>
    <s v="USD"/>
    <n v="1489700230"/>
    <n v="1487111830"/>
    <b v="0"/>
    <n v="14"/>
    <b v="0"/>
    <x v="4"/>
    <s v="faith"/>
    <n v="100"/>
    <n v="171.43"/>
    <x v="1"/>
    <x v="1689"/>
  </r>
  <r>
    <x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b v="0"/>
    <n v="11"/>
    <b v="0"/>
    <x v="4"/>
    <s v="faith"/>
    <n v="25"/>
    <n v="57.73"/>
    <x v="1"/>
    <x v="1690"/>
  </r>
  <r>
    <x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b v="0"/>
    <n v="38"/>
    <b v="0"/>
    <x v="4"/>
    <s v="faith"/>
    <n v="33"/>
    <n v="264.26"/>
    <x v="1"/>
    <x v="1691"/>
  </r>
  <r>
    <x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b v="0"/>
    <n v="15"/>
    <b v="0"/>
    <x v="4"/>
    <s v="faith"/>
    <n v="48"/>
    <n v="159.33000000000001"/>
    <x v="1"/>
    <x v="1692"/>
  </r>
  <r>
    <x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b v="0"/>
    <n v="8"/>
    <b v="0"/>
    <x v="4"/>
    <s v="faith"/>
    <n v="9"/>
    <n v="35"/>
    <x v="1"/>
    <x v="1693"/>
  </r>
  <r>
    <x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b v="0"/>
    <n v="1"/>
    <b v="0"/>
    <x v="4"/>
    <s v="faith"/>
    <n v="0"/>
    <n v="5"/>
    <x v="1"/>
    <x v="1694"/>
  </r>
  <r>
    <x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b v="0"/>
    <n v="23"/>
    <b v="0"/>
    <x v="4"/>
    <s v="faith"/>
    <n v="12"/>
    <n v="61.09"/>
    <x v="1"/>
    <x v="1695"/>
  </r>
  <r>
    <x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b v="0"/>
    <n v="0"/>
    <b v="0"/>
    <x v="4"/>
    <s v="faith"/>
    <n v="0"/>
    <e v="#DIV/0!"/>
    <x v="1"/>
    <x v="1696"/>
  </r>
  <r>
    <x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b v="0"/>
    <n v="22"/>
    <b v="0"/>
    <x v="4"/>
    <s v="faith"/>
    <n v="20"/>
    <n v="114.82"/>
    <x v="1"/>
    <x v="1697"/>
  </r>
  <r>
    <x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b v="0"/>
    <n v="0"/>
    <b v="0"/>
    <x v="4"/>
    <s v="faith"/>
    <n v="0"/>
    <e v="#DIV/0!"/>
    <x v="1"/>
    <x v="1698"/>
  </r>
  <r>
    <x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b v="0"/>
    <n v="4"/>
    <b v="0"/>
    <x v="4"/>
    <s v="faith"/>
    <n v="4"/>
    <n v="54"/>
    <x v="1"/>
    <x v="1699"/>
  </r>
  <r>
    <x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b v="0"/>
    <n v="79"/>
    <b v="0"/>
    <x v="4"/>
    <s v="faith"/>
    <n v="26"/>
    <n v="65.97"/>
    <x v="1"/>
    <x v="1700"/>
  </r>
  <r>
    <x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b v="0"/>
    <n v="2"/>
    <b v="0"/>
    <x v="4"/>
    <s v="faith"/>
    <n v="0"/>
    <n v="5"/>
    <x v="3"/>
    <x v="1701"/>
  </r>
  <r>
    <x v="1702"/>
    <s v="lyndale lewis and new vision prosper cd release"/>
    <s v="I can do all things through christ jesus"/>
    <x v="281"/>
    <n v="1"/>
    <x v="2"/>
    <s v="US"/>
    <s v="USD"/>
    <n v="1427745150"/>
    <n v="1425156750"/>
    <b v="0"/>
    <n v="1"/>
    <b v="0"/>
    <x v="4"/>
    <s v="faith"/>
    <n v="0"/>
    <n v="1"/>
    <x v="0"/>
    <x v="1702"/>
  </r>
  <r>
    <x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b v="0"/>
    <n v="2"/>
    <b v="0"/>
    <x v="4"/>
    <s v="faith"/>
    <n v="1"/>
    <n v="25.5"/>
    <x v="0"/>
    <x v="1703"/>
  </r>
  <r>
    <x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b v="0"/>
    <n v="11"/>
    <b v="0"/>
    <x v="4"/>
    <s v="faith"/>
    <n v="65"/>
    <n v="118.36"/>
    <x v="0"/>
    <x v="1704"/>
  </r>
  <r>
    <x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b v="0"/>
    <n v="0"/>
    <b v="0"/>
    <x v="4"/>
    <s v="faith"/>
    <n v="0"/>
    <e v="#DIV/0!"/>
    <x v="0"/>
    <x v="1705"/>
  </r>
  <r>
    <x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b v="0"/>
    <n v="0"/>
    <b v="0"/>
    <x v="4"/>
    <s v="faith"/>
    <n v="0"/>
    <e v="#DIV/0!"/>
    <x v="0"/>
    <x v="1706"/>
  </r>
  <r>
    <x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b v="0"/>
    <n v="9"/>
    <b v="0"/>
    <x v="4"/>
    <s v="faith"/>
    <n v="10"/>
    <n v="54.11"/>
    <x v="2"/>
    <x v="1707"/>
  </r>
  <r>
    <x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b v="0"/>
    <n v="0"/>
    <b v="0"/>
    <x v="4"/>
    <s v="faith"/>
    <n v="0"/>
    <e v="#DIV/0!"/>
    <x v="2"/>
    <x v="1708"/>
  </r>
  <r>
    <x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b v="0"/>
    <n v="4"/>
    <b v="0"/>
    <x v="4"/>
    <s v="faith"/>
    <n v="5"/>
    <n v="21.25"/>
    <x v="3"/>
    <x v="1709"/>
  </r>
  <r>
    <x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b v="0"/>
    <n v="1"/>
    <b v="0"/>
    <x v="4"/>
    <s v="faith"/>
    <n v="1"/>
    <n v="34"/>
    <x v="0"/>
    <x v="1710"/>
  </r>
  <r>
    <x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b v="0"/>
    <n v="2"/>
    <b v="0"/>
    <x v="4"/>
    <s v="faith"/>
    <n v="11"/>
    <n v="525"/>
    <x v="3"/>
    <x v="1711"/>
  </r>
  <r>
    <x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b v="0"/>
    <n v="0"/>
    <b v="0"/>
    <x v="4"/>
    <s v="faith"/>
    <n v="0"/>
    <e v="#DIV/0!"/>
    <x v="0"/>
    <x v="1712"/>
  </r>
  <r>
    <x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b v="0"/>
    <n v="1"/>
    <b v="0"/>
    <x v="4"/>
    <s v="faith"/>
    <n v="2"/>
    <n v="50"/>
    <x v="3"/>
    <x v="1713"/>
  </r>
  <r>
    <x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b v="0"/>
    <n v="17"/>
    <b v="0"/>
    <x v="4"/>
    <s v="faith"/>
    <n v="8"/>
    <n v="115.71"/>
    <x v="0"/>
    <x v="1714"/>
  </r>
  <r>
    <x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b v="0"/>
    <n v="2"/>
    <b v="0"/>
    <x v="4"/>
    <s v="faith"/>
    <n v="0"/>
    <n v="5.5"/>
    <x v="0"/>
    <x v="1715"/>
  </r>
  <r>
    <x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b v="0"/>
    <n v="3"/>
    <b v="0"/>
    <x v="4"/>
    <s v="faith"/>
    <n v="8"/>
    <n v="50"/>
    <x v="2"/>
    <x v="1716"/>
  </r>
  <r>
    <x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b v="0"/>
    <n v="41"/>
    <b v="0"/>
    <x v="4"/>
    <s v="faith"/>
    <n v="43"/>
    <n v="34.020000000000003"/>
    <x v="2"/>
    <x v="1717"/>
  </r>
  <r>
    <x v="1718"/>
    <s v="The Prodigal Son"/>
    <s v="A melody for the galaxy."/>
    <x v="19"/>
    <n v="75"/>
    <x v="2"/>
    <s v="US"/>
    <s v="USD"/>
    <n v="1463201940"/>
    <n v="1459435149"/>
    <b v="0"/>
    <n v="2"/>
    <b v="0"/>
    <x v="4"/>
    <s v="faith"/>
    <n v="0"/>
    <n v="37.5"/>
    <x v="2"/>
    <x v="1718"/>
  </r>
  <r>
    <x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b v="0"/>
    <n v="3"/>
    <b v="0"/>
    <x v="4"/>
    <s v="faith"/>
    <n v="1"/>
    <n v="11.67"/>
    <x v="3"/>
    <x v="1719"/>
  </r>
  <r>
    <x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b v="0"/>
    <n v="8"/>
    <b v="0"/>
    <x v="4"/>
    <s v="faith"/>
    <n v="6"/>
    <n v="28.13"/>
    <x v="3"/>
    <x v="1720"/>
  </r>
  <r>
    <x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b v="0"/>
    <n v="0"/>
    <b v="0"/>
    <x v="4"/>
    <s v="faith"/>
    <n v="0"/>
    <e v="#DIV/0!"/>
    <x v="0"/>
    <x v="1721"/>
  </r>
  <r>
    <x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b v="0"/>
    <n v="1"/>
    <b v="0"/>
    <x v="4"/>
    <s v="faith"/>
    <n v="0"/>
    <n v="1"/>
    <x v="2"/>
    <x v="1722"/>
  </r>
  <r>
    <x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b v="0"/>
    <n v="3"/>
    <b v="0"/>
    <x v="4"/>
    <s v="faith"/>
    <n v="7"/>
    <n v="216.67"/>
    <x v="0"/>
    <x v="1723"/>
  </r>
  <r>
    <x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b v="0"/>
    <n v="4"/>
    <b v="0"/>
    <x v="4"/>
    <s v="faith"/>
    <n v="1"/>
    <n v="8.75"/>
    <x v="3"/>
    <x v="1724"/>
  </r>
  <r>
    <x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b v="0"/>
    <n v="9"/>
    <b v="0"/>
    <x v="4"/>
    <s v="faith"/>
    <n v="10"/>
    <n v="62.22"/>
    <x v="3"/>
    <x v="1725"/>
  </r>
  <r>
    <x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b v="0"/>
    <n v="16"/>
    <b v="0"/>
    <x v="4"/>
    <s v="faith"/>
    <n v="34"/>
    <n v="137.25"/>
    <x v="3"/>
    <x v="1726"/>
  </r>
  <r>
    <x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b v="0"/>
    <n v="1"/>
    <b v="0"/>
    <x v="4"/>
    <s v="faith"/>
    <n v="0"/>
    <n v="1"/>
    <x v="0"/>
    <x v="1727"/>
  </r>
  <r>
    <x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b v="0"/>
    <n v="7"/>
    <b v="0"/>
    <x v="4"/>
    <s v="faith"/>
    <n v="68"/>
    <n v="122.14"/>
    <x v="0"/>
    <x v="1728"/>
  </r>
  <r>
    <x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b v="0"/>
    <n v="0"/>
    <b v="0"/>
    <x v="4"/>
    <s v="faith"/>
    <n v="0"/>
    <e v="#DIV/0!"/>
    <x v="2"/>
    <x v="1729"/>
  </r>
  <r>
    <x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b v="0"/>
    <n v="0"/>
    <b v="0"/>
    <x v="4"/>
    <s v="faith"/>
    <n v="0"/>
    <e v="#DIV/0!"/>
    <x v="0"/>
    <x v="1730"/>
  </r>
  <r>
    <x v="1731"/>
    <s v="Sam Cox Band First Christian Tour"/>
    <s v="We are a Christin Worship band looking to midwest tour. God Bless!"/>
    <x v="28"/>
    <n v="0"/>
    <x v="2"/>
    <s v="US"/>
    <s v="USD"/>
    <n v="1434034800"/>
    <n v="1432849552"/>
    <b v="0"/>
    <n v="0"/>
    <b v="0"/>
    <x v="4"/>
    <s v="faith"/>
    <n v="0"/>
    <e v="#DIV/0!"/>
    <x v="0"/>
    <x v="1731"/>
  </r>
  <r>
    <x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b v="0"/>
    <n v="0"/>
    <b v="0"/>
    <x v="4"/>
    <s v="faith"/>
    <n v="0"/>
    <e v="#DIV/0!"/>
    <x v="0"/>
    <x v="1732"/>
  </r>
  <r>
    <x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b v="0"/>
    <n v="0"/>
    <b v="0"/>
    <x v="4"/>
    <s v="faith"/>
    <n v="0"/>
    <e v="#DIV/0!"/>
    <x v="2"/>
    <x v="1733"/>
  </r>
  <r>
    <x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b v="0"/>
    <n v="1"/>
    <b v="0"/>
    <x v="4"/>
    <s v="faith"/>
    <n v="0"/>
    <n v="1"/>
    <x v="0"/>
    <x v="1734"/>
  </r>
  <r>
    <x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b v="0"/>
    <n v="2"/>
    <b v="0"/>
    <x v="4"/>
    <s v="faith"/>
    <n v="11"/>
    <n v="55"/>
    <x v="2"/>
    <x v="1735"/>
  </r>
  <r>
    <x v="1736"/>
    <s v="In His Presence"/>
    <s v="A unique meditative album reflecting on the life of Christ, inviting Him into your presence"/>
    <x v="9"/>
    <n v="22"/>
    <x v="2"/>
    <s v="US"/>
    <s v="USD"/>
    <n v="1447018833"/>
    <n v="1444423233"/>
    <b v="0"/>
    <n v="1"/>
    <b v="0"/>
    <x v="4"/>
    <s v="faith"/>
    <n v="1"/>
    <n v="22"/>
    <x v="0"/>
    <x v="1736"/>
  </r>
  <r>
    <x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b v="0"/>
    <n v="15"/>
    <b v="0"/>
    <x v="4"/>
    <s v="faith"/>
    <n v="21"/>
    <n v="56.67"/>
    <x v="0"/>
    <x v="1737"/>
  </r>
  <r>
    <x v="1738"/>
    <s v="The Flashing Lights"/>
    <s v="Music that inspires and gives hope for overcoming and change. And it is good music."/>
    <x v="10"/>
    <n v="20"/>
    <x v="2"/>
    <s v="US"/>
    <s v="USD"/>
    <n v="1412283542"/>
    <n v="1409691542"/>
    <b v="0"/>
    <n v="1"/>
    <b v="0"/>
    <x v="4"/>
    <s v="faith"/>
    <n v="0"/>
    <n v="20"/>
    <x v="3"/>
    <x v="1738"/>
  </r>
  <r>
    <x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b v="0"/>
    <n v="1"/>
    <b v="0"/>
    <x v="4"/>
    <s v="faith"/>
    <n v="0"/>
    <n v="1"/>
    <x v="2"/>
    <x v="1739"/>
  </r>
  <r>
    <x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b v="0"/>
    <n v="0"/>
    <b v="0"/>
    <x v="4"/>
    <s v="faith"/>
    <n v="0"/>
    <e v="#DIV/0!"/>
    <x v="0"/>
    <x v="1740"/>
  </r>
  <r>
    <x v="1741"/>
    <s v="Caught off Guard"/>
    <s v="A photo journal documenting my experiences and travels across New Zealand"/>
    <x v="38"/>
    <n v="1330"/>
    <x v="0"/>
    <s v="GB"/>
    <s v="GBP"/>
    <n v="1433948671"/>
    <n v="1430060671"/>
    <b v="0"/>
    <n v="52"/>
    <b v="1"/>
    <x v="8"/>
    <s v="photobooks"/>
    <n v="111"/>
    <n v="25.58"/>
    <x v="0"/>
    <x v="1741"/>
  </r>
  <r>
    <x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b v="0"/>
    <n v="34"/>
    <b v="1"/>
    <x v="8"/>
    <s v="photobooks"/>
    <n v="109"/>
    <n v="63.97"/>
    <x v="2"/>
    <x v="1742"/>
  </r>
  <r>
    <x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b v="0"/>
    <n v="67"/>
    <b v="1"/>
    <x v="8"/>
    <s v="photobooks"/>
    <n v="100"/>
    <n v="89.93"/>
    <x v="2"/>
    <x v="1743"/>
  </r>
  <r>
    <x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b v="0"/>
    <n v="70"/>
    <b v="1"/>
    <x v="8"/>
    <s v="photobooks"/>
    <n v="118"/>
    <n v="93.07"/>
    <x v="0"/>
    <x v="1744"/>
  </r>
  <r>
    <x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b v="0"/>
    <n v="89"/>
    <b v="1"/>
    <x v="8"/>
    <s v="photobooks"/>
    <n v="114"/>
    <n v="89.67"/>
    <x v="2"/>
    <x v="1745"/>
  </r>
  <r>
    <x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b v="0"/>
    <n v="107"/>
    <b v="1"/>
    <x v="8"/>
    <s v="photobooks"/>
    <n v="148"/>
    <n v="207.62"/>
    <x v="2"/>
    <x v="1746"/>
  </r>
  <r>
    <x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b v="0"/>
    <n v="159"/>
    <b v="1"/>
    <x v="8"/>
    <s v="photobooks"/>
    <n v="105"/>
    <n v="59.41"/>
    <x v="0"/>
    <x v="1747"/>
  </r>
  <r>
    <x v="1748"/>
    <s v="So It Is: Vancouver"/>
    <s v="Telling the story of the city through remarkable people who live in Vancouver today."/>
    <x v="63"/>
    <n v="64974"/>
    <x v="0"/>
    <s v="CA"/>
    <s v="CAD"/>
    <n v="1441234143"/>
    <n v="1438642143"/>
    <b v="0"/>
    <n v="181"/>
    <b v="1"/>
    <x v="8"/>
    <s v="photobooks"/>
    <n v="130"/>
    <n v="358.97"/>
    <x v="0"/>
    <x v="1748"/>
  </r>
  <r>
    <x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b v="0"/>
    <n v="131"/>
    <b v="1"/>
    <x v="8"/>
    <s v="photobooks"/>
    <n v="123"/>
    <n v="94.74"/>
    <x v="1"/>
    <x v="1749"/>
  </r>
  <r>
    <x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b v="0"/>
    <n v="125"/>
    <b v="1"/>
    <x v="8"/>
    <s v="photobooks"/>
    <n v="202"/>
    <n v="80.650000000000006"/>
    <x v="2"/>
    <x v="1750"/>
  </r>
  <r>
    <x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b v="0"/>
    <n v="61"/>
    <b v="1"/>
    <x v="8"/>
    <s v="photobooks"/>
    <n v="103"/>
    <n v="168.69"/>
    <x v="0"/>
    <x v="1751"/>
  </r>
  <r>
    <x v="1752"/>
    <s v="Adfectus Book"/>
    <s v="A little book of calm, in picture form, that will soothe the soul and un-furrow the brow."/>
    <x v="38"/>
    <n v="3122"/>
    <x v="0"/>
    <s v="GB"/>
    <s v="GBP"/>
    <n v="1476425082"/>
    <n v="1473833082"/>
    <b v="0"/>
    <n v="90"/>
    <b v="1"/>
    <x v="8"/>
    <s v="photobooks"/>
    <n v="260"/>
    <n v="34.69"/>
    <x v="2"/>
    <x v="1752"/>
  </r>
  <r>
    <x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b v="0"/>
    <n v="35"/>
    <b v="1"/>
    <x v="8"/>
    <s v="photobooks"/>
    <n v="108"/>
    <n v="462.86"/>
    <x v="2"/>
    <x v="1753"/>
  </r>
  <r>
    <x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b v="0"/>
    <n v="90"/>
    <b v="1"/>
    <x v="8"/>
    <s v="photobooks"/>
    <n v="111"/>
    <n v="104.39"/>
    <x v="0"/>
    <x v="1754"/>
  </r>
  <r>
    <x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b v="0"/>
    <n v="4"/>
    <b v="1"/>
    <x v="8"/>
    <s v="photobooks"/>
    <n v="120"/>
    <n v="7.5"/>
    <x v="0"/>
    <x v="1755"/>
  </r>
  <r>
    <x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b v="0"/>
    <n v="120"/>
    <b v="1"/>
    <x v="8"/>
    <s v="photobooks"/>
    <n v="103"/>
    <n v="47.13"/>
    <x v="2"/>
    <x v="1756"/>
  </r>
  <r>
    <x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b v="0"/>
    <n v="14"/>
    <b v="1"/>
    <x v="8"/>
    <s v="photobooks"/>
    <n v="116"/>
    <n v="414.29"/>
    <x v="2"/>
    <x v="1757"/>
  </r>
  <r>
    <x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b v="0"/>
    <n v="27"/>
    <b v="1"/>
    <x v="8"/>
    <s v="photobooks"/>
    <n v="115"/>
    <n v="42.48"/>
    <x v="2"/>
    <x v="1758"/>
  </r>
  <r>
    <x v="1759"/>
    <s v="Death Valley"/>
    <s v="Death Valley will be the first photo book of Andi State"/>
    <x v="10"/>
    <n v="5330"/>
    <x v="0"/>
    <s v="US"/>
    <s v="USD"/>
    <n v="1427309629"/>
    <n v="1425585229"/>
    <b v="0"/>
    <n v="49"/>
    <b v="1"/>
    <x v="8"/>
    <s v="photobooks"/>
    <n v="107"/>
    <n v="108.78"/>
    <x v="0"/>
    <x v="1759"/>
  </r>
  <r>
    <x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b v="0"/>
    <n v="102"/>
    <b v="1"/>
    <x v="8"/>
    <s v="photobooks"/>
    <n v="165"/>
    <n v="81.099999999999994"/>
    <x v="2"/>
    <x v="1760"/>
  </r>
  <r>
    <x v="1761"/>
    <s v="I Wanted To See Boobs"/>
    <s v="A hardcover photobook telling the naked truth of a young photographers journey."/>
    <x v="213"/>
    <n v="155"/>
    <x v="0"/>
    <s v="GB"/>
    <s v="GBP"/>
    <n v="1442065060"/>
    <n v="1437745060"/>
    <b v="0"/>
    <n v="3"/>
    <b v="1"/>
    <x v="8"/>
    <s v="photobooks"/>
    <n v="155"/>
    <n v="51.67"/>
    <x v="0"/>
    <x v="1761"/>
  </r>
  <r>
    <x v="1762"/>
    <s v="&quot;The Naked Pixel&quot; Ali Pakele"/>
    <s v="Project rewards $25 gets you 190+ digital images"/>
    <x v="213"/>
    <n v="885"/>
    <x v="0"/>
    <s v="US"/>
    <s v="USD"/>
    <n v="1457739245"/>
    <n v="1455147245"/>
    <b v="0"/>
    <n v="25"/>
    <b v="1"/>
    <x v="8"/>
    <s v="photobooks"/>
    <n v="885"/>
    <n v="35.4"/>
    <x v="2"/>
    <x v="1762"/>
  </r>
  <r>
    <x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b v="0"/>
    <n v="118"/>
    <b v="1"/>
    <x v="8"/>
    <s v="photobooks"/>
    <n v="102"/>
    <n v="103.64"/>
    <x v="2"/>
    <x v="1763"/>
  </r>
  <r>
    <x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b v="1"/>
    <n v="39"/>
    <b v="0"/>
    <x v="8"/>
    <s v="photobooks"/>
    <n v="20"/>
    <n v="55.28"/>
    <x v="3"/>
    <x v="1764"/>
  </r>
  <r>
    <x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b v="1"/>
    <n v="103"/>
    <b v="0"/>
    <x v="8"/>
    <s v="photobooks"/>
    <n v="59"/>
    <n v="72.17"/>
    <x v="3"/>
    <x v="1765"/>
  </r>
  <r>
    <x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b v="1"/>
    <n v="0"/>
    <b v="0"/>
    <x v="8"/>
    <s v="photobooks"/>
    <n v="0"/>
    <e v="#DIV/0!"/>
    <x v="3"/>
    <x v="1766"/>
  </r>
  <r>
    <x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b v="1"/>
    <n v="39"/>
    <b v="0"/>
    <x v="8"/>
    <s v="photobooks"/>
    <n v="46"/>
    <n v="58.62"/>
    <x v="3"/>
    <x v="1767"/>
  </r>
  <r>
    <x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b v="1"/>
    <n v="15"/>
    <b v="0"/>
    <x v="8"/>
    <s v="photobooks"/>
    <n v="4"/>
    <n v="12.47"/>
    <x v="3"/>
    <x v="1768"/>
  </r>
  <r>
    <x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b v="1"/>
    <n v="22"/>
    <b v="0"/>
    <x v="8"/>
    <s v="photobooks"/>
    <n v="3"/>
    <n v="49.14"/>
    <x v="3"/>
    <x v="1769"/>
  </r>
  <r>
    <x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b v="1"/>
    <n v="92"/>
    <b v="0"/>
    <x v="8"/>
    <s v="photobooks"/>
    <n v="57"/>
    <n v="150.5"/>
    <x v="3"/>
    <x v="1770"/>
  </r>
  <r>
    <x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b v="1"/>
    <n v="25"/>
    <b v="0"/>
    <x v="8"/>
    <s v="photobooks"/>
    <n v="21"/>
    <n v="35.799999999999997"/>
    <x v="3"/>
    <x v="1771"/>
  </r>
  <r>
    <x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b v="1"/>
    <n v="19"/>
    <b v="0"/>
    <x v="8"/>
    <s v="photobooks"/>
    <n v="16"/>
    <n v="45.16"/>
    <x v="3"/>
    <x v="1772"/>
  </r>
  <r>
    <x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b v="1"/>
    <n v="19"/>
    <b v="0"/>
    <x v="8"/>
    <s v="photobooks"/>
    <n v="6"/>
    <n v="98.79"/>
    <x v="3"/>
    <x v="1773"/>
  </r>
  <r>
    <x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b v="1"/>
    <n v="13"/>
    <b v="0"/>
    <x v="8"/>
    <s v="photobooks"/>
    <n v="46"/>
    <n v="88.31"/>
    <x v="3"/>
    <x v="1774"/>
  </r>
  <r>
    <x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b v="1"/>
    <n v="124"/>
    <b v="0"/>
    <x v="8"/>
    <s v="photobooks"/>
    <n v="65"/>
    <n v="170.63"/>
    <x v="3"/>
    <x v="1775"/>
  </r>
  <r>
    <x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b v="1"/>
    <n v="4"/>
    <b v="0"/>
    <x v="8"/>
    <s v="photobooks"/>
    <n v="7"/>
    <n v="83.75"/>
    <x v="3"/>
    <x v="1776"/>
  </r>
  <r>
    <x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b v="1"/>
    <n v="10"/>
    <b v="0"/>
    <x v="8"/>
    <s v="photobooks"/>
    <n v="14"/>
    <n v="65.099999999999994"/>
    <x v="0"/>
    <x v="1777"/>
  </r>
  <r>
    <x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b v="1"/>
    <n v="15"/>
    <b v="0"/>
    <x v="8"/>
    <s v="photobooks"/>
    <n v="2"/>
    <n v="66.33"/>
    <x v="0"/>
    <x v="1778"/>
  </r>
  <r>
    <x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b v="1"/>
    <n v="38"/>
    <b v="0"/>
    <x v="8"/>
    <s v="photobooks"/>
    <n v="36"/>
    <n v="104.89"/>
    <x v="2"/>
    <x v="1779"/>
  </r>
  <r>
    <x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b v="1"/>
    <n v="152"/>
    <b v="0"/>
    <x v="8"/>
    <s v="photobooks"/>
    <n v="40"/>
    <n v="78.44"/>
    <x v="2"/>
    <x v="1780"/>
  </r>
  <r>
    <x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b v="1"/>
    <n v="24"/>
    <b v="0"/>
    <x v="8"/>
    <s v="photobooks"/>
    <n v="26"/>
    <n v="59.04"/>
    <x v="2"/>
    <x v="1781"/>
  </r>
  <r>
    <x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b v="1"/>
    <n v="76"/>
    <b v="0"/>
    <x v="8"/>
    <s v="photobooks"/>
    <n v="15"/>
    <n v="71.34"/>
    <x v="2"/>
    <x v="1782"/>
  </r>
  <r>
    <x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b v="1"/>
    <n v="185"/>
    <b v="0"/>
    <x v="8"/>
    <s v="photobooks"/>
    <n v="24"/>
    <n v="51.23"/>
    <x v="0"/>
    <x v="1783"/>
  </r>
  <r>
    <x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b v="1"/>
    <n v="33"/>
    <b v="0"/>
    <x v="8"/>
    <s v="photobooks"/>
    <n v="40"/>
    <n v="60.24"/>
    <x v="3"/>
    <x v="1784"/>
  </r>
  <r>
    <x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b v="1"/>
    <n v="108"/>
    <b v="0"/>
    <x v="8"/>
    <s v="photobooks"/>
    <n v="20"/>
    <n v="44.94"/>
    <x v="3"/>
    <x v="1785"/>
  </r>
  <r>
    <x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b v="1"/>
    <n v="29"/>
    <b v="0"/>
    <x v="8"/>
    <s v="photobooks"/>
    <n v="48"/>
    <n v="31.21"/>
    <x v="3"/>
    <x v="1786"/>
  </r>
  <r>
    <x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b v="1"/>
    <n v="24"/>
    <b v="0"/>
    <x v="8"/>
    <s v="photobooks"/>
    <n v="15"/>
    <n v="63.88"/>
    <x v="0"/>
    <x v="1787"/>
  </r>
  <r>
    <x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b v="1"/>
    <n v="4"/>
    <b v="0"/>
    <x v="8"/>
    <s v="photobooks"/>
    <n v="1"/>
    <n v="19"/>
    <x v="3"/>
    <x v="1788"/>
  </r>
  <r>
    <x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b v="1"/>
    <n v="4"/>
    <b v="0"/>
    <x v="8"/>
    <s v="photobooks"/>
    <n v="1"/>
    <n v="10"/>
    <x v="3"/>
    <x v="1789"/>
  </r>
  <r>
    <x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b v="1"/>
    <n v="15"/>
    <b v="0"/>
    <x v="8"/>
    <s v="photobooks"/>
    <n v="5"/>
    <n v="109.07"/>
    <x v="0"/>
    <x v="1790"/>
  </r>
  <r>
    <x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b v="1"/>
    <n v="4"/>
    <b v="0"/>
    <x v="8"/>
    <s v="photobooks"/>
    <n v="4"/>
    <n v="26.75"/>
    <x v="3"/>
    <x v="1791"/>
  </r>
  <r>
    <x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b v="1"/>
    <n v="139"/>
    <b v="0"/>
    <x v="8"/>
    <s v="photobooks"/>
    <n v="61"/>
    <n v="109.94"/>
    <x v="0"/>
    <x v="1792"/>
  </r>
  <r>
    <x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b v="1"/>
    <n v="2"/>
    <b v="0"/>
    <x v="8"/>
    <s v="photobooks"/>
    <n v="1"/>
    <n v="20"/>
    <x v="3"/>
    <x v="1793"/>
  </r>
  <r>
    <x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b v="1"/>
    <n v="18"/>
    <b v="0"/>
    <x v="8"/>
    <s v="photobooks"/>
    <n v="11"/>
    <n v="55.39"/>
    <x v="0"/>
    <x v="1794"/>
  </r>
  <r>
    <x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b v="1"/>
    <n v="81"/>
    <b v="0"/>
    <x v="8"/>
    <s v="photobooks"/>
    <n v="39"/>
    <n v="133.9"/>
    <x v="2"/>
    <x v="1795"/>
  </r>
  <r>
    <x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b v="1"/>
    <n v="86"/>
    <b v="0"/>
    <x v="8"/>
    <s v="photobooks"/>
    <n v="22"/>
    <n v="48.72"/>
    <x v="2"/>
    <x v="1796"/>
  </r>
  <r>
    <x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b v="1"/>
    <n v="140"/>
    <b v="0"/>
    <x v="8"/>
    <s v="photobooks"/>
    <n v="68"/>
    <n v="48.25"/>
    <x v="2"/>
    <x v="1797"/>
  </r>
  <r>
    <x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b v="1"/>
    <n v="37"/>
    <b v="0"/>
    <x v="8"/>
    <s v="photobooks"/>
    <n v="14"/>
    <n v="58.97"/>
    <x v="0"/>
    <x v="1798"/>
  </r>
  <r>
    <x v="1799"/>
    <s v="The UnDiscovered Image"/>
    <s v="The UnDiscovered Image, a monthly publication dedicated to photographers."/>
    <x v="23"/>
    <n v="69.83"/>
    <x v="2"/>
    <s v="GB"/>
    <s v="GBP"/>
    <n v="1415740408"/>
    <n v="1414008808"/>
    <b v="1"/>
    <n v="6"/>
    <b v="0"/>
    <x v="8"/>
    <s v="photobooks"/>
    <n v="2"/>
    <n v="11.64"/>
    <x v="3"/>
    <x v="1799"/>
  </r>
  <r>
    <x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b v="1"/>
    <n v="113"/>
    <b v="0"/>
    <x v="8"/>
    <s v="photobooks"/>
    <n v="20"/>
    <n v="83.72"/>
    <x v="2"/>
    <x v="1800"/>
  </r>
  <r>
    <x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b v="1"/>
    <n v="37"/>
    <b v="0"/>
    <x v="8"/>
    <s v="photobooks"/>
    <n v="14"/>
    <n v="63.65"/>
    <x v="0"/>
    <x v="1801"/>
  </r>
  <r>
    <x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b v="1"/>
    <n v="18"/>
    <b v="0"/>
    <x v="8"/>
    <s v="photobooks"/>
    <n v="48"/>
    <n v="94.28"/>
    <x v="0"/>
    <x v="1802"/>
  </r>
  <r>
    <x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b v="1"/>
    <n v="75"/>
    <b v="0"/>
    <x v="8"/>
    <s v="photobooks"/>
    <n v="31"/>
    <n v="71.87"/>
    <x v="0"/>
    <x v="1803"/>
  </r>
  <r>
    <x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b v="1"/>
    <n v="52"/>
    <b v="0"/>
    <x v="8"/>
    <s v="photobooks"/>
    <n v="35"/>
    <n v="104.85"/>
    <x v="0"/>
    <x v="1804"/>
  </r>
  <r>
    <x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b v="1"/>
    <n v="122"/>
    <b v="0"/>
    <x v="8"/>
    <s v="photobooks"/>
    <n v="36"/>
    <n v="67.14"/>
    <x v="0"/>
    <x v="1805"/>
  </r>
  <r>
    <x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b v="1"/>
    <n v="8"/>
    <b v="0"/>
    <x v="8"/>
    <s v="photobooks"/>
    <n v="3"/>
    <n v="73.88"/>
    <x v="3"/>
    <x v="1806"/>
  </r>
  <r>
    <x v="1807"/>
    <s v="Anywhere but Here"/>
    <s v="I want to explore alternative cultures and lifestyles in America."/>
    <x v="10"/>
    <n v="553"/>
    <x v="2"/>
    <s v="US"/>
    <s v="USD"/>
    <n v="1411868313"/>
    <n v="1409276313"/>
    <b v="1"/>
    <n v="8"/>
    <b v="0"/>
    <x v="8"/>
    <s v="photobooks"/>
    <n v="11"/>
    <n v="69.13"/>
    <x v="3"/>
    <x v="1807"/>
  </r>
  <r>
    <x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b v="1"/>
    <n v="96"/>
    <b v="0"/>
    <x v="8"/>
    <s v="photobooks"/>
    <n v="41"/>
    <n v="120.77"/>
    <x v="1"/>
    <x v="1808"/>
  </r>
  <r>
    <x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b v="1"/>
    <n v="9"/>
    <b v="0"/>
    <x v="8"/>
    <s v="photobooks"/>
    <n v="11"/>
    <n v="42.22"/>
    <x v="0"/>
    <x v="1809"/>
  </r>
  <r>
    <x v="1810"/>
    <s v="Film Speed"/>
    <s v="Film Speed is a series of Zines focusing on architecture shot completely on 35 and 120mm film."/>
    <x v="52"/>
    <n v="15"/>
    <x v="2"/>
    <s v="US"/>
    <s v="USD"/>
    <n v="1408657826"/>
    <n v="1407621026"/>
    <b v="0"/>
    <n v="2"/>
    <b v="0"/>
    <x v="8"/>
    <s v="photobooks"/>
    <n v="3"/>
    <n v="7.5"/>
    <x v="3"/>
    <x v="1810"/>
  </r>
  <r>
    <x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b v="0"/>
    <n v="26"/>
    <b v="0"/>
    <x v="8"/>
    <s v="photobooks"/>
    <n v="0"/>
    <n v="1.54"/>
    <x v="3"/>
    <x v="1811"/>
  </r>
  <r>
    <x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b v="0"/>
    <n v="23"/>
    <b v="0"/>
    <x v="8"/>
    <s v="photobooks"/>
    <n v="13"/>
    <n v="37.61"/>
    <x v="2"/>
    <x v="1812"/>
  </r>
  <r>
    <x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b v="0"/>
    <n v="0"/>
    <b v="0"/>
    <x v="8"/>
    <s v="photobooks"/>
    <n v="0"/>
    <e v="#DIV/0!"/>
    <x v="3"/>
    <x v="1813"/>
  </r>
  <r>
    <x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b v="0"/>
    <n v="140"/>
    <b v="0"/>
    <x v="8"/>
    <s v="photobooks"/>
    <n v="49"/>
    <n v="42.16"/>
    <x v="0"/>
    <x v="1814"/>
  </r>
  <r>
    <x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b v="0"/>
    <n v="0"/>
    <b v="0"/>
    <x v="8"/>
    <s v="photobooks"/>
    <n v="0"/>
    <e v="#DIV/0!"/>
    <x v="0"/>
    <x v="1815"/>
  </r>
  <r>
    <x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b v="0"/>
    <n v="6"/>
    <b v="0"/>
    <x v="8"/>
    <s v="photobooks"/>
    <n v="2"/>
    <n v="84.83"/>
    <x v="2"/>
    <x v="1816"/>
  </r>
  <r>
    <x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b v="0"/>
    <n v="100"/>
    <b v="0"/>
    <x v="8"/>
    <s v="photobooks"/>
    <n v="52"/>
    <n v="94.19"/>
    <x v="2"/>
    <x v="1817"/>
  </r>
  <r>
    <x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b v="0"/>
    <n v="0"/>
    <b v="0"/>
    <x v="8"/>
    <s v="photobooks"/>
    <n v="0"/>
    <e v="#DIV/0!"/>
    <x v="0"/>
    <x v="1818"/>
  </r>
  <r>
    <x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b v="0"/>
    <n v="4"/>
    <b v="0"/>
    <x v="8"/>
    <s v="photobooks"/>
    <n v="2"/>
    <n v="6.25"/>
    <x v="3"/>
    <x v="1819"/>
  </r>
  <r>
    <x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b v="0"/>
    <n v="8"/>
    <b v="0"/>
    <x v="8"/>
    <s v="photobooks"/>
    <n v="7"/>
    <n v="213.38"/>
    <x v="0"/>
    <x v="1820"/>
  </r>
  <r>
    <x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b v="0"/>
    <n v="57"/>
    <b v="1"/>
    <x v="4"/>
    <s v="rock"/>
    <n v="135"/>
    <n v="59.16"/>
    <x v="5"/>
    <x v="1821"/>
  </r>
  <r>
    <x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b v="0"/>
    <n v="11"/>
    <b v="1"/>
    <x v="4"/>
    <s v="rock"/>
    <n v="100"/>
    <n v="27.27"/>
    <x v="4"/>
    <x v="1822"/>
  </r>
  <r>
    <x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b v="0"/>
    <n v="33"/>
    <b v="1"/>
    <x v="4"/>
    <s v="rock"/>
    <n v="116"/>
    <n v="24.58"/>
    <x v="5"/>
    <x v="1823"/>
  </r>
  <r>
    <x v="1824"/>
    <s v="Tin Man's Broken Wisdom Fund"/>
    <s v="cd fund raiser"/>
    <x v="9"/>
    <n v="3002"/>
    <x v="0"/>
    <s v="US"/>
    <s v="USD"/>
    <n v="1389146880"/>
    <n v="1387403967"/>
    <b v="0"/>
    <n v="40"/>
    <b v="1"/>
    <x v="4"/>
    <s v="rock"/>
    <n v="100"/>
    <n v="75.05"/>
    <x v="4"/>
    <x v="1824"/>
  </r>
  <r>
    <x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b v="0"/>
    <n v="50"/>
    <b v="1"/>
    <x v="4"/>
    <s v="rock"/>
    <n v="105"/>
    <n v="42.02"/>
    <x v="4"/>
    <x v="1825"/>
  </r>
  <r>
    <x v="1826"/>
    <s v="BEAR GHOST! Professional Recording! Yay!"/>
    <s v="Hear your favorite Bear Ghost in eargasmic quality!"/>
    <x v="13"/>
    <n v="2020"/>
    <x v="0"/>
    <s v="US"/>
    <s v="USD"/>
    <n v="1392675017"/>
    <n v="1390083017"/>
    <b v="0"/>
    <n v="38"/>
    <b v="1"/>
    <x v="4"/>
    <s v="rock"/>
    <n v="101"/>
    <n v="53.16"/>
    <x v="3"/>
    <x v="1826"/>
  </r>
  <r>
    <x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b v="0"/>
    <n v="96"/>
    <b v="1"/>
    <x v="4"/>
    <s v="rock"/>
    <n v="101"/>
    <n v="83.89"/>
    <x v="6"/>
    <x v="1827"/>
  </r>
  <r>
    <x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b v="0"/>
    <n v="48"/>
    <b v="1"/>
    <x v="4"/>
    <s v="rock"/>
    <n v="100"/>
    <n v="417.33"/>
    <x v="3"/>
    <x v="1828"/>
  </r>
  <r>
    <x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b v="0"/>
    <n v="33"/>
    <b v="1"/>
    <x v="4"/>
    <s v="rock"/>
    <n v="167"/>
    <n v="75.77"/>
    <x v="7"/>
    <x v="1829"/>
  </r>
  <r>
    <x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b v="0"/>
    <n v="226"/>
    <b v="1"/>
    <x v="4"/>
    <s v="rock"/>
    <n v="102"/>
    <n v="67.39"/>
    <x v="3"/>
    <x v="1830"/>
  </r>
  <r>
    <x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b v="0"/>
    <n v="14"/>
    <b v="1"/>
    <x v="4"/>
    <s v="rock"/>
    <n v="103"/>
    <n v="73.569999999999993"/>
    <x v="5"/>
    <x v="1831"/>
  </r>
  <r>
    <x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b v="0"/>
    <n v="20"/>
    <b v="1"/>
    <x v="4"/>
    <s v="rock"/>
    <n v="143"/>
    <n v="25"/>
    <x v="6"/>
    <x v="1832"/>
  </r>
  <r>
    <x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b v="0"/>
    <n v="25"/>
    <b v="1"/>
    <x v="4"/>
    <s v="rock"/>
    <n v="263"/>
    <n v="42"/>
    <x v="4"/>
    <x v="1833"/>
  </r>
  <r>
    <x v="1834"/>
    <s v="TDJ - All Part of the Plan EP/Tour"/>
    <s v="Help us fund our first tour and promote our new EP!"/>
    <x v="3"/>
    <n v="11805"/>
    <x v="0"/>
    <s v="US"/>
    <s v="USD"/>
    <n v="1422140895"/>
    <n v="1418684895"/>
    <b v="0"/>
    <n v="90"/>
    <b v="1"/>
    <x v="4"/>
    <s v="rock"/>
    <n v="118"/>
    <n v="131.16999999999999"/>
    <x v="3"/>
    <x v="1834"/>
  </r>
  <r>
    <x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b v="0"/>
    <n v="11"/>
    <b v="1"/>
    <x v="4"/>
    <s v="rock"/>
    <n v="104"/>
    <n v="47.27"/>
    <x v="2"/>
    <x v="1835"/>
  </r>
  <r>
    <x v="1836"/>
    <s v="KICKSTART OUR &lt;+3"/>
    <s v="Help fund our 2013 Sound &amp; Lighting Touring rig!"/>
    <x v="10"/>
    <n v="10017"/>
    <x v="0"/>
    <s v="US"/>
    <s v="USD"/>
    <n v="1361129129"/>
    <n v="1359660329"/>
    <b v="0"/>
    <n v="55"/>
    <b v="1"/>
    <x v="4"/>
    <s v="rock"/>
    <n v="200"/>
    <n v="182.13"/>
    <x v="4"/>
    <x v="1836"/>
  </r>
  <r>
    <x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b v="0"/>
    <n v="30"/>
    <b v="1"/>
    <x v="4"/>
    <s v="rock"/>
    <n v="307"/>
    <n v="61.37"/>
    <x v="5"/>
    <x v="1837"/>
  </r>
  <r>
    <x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b v="0"/>
    <n v="28"/>
    <b v="1"/>
    <x v="4"/>
    <s v="rock"/>
    <n v="100"/>
    <n v="35.770000000000003"/>
    <x v="6"/>
    <x v="1838"/>
  </r>
  <r>
    <x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b v="0"/>
    <n v="45"/>
    <b v="1"/>
    <x v="4"/>
    <s v="rock"/>
    <n v="205"/>
    <n v="45.62"/>
    <x v="2"/>
    <x v="1839"/>
  </r>
  <r>
    <x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b v="0"/>
    <n v="13"/>
    <b v="1"/>
    <x v="4"/>
    <s v="rock"/>
    <n v="109"/>
    <n v="75.38"/>
    <x v="4"/>
    <x v="1840"/>
  </r>
  <r>
    <x v="1841"/>
    <s v="Hydra Effect Debut EP"/>
    <s v="Hard Rock with a Positive Message. Help us fund, release and promote our debut EP!"/>
    <x v="13"/>
    <n v="2035"/>
    <x v="0"/>
    <s v="US"/>
    <s v="USD"/>
    <n v="1400561940"/>
    <n v="1397679445"/>
    <b v="0"/>
    <n v="40"/>
    <b v="1"/>
    <x v="4"/>
    <s v="rock"/>
    <n v="102"/>
    <n v="50.88"/>
    <x v="3"/>
    <x v="1841"/>
  </r>
  <r>
    <x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b v="0"/>
    <n v="21"/>
    <b v="1"/>
    <x v="4"/>
    <s v="rock"/>
    <n v="125"/>
    <n v="119.29"/>
    <x v="0"/>
    <x v="1842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b v="0"/>
    <n v="134"/>
    <b v="1"/>
    <x v="4"/>
    <s v="rock"/>
    <n v="124"/>
    <n v="92.54"/>
    <x v="6"/>
    <x v="1843"/>
  </r>
  <r>
    <x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b v="0"/>
    <n v="20"/>
    <b v="1"/>
    <x v="4"/>
    <s v="rock"/>
    <n v="101"/>
    <n v="76.05"/>
    <x v="6"/>
    <x v="1844"/>
  </r>
  <r>
    <x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b v="0"/>
    <n v="19"/>
    <b v="1"/>
    <x v="4"/>
    <s v="rock"/>
    <n v="100"/>
    <n v="52.63"/>
    <x v="2"/>
    <x v="1845"/>
  </r>
  <r>
    <x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b v="0"/>
    <n v="209"/>
    <b v="1"/>
    <x v="4"/>
    <s v="rock"/>
    <n v="138"/>
    <n v="98.99"/>
    <x v="5"/>
    <x v="1846"/>
  </r>
  <r>
    <x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b v="0"/>
    <n v="38"/>
    <b v="1"/>
    <x v="4"/>
    <s v="rock"/>
    <n v="121"/>
    <n v="79.53"/>
    <x v="0"/>
    <x v="1847"/>
  </r>
  <r>
    <x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b v="0"/>
    <n v="24"/>
    <b v="1"/>
    <x v="4"/>
    <s v="rock"/>
    <n v="107"/>
    <n v="134.21"/>
    <x v="6"/>
    <x v="1848"/>
  </r>
  <r>
    <x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b v="0"/>
    <n v="8"/>
    <b v="1"/>
    <x v="4"/>
    <s v="rock"/>
    <n v="100"/>
    <n v="37.630000000000003"/>
    <x v="5"/>
    <x v="1849"/>
  </r>
  <r>
    <x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b v="0"/>
    <n v="179"/>
    <b v="1"/>
    <x v="4"/>
    <s v="rock"/>
    <n v="102"/>
    <n v="51.04"/>
    <x v="3"/>
    <x v="1850"/>
  </r>
  <r>
    <x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b v="0"/>
    <n v="26"/>
    <b v="1"/>
    <x v="4"/>
    <s v="rock"/>
    <n v="100"/>
    <n v="50.04"/>
    <x v="3"/>
    <x v="1851"/>
  </r>
  <r>
    <x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b v="0"/>
    <n v="131"/>
    <b v="1"/>
    <x v="4"/>
    <s v="rock"/>
    <n v="117"/>
    <n v="133.93"/>
    <x v="0"/>
    <x v="1852"/>
  </r>
  <r>
    <x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b v="0"/>
    <n v="14"/>
    <b v="1"/>
    <x v="4"/>
    <s v="rock"/>
    <n v="102"/>
    <n v="58.21"/>
    <x v="5"/>
    <x v="1853"/>
  </r>
  <r>
    <x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b v="0"/>
    <n v="174"/>
    <b v="1"/>
    <x v="4"/>
    <s v="rock"/>
    <n v="102"/>
    <n v="88.04"/>
    <x v="4"/>
    <x v="1854"/>
  </r>
  <r>
    <x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b v="0"/>
    <n v="191"/>
    <b v="1"/>
    <x v="4"/>
    <s v="rock"/>
    <n v="154"/>
    <n v="70.58"/>
    <x v="4"/>
    <x v="1855"/>
  </r>
  <r>
    <x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b v="0"/>
    <n v="38"/>
    <b v="1"/>
    <x v="4"/>
    <s v="rock"/>
    <n v="101"/>
    <n v="53.29"/>
    <x v="3"/>
    <x v="1856"/>
  </r>
  <r>
    <x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b v="0"/>
    <n v="22"/>
    <b v="1"/>
    <x v="4"/>
    <s v="rock"/>
    <n v="100"/>
    <n v="136.36000000000001"/>
    <x v="3"/>
    <x v="1857"/>
  </r>
  <r>
    <x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b v="0"/>
    <n v="149"/>
    <b v="1"/>
    <x v="4"/>
    <s v="rock"/>
    <n v="109"/>
    <n v="40.549999999999997"/>
    <x v="6"/>
    <x v="1858"/>
  </r>
  <r>
    <x v="1859"/>
    <s v="Queen Kwong Tour to London and Paris"/>
    <s v="Queen Kwong is going ON TOUR to London and Paris!"/>
    <x v="9"/>
    <n v="3955"/>
    <x v="0"/>
    <s v="US"/>
    <s v="USD"/>
    <n v="1316716129"/>
    <n v="1314124129"/>
    <b v="0"/>
    <n v="56"/>
    <b v="1"/>
    <x v="4"/>
    <s v="rock"/>
    <n v="132"/>
    <n v="70.63"/>
    <x v="6"/>
    <x v="1859"/>
  </r>
  <r>
    <x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b v="0"/>
    <n v="19"/>
    <b v="1"/>
    <x v="4"/>
    <s v="rock"/>
    <n v="133"/>
    <n v="52.68"/>
    <x v="3"/>
    <x v="1860"/>
  </r>
  <r>
    <x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b v="0"/>
    <n v="0"/>
    <b v="0"/>
    <x v="6"/>
    <s v="mobile games"/>
    <n v="0"/>
    <e v="#DIV/0!"/>
    <x v="3"/>
    <x v="1861"/>
  </r>
  <r>
    <x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b v="0"/>
    <n v="16"/>
    <b v="0"/>
    <x v="6"/>
    <s v="mobile games"/>
    <n v="8"/>
    <n v="90.94"/>
    <x v="1"/>
    <x v="1862"/>
  </r>
  <r>
    <x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b v="0"/>
    <n v="2"/>
    <b v="0"/>
    <x v="6"/>
    <s v="mobile games"/>
    <n v="0"/>
    <n v="5"/>
    <x v="3"/>
    <x v="1863"/>
  </r>
  <r>
    <x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b v="0"/>
    <n v="48"/>
    <b v="0"/>
    <x v="6"/>
    <s v="mobile games"/>
    <n v="43"/>
    <n v="58.08"/>
    <x v="3"/>
    <x v="1864"/>
  </r>
  <r>
    <x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b v="0"/>
    <n v="2"/>
    <b v="0"/>
    <x v="6"/>
    <s v="mobile games"/>
    <n v="0"/>
    <n v="2"/>
    <x v="2"/>
    <x v="1865"/>
  </r>
  <r>
    <x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b v="0"/>
    <n v="2"/>
    <b v="0"/>
    <x v="6"/>
    <s v="mobile games"/>
    <n v="1"/>
    <n v="62.5"/>
    <x v="1"/>
    <x v="1866"/>
  </r>
  <r>
    <x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b v="0"/>
    <n v="1"/>
    <b v="0"/>
    <x v="6"/>
    <s v="mobile games"/>
    <n v="0"/>
    <n v="10"/>
    <x v="2"/>
    <x v="1867"/>
  </r>
  <r>
    <x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b v="0"/>
    <n v="17"/>
    <b v="0"/>
    <x v="6"/>
    <s v="mobile games"/>
    <n v="5"/>
    <n v="71.59"/>
    <x v="0"/>
    <x v="1868"/>
  </r>
  <r>
    <x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b v="0"/>
    <n v="0"/>
    <b v="0"/>
    <x v="6"/>
    <s v="mobile games"/>
    <n v="0"/>
    <e v="#DIV/0!"/>
    <x v="2"/>
    <x v="1869"/>
  </r>
  <r>
    <x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b v="0"/>
    <n v="11"/>
    <b v="0"/>
    <x v="6"/>
    <s v="mobile games"/>
    <n v="10"/>
    <n v="32.82"/>
    <x v="2"/>
    <x v="1870"/>
  </r>
  <r>
    <x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b v="0"/>
    <n v="95"/>
    <b v="0"/>
    <x v="6"/>
    <s v="mobile games"/>
    <n v="72"/>
    <n v="49.12"/>
    <x v="3"/>
    <x v="1871"/>
  </r>
  <r>
    <x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b v="0"/>
    <n v="13"/>
    <b v="0"/>
    <x v="6"/>
    <s v="mobile games"/>
    <n v="1"/>
    <n v="16.309999999999999"/>
    <x v="0"/>
    <x v="1872"/>
  </r>
  <r>
    <x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b v="0"/>
    <n v="2"/>
    <b v="0"/>
    <x v="6"/>
    <s v="mobile games"/>
    <n v="0"/>
    <n v="18"/>
    <x v="0"/>
    <x v="1873"/>
  </r>
  <r>
    <x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b v="0"/>
    <n v="2"/>
    <b v="0"/>
    <x v="6"/>
    <s v="mobile games"/>
    <n v="0"/>
    <n v="13"/>
    <x v="2"/>
    <x v="1874"/>
  </r>
  <r>
    <x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b v="0"/>
    <n v="3"/>
    <b v="0"/>
    <x v="6"/>
    <s v="mobile games"/>
    <n v="1"/>
    <n v="17"/>
    <x v="2"/>
    <x v="1875"/>
  </r>
  <r>
    <x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b v="0"/>
    <n v="0"/>
    <b v="0"/>
    <x v="6"/>
    <s v="mobile games"/>
    <n v="0"/>
    <e v="#DIV/0!"/>
    <x v="3"/>
    <x v="1876"/>
  </r>
  <r>
    <x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b v="0"/>
    <n v="0"/>
    <b v="0"/>
    <x v="6"/>
    <s v="mobile games"/>
    <n v="0"/>
    <e v="#DIV/0!"/>
    <x v="0"/>
    <x v="1877"/>
  </r>
  <r>
    <x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b v="0"/>
    <n v="0"/>
    <b v="0"/>
    <x v="6"/>
    <s v="mobile games"/>
    <n v="0"/>
    <e v="#DIV/0!"/>
    <x v="3"/>
    <x v="1878"/>
  </r>
  <r>
    <x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b v="0"/>
    <n v="2"/>
    <b v="0"/>
    <x v="6"/>
    <s v="mobile games"/>
    <n v="0"/>
    <n v="3"/>
    <x v="2"/>
    <x v="1879"/>
  </r>
  <r>
    <x v="1880"/>
    <s v="Sim Betting Football"/>
    <s v="Sim Betting Football is the only football (soccer) betting simulation  game."/>
    <x v="10"/>
    <n v="1004"/>
    <x v="2"/>
    <s v="GB"/>
    <s v="GBP"/>
    <n v="1459341380"/>
    <n v="1456839380"/>
    <b v="0"/>
    <n v="24"/>
    <b v="0"/>
    <x v="6"/>
    <s v="mobile games"/>
    <n v="20"/>
    <n v="41.83"/>
    <x v="2"/>
    <x v="1880"/>
  </r>
  <r>
    <x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b v="0"/>
    <n v="70"/>
    <b v="1"/>
    <x v="4"/>
    <s v="indie rock"/>
    <n v="173"/>
    <n v="49.34"/>
    <x v="0"/>
    <x v="1881"/>
  </r>
  <r>
    <x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b v="0"/>
    <n v="81"/>
    <b v="1"/>
    <x v="4"/>
    <s v="indie rock"/>
    <n v="101"/>
    <n v="41.73"/>
    <x v="5"/>
    <x v="1882"/>
  </r>
  <r>
    <x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b v="0"/>
    <n v="32"/>
    <b v="1"/>
    <x v="4"/>
    <s v="indie rock"/>
    <n v="105"/>
    <n v="32.72"/>
    <x v="5"/>
    <x v="1883"/>
  </r>
  <r>
    <x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b v="0"/>
    <n v="26"/>
    <b v="1"/>
    <x v="4"/>
    <s v="indie rock"/>
    <n v="135"/>
    <n v="51.96"/>
    <x v="5"/>
    <x v="1884"/>
  </r>
  <r>
    <x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b v="0"/>
    <n v="105"/>
    <b v="1"/>
    <x v="4"/>
    <s v="indie rock"/>
    <n v="116"/>
    <n v="50.69"/>
    <x v="5"/>
    <x v="1885"/>
  </r>
  <r>
    <x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b v="0"/>
    <n v="29"/>
    <b v="1"/>
    <x v="4"/>
    <s v="indie rock"/>
    <n v="102"/>
    <n v="42.24"/>
    <x v="3"/>
    <x v="1886"/>
  </r>
  <r>
    <x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b v="0"/>
    <n v="8"/>
    <b v="1"/>
    <x v="4"/>
    <s v="indie rock"/>
    <n v="111"/>
    <n v="416.88"/>
    <x v="0"/>
    <x v="1887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b v="0"/>
    <n v="89"/>
    <b v="1"/>
    <x v="4"/>
    <s v="indie rock"/>
    <n v="166"/>
    <n v="46.65"/>
    <x v="7"/>
    <x v="1888"/>
  </r>
  <r>
    <x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b v="0"/>
    <n v="44"/>
    <b v="1"/>
    <x v="4"/>
    <s v="indie rock"/>
    <n v="107"/>
    <n v="48.45"/>
    <x v="4"/>
    <x v="1889"/>
  </r>
  <r>
    <x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b v="0"/>
    <n v="246"/>
    <b v="1"/>
    <x v="4"/>
    <s v="indie rock"/>
    <n v="145"/>
    <n v="70.53"/>
    <x v="5"/>
    <x v="1890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b v="0"/>
    <n v="120"/>
    <b v="1"/>
    <x v="4"/>
    <s v="indie rock"/>
    <n v="106"/>
    <n v="87.96"/>
    <x v="7"/>
    <x v="1891"/>
  </r>
  <r>
    <x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b v="0"/>
    <n v="26"/>
    <b v="1"/>
    <x v="4"/>
    <s v="indie rock"/>
    <n v="137"/>
    <n v="26.27"/>
    <x v="6"/>
    <x v="1892"/>
  </r>
  <r>
    <x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b v="0"/>
    <n v="45"/>
    <b v="1"/>
    <x v="4"/>
    <s v="indie rock"/>
    <n v="104"/>
    <n v="57.78"/>
    <x v="6"/>
    <x v="1893"/>
  </r>
  <r>
    <x v="1894"/>
    <s v="Help me release my first 3 song EP!!"/>
    <s v="Im trying to raise $1000 for a 3 song EP in a studio!"/>
    <x v="28"/>
    <n v="1145"/>
    <x v="0"/>
    <s v="US"/>
    <s v="USD"/>
    <n v="1329082983"/>
    <n v="1326404583"/>
    <b v="0"/>
    <n v="20"/>
    <b v="1"/>
    <x v="4"/>
    <s v="indie rock"/>
    <n v="115"/>
    <n v="57.25"/>
    <x v="5"/>
    <x v="1894"/>
  </r>
  <r>
    <x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b v="0"/>
    <n v="47"/>
    <b v="1"/>
    <x v="4"/>
    <s v="indie rock"/>
    <n v="102"/>
    <n v="196.34"/>
    <x v="0"/>
    <x v="1895"/>
  </r>
  <r>
    <x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b v="0"/>
    <n v="13"/>
    <b v="1"/>
    <x v="4"/>
    <s v="indie rock"/>
    <n v="124"/>
    <n v="43"/>
    <x v="5"/>
    <x v="1896"/>
  </r>
  <r>
    <x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b v="0"/>
    <n v="183"/>
    <b v="1"/>
    <x v="4"/>
    <s v="indie rock"/>
    <n v="102"/>
    <n v="35.549999999999997"/>
    <x v="3"/>
    <x v="1897"/>
  </r>
  <r>
    <x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b v="0"/>
    <n v="21"/>
    <b v="1"/>
    <x v="4"/>
    <s v="indie rock"/>
    <n v="145"/>
    <n v="68.81"/>
    <x v="0"/>
    <x v="1898"/>
  </r>
  <r>
    <x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b v="0"/>
    <n v="42"/>
    <b v="1"/>
    <x v="4"/>
    <s v="indie rock"/>
    <n v="133"/>
    <n v="28.57"/>
    <x v="0"/>
    <x v="1899"/>
  </r>
  <r>
    <x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b v="0"/>
    <n v="54"/>
    <b v="1"/>
    <x v="4"/>
    <s v="indie rock"/>
    <n v="109"/>
    <n v="50.63"/>
    <x v="5"/>
    <x v="1900"/>
  </r>
  <r>
    <x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b v="0"/>
    <n v="25"/>
    <b v="0"/>
    <x v="2"/>
    <s v="gadgets"/>
    <n v="3"/>
    <n v="106.8"/>
    <x v="0"/>
    <x v="1901"/>
  </r>
  <r>
    <x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b v="0"/>
    <n v="3"/>
    <b v="0"/>
    <x v="2"/>
    <s v="gadgets"/>
    <n v="1"/>
    <n v="4"/>
    <x v="0"/>
    <x v="1902"/>
  </r>
  <r>
    <x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b v="0"/>
    <n v="41"/>
    <b v="0"/>
    <x v="2"/>
    <s v="gadgets"/>
    <n v="47"/>
    <n v="34.1"/>
    <x v="2"/>
    <x v="1903"/>
  </r>
  <r>
    <x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b v="0"/>
    <n v="2"/>
    <b v="0"/>
    <x v="2"/>
    <s v="gadgets"/>
    <n v="0"/>
    <n v="25"/>
    <x v="0"/>
    <x v="1904"/>
  </r>
  <r>
    <x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b v="0"/>
    <n v="4"/>
    <b v="0"/>
    <x v="2"/>
    <s v="gadgets"/>
    <n v="0"/>
    <n v="10.5"/>
    <x v="3"/>
    <x v="1905"/>
  </r>
  <r>
    <x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b v="0"/>
    <n v="99"/>
    <b v="0"/>
    <x v="2"/>
    <s v="gadgets"/>
    <n v="43"/>
    <n v="215.96"/>
    <x v="2"/>
    <x v="1906"/>
  </r>
  <r>
    <x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b v="0"/>
    <n v="4"/>
    <b v="0"/>
    <x v="2"/>
    <s v="gadgets"/>
    <n v="0"/>
    <n v="21.25"/>
    <x v="3"/>
    <x v="1907"/>
  </r>
  <r>
    <x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b v="0"/>
    <n v="4"/>
    <b v="0"/>
    <x v="2"/>
    <s v="gadgets"/>
    <n v="2"/>
    <n v="108.25"/>
    <x v="2"/>
    <x v="1908"/>
  </r>
  <r>
    <x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b v="0"/>
    <n v="38"/>
    <b v="0"/>
    <x v="2"/>
    <s v="gadgets"/>
    <n v="14"/>
    <n v="129.97"/>
    <x v="3"/>
    <x v="1909"/>
  </r>
  <r>
    <x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b v="0"/>
    <n v="285"/>
    <b v="0"/>
    <x v="2"/>
    <s v="gadgets"/>
    <n v="39"/>
    <n v="117.49"/>
    <x v="0"/>
    <x v="1910"/>
  </r>
  <r>
    <x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b v="0"/>
    <n v="1"/>
    <b v="0"/>
    <x v="2"/>
    <s v="gadgets"/>
    <n v="0"/>
    <n v="10"/>
    <x v="3"/>
    <x v="1911"/>
  </r>
  <r>
    <x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b v="0"/>
    <n v="42"/>
    <b v="0"/>
    <x v="2"/>
    <s v="gadgets"/>
    <n v="59"/>
    <n v="70.599999999999994"/>
    <x v="0"/>
    <x v="1912"/>
  </r>
  <r>
    <x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b v="0"/>
    <n v="26"/>
    <b v="0"/>
    <x v="2"/>
    <s v="gadgets"/>
    <n v="1"/>
    <n v="24.5"/>
    <x v="3"/>
    <x v="1913"/>
  </r>
  <r>
    <x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b v="0"/>
    <n v="2"/>
    <b v="0"/>
    <x v="2"/>
    <s v="gadgets"/>
    <n v="9"/>
    <n v="30"/>
    <x v="3"/>
    <x v="1914"/>
  </r>
  <r>
    <x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b v="0"/>
    <n v="4"/>
    <b v="0"/>
    <x v="2"/>
    <s v="gadgets"/>
    <n v="2"/>
    <n v="2"/>
    <x v="3"/>
    <x v="1915"/>
  </r>
  <r>
    <x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b v="0"/>
    <n v="6"/>
    <b v="0"/>
    <x v="2"/>
    <s v="gadgets"/>
    <n v="1"/>
    <n v="17"/>
    <x v="2"/>
    <x v="1916"/>
  </r>
  <r>
    <x v="1917"/>
    <s v="Chronovisor:The MOST innovative watch for night time reading"/>
    <s v="Let's build a legendary brand altogether"/>
    <x v="303"/>
    <n v="205025"/>
    <x v="2"/>
    <s v="HK"/>
    <s v="HKD"/>
    <n v="1486708133"/>
    <n v="1484116133"/>
    <b v="0"/>
    <n v="70"/>
    <b v="0"/>
    <x v="2"/>
    <s v="gadgets"/>
    <n v="53"/>
    <n v="2928.93"/>
    <x v="1"/>
    <x v="1917"/>
  </r>
  <r>
    <x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b v="0"/>
    <n v="9"/>
    <b v="0"/>
    <x v="2"/>
    <s v="gadgets"/>
    <n v="1"/>
    <n v="28.89"/>
    <x v="3"/>
    <x v="1918"/>
  </r>
  <r>
    <x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b v="0"/>
    <n v="8"/>
    <b v="0"/>
    <x v="2"/>
    <s v="gadgets"/>
    <n v="47"/>
    <n v="29.63"/>
    <x v="0"/>
    <x v="1919"/>
  </r>
  <r>
    <x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b v="0"/>
    <n v="105"/>
    <b v="0"/>
    <x v="2"/>
    <s v="gadgets"/>
    <n v="43"/>
    <n v="40.98"/>
    <x v="0"/>
    <x v="1920"/>
  </r>
  <r>
    <x v="1921"/>
    <s v="The Fine Spirits are making an album!"/>
    <s v="The Fine Spirits are making an album, but we need your help!"/>
    <x v="15"/>
    <n v="2052"/>
    <x v="0"/>
    <s v="US"/>
    <s v="USD"/>
    <n v="1342243143"/>
    <n v="1339651143"/>
    <b v="0"/>
    <n v="38"/>
    <b v="1"/>
    <x v="4"/>
    <s v="indie rock"/>
    <n v="137"/>
    <n v="54"/>
    <x v="5"/>
    <x v="1921"/>
  </r>
  <r>
    <x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b v="0"/>
    <n v="64"/>
    <b v="1"/>
    <x v="4"/>
    <s v="indie rock"/>
    <n v="116"/>
    <n v="36.11"/>
    <x v="4"/>
    <x v="1922"/>
  </r>
  <r>
    <x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b v="0"/>
    <n v="13"/>
    <b v="1"/>
    <x v="4"/>
    <s v="indie rock"/>
    <n v="241"/>
    <n v="23.15"/>
    <x v="6"/>
    <x v="1923"/>
  </r>
  <r>
    <x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b v="0"/>
    <n v="33"/>
    <b v="1"/>
    <x v="4"/>
    <s v="indie rock"/>
    <n v="114"/>
    <n v="104"/>
    <x v="4"/>
    <x v="1924"/>
  </r>
  <r>
    <x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b v="0"/>
    <n v="52"/>
    <b v="1"/>
    <x v="4"/>
    <s v="indie rock"/>
    <n v="110"/>
    <n v="31.83"/>
    <x v="4"/>
    <x v="1925"/>
  </r>
  <r>
    <x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b v="0"/>
    <n v="107"/>
    <b v="1"/>
    <x v="4"/>
    <s v="indie rock"/>
    <n v="195"/>
    <n v="27.39"/>
    <x v="7"/>
    <x v="1926"/>
  </r>
  <r>
    <x v="1927"/>
    <s v="GBS Detroit Presents Hampshire"/>
    <s v="Hampshire is headed to GBS Detroit."/>
    <x v="20"/>
    <n v="620"/>
    <x v="0"/>
    <s v="US"/>
    <s v="USD"/>
    <n v="1331182740"/>
    <n v="1329856839"/>
    <b v="0"/>
    <n v="11"/>
    <b v="1"/>
    <x v="4"/>
    <s v="indie rock"/>
    <n v="103"/>
    <n v="56.36"/>
    <x v="5"/>
    <x v="1927"/>
  </r>
  <r>
    <x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b v="0"/>
    <n v="34"/>
    <b v="1"/>
    <x v="4"/>
    <s v="indie rock"/>
    <n v="103"/>
    <n v="77.349999999999994"/>
    <x v="4"/>
    <x v="1928"/>
  </r>
  <r>
    <x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b v="0"/>
    <n v="75"/>
    <b v="1"/>
    <x v="4"/>
    <s v="indie rock"/>
    <n v="100"/>
    <n v="42.8"/>
    <x v="6"/>
    <x v="1929"/>
  </r>
  <r>
    <x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b v="0"/>
    <n v="26"/>
    <b v="1"/>
    <x v="4"/>
    <s v="indie rock"/>
    <n v="127"/>
    <n v="48.85"/>
    <x v="4"/>
    <x v="1930"/>
  </r>
  <r>
    <x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b v="0"/>
    <n v="50"/>
    <b v="1"/>
    <x v="4"/>
    <s v="indie rock"/>
    <n v="121"/>
    <n v="48.24"/>
    <x v="5"/>
    <x v="1931"/>
  </r>
  <r>
    <x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b v="0"/>
    <n v="80"/>
    <b v="1"/>
    <x v="4"/>
    <s v="indie rock"/>
    <n v="107"/>
    <n v="70.209999999999994"/>
    <x v="5"/>
    <x v="1932"/>
  </r>
  <r>
    <x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b v="0"/>
    <n v="110"/>
    <b v="1"/>
    <x v="4"/>
    <s v="indie rock"/>
    <n v="172"/>
    <n v="94.05"/>
    <x v="3"/>
    <x v="1933"/>
  </r>
  <r>
    <x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b v="0"/>
    <n v="77"/>
    <b v="1"/>
    <x v="4"/>
    <s v="indie rock"/>
    <n v="124"/>
    <n v="80.27"/>
    <x v="6"/>
    <x v="1934"/>
  </r>
  <r>
    <x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b v="0"/>
    <n v="50"/>
    <b v="1"/>
    <x v="4"/>
    <s v="indie rock"/>
    <n v="108"/>
    <n v="54.2"/>
    <x v="3"/>
    <x v="1935"/>
  </r>
  <r>
    <x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b v="0"/>
    <n v="145"/>
    <b v="1"/>
    <x v="4"/>
    <s v="indie rock"/>
    <n v="117"/>
    <n v="60.27"/>
    <x v="6"/>
    <x v="1936"/>
  </r>
  <r>
    <x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b v="0"/>
    <n v="29"/>
    <b v="1"/>
    <x v="4"/>
    <s v="indie rock"/>
    <n v="187"/>
    <n v="38.74"/>
    <x v="5"/>
    <x v="1937"/>
  </r>
  <r>
    <x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b v="0"/>
    <n v="114"/>
    <b v="1"/>
    <x v="4"/>
    <s v="indie rock"/>
    <n v="116"/>
    <n v="152.54"/>
    <x v="4"/>
    <x v="1938"/>
  </r>
  <r>
    <x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b v="0"/>
    <n v="96"/>
    <b v="1"/>
    <x v="4"/>
    <s v="indie rock"/>
    <n v="111"/>
    <n v="115.31"/>
    <x v="4"/>
    <x v="1939"/>
  </r>
  <r>
    <x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b v="0"/>
    <n v="31"/>
    <b v="1"/>
    <x v="4"/>
    <s v="indie rock"/>
    <n v="171"/>
    <n v="35.840000000000003"/>
    <x v="6"/>
    <x v="1940"/>
  </r>
  <r>
    <x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b v="1"/>
    <n v="4883"/>
    <b v="1"/>
    <x v="2"/>
    <s v="hardware"/>
    <n v="126"/>
    <n v="64.569999999999993"/>
    <x v="3"/>
    <x v="1941"/>
  </r>
  <r>
    <x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b v="1"/>
    <n v="95"/>
    <b v="1"/>
    <x v="2"/>
    <s v="hardware"/>
    <n v="138"/>
    <n v="87.44"/>
    <x v="6"/>
    <x v="1942"/>
  </r>
  <r>
    <x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b v="1"/>
    <n v="2478"/>
    <b v="1"/>
    <x v="2"/>
    <s v="hardware"/>
    <n v="1705"/>
    <n v="68.819999999999993"/>
    <x v="2"/>
    <x v="1943"/>
  </r>
  <r>
    <x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b v="1"/>
    <n v="1789"/>
    <b v="1"/>
    <x v="2"/>
    <s v="hardware"/>
    <n v="788"/>
    <n v="176.2"/>
    <x v="3"/>
    <x v="1944"/>
  </r>
  <r>
    <x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b v="1"/>
    <n v="680"/>
    <b v="1"/>
    <x v="2"/>
    <s v="hardware"/>
    <n v="348"/>
    <n v="511.79"/>
    <x v="0"/>
    <x v="1945"/>
  </r>
  <r>
    <x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b v="1"/>
    <n v="70"/>
    <b v="1"/>
    <x v="2"/>
    <s v="hardware"/>
    <n v="150"/>
    <n v="160.44"/>
    <x v="3"/>
    <x v="1946"/>
  </r>
  <r>
    <x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b v="1"/>
    <n v="23"/>
    <b v="1"/>
    <x v="2"/>
    <s v="hardware"/>
    <n v="101"/>
    <n v="35"/>
    <x v="8"/>
    <x v="1947"/>
  </r>
  <r>
    <x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b v="1"/>
    <n v="4245"/>
    <b v="1"/>
    <x v="2"/>
    <s v="hardware"/>
    <n v="800"/>
    <n v="188.51"/>
    <x v="2"/>
    <x v="1948"/>
  </r>
  <r>
    <x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b v="1"/>
    <n v="943"/>
    <b v="1"/>
    <x v="2"/>
    <s v="hardware"/>
    <n v="106"/>
    <n v="56.2"/>
    <x v="3"/>
    <x v="1949"/>
  </r>
  <r>
    <x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b v="1"/>
    <n v="1876"/>
    <b v="1"/>
    <x v="2"/>
    <s v="hardware"/>
    <n v="201"/>
    <n v="51.31"/>
    <x v="6"/>
    <x v="1950"/>
  </r>
  <r>
    <x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b v="1"/>
    <n v="834"/>
    <b v="1"/>
    <x v="2"/>
    <s v="hardware"/>
    <n v="212"/>
    <n v="127.36"/>
    <x v="2"/>
    <x v="1951"/>
  </r>
  <r>
    <x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b v="1"/>
    <n v="682"/>
    <b v="1"/>
    <x v="2"/>
    <s v="hardware"/>
    <n v="198"/>
    <n v="101.86"/>
    <x v="4"/>
    <x v="1952"/>
  </r>
  <r>
    <x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b v="1"/>
    <n v="147"/>
    <b v="1"/>
    <x v="2"/>
    <s v="hardware"/>
    <n v="226"/>
    <n v="230.56"/>
    <x v="5"/>
    <x v="1953"/>
  </r>
  <r>
    <x v="1954"/>
    <s v="Orison â€“ Rethink the Power of Energy"/>
    <s v="The First Home Battery System You Simply Plug in to Install"/>
    <x v="63"/>
    <n v="349474"/>
    <x v="0"/>
    <s v="US"/>
    <s v="USD"/>
    <n v="1457758800"/>
    <n v="1453730176"/>
    <b v="1"/>
    <n v="415"/>
    <b v="1"/>
    <x v="2"/>
    <s v="hardware"/>
    <n v="699"/>
    <n v="842.11"/>
    <x v="2"/>
    <x v="1954"/>
  </r>
  <r>
    <x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b v="1"/>
    <n v="290"/>
    <b v="1"/>
    <x v="2"/>
    <s v="hardware"/>
    <n v="399"/>
    <n v="577.28"/>
    <x v="5"/>
    <x v="1955"/>
  </r>
  <r>
    <x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b v="1"/>
    <n v="365"/>
    <b v="1"/>
    <x v="2"/>
    <s v="hardware"/>
    <n v="294"/>
    <n v="483.34"/>
    <x v="0"/>
    <x v="1956"/>
  </r>
  <r>
    <x v="1957"/>
    <s v="freeSoC and freeSoC Mini"/>
    <s v="An open hardware platform for the best microcontroller in the world."/>
    <x v="11"/>
    <n v="50251.41"/>
    <x v="0"/>
    <s v="US"/>
    <s v="USD"/>
    <n v="1351304513"/>
    <n v="1348712513"/>
    <b v="1"/>
    <n v="660"/>
    <b v="1"/>
    <x v="2"/>
    <s v="hardware"/>
    <n v="168"/>
    <n v="76.14"/>
    <x v="5"/>
    <x v="1957"/>
  </r>
  <r>
    <x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b v="1"/>
    <n v="1356"/>
    <b v="1"/>
    <x v="2"/>
    <s v="hardware"/>
    <n v="1436"/>
    <n v="74.11"/>
    <x v="4"/>
    <x v="1958"/>
  </r>
  <r>
    <x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b v="1"/>
    <n v="424"/>
    <b v="1"/>
    <x v="2"/>
    <s v="hardware"/>
    <n v="157"/>
    <n v="36.97"/>
    <x v="3"/>
    <x v="1959"/>
  </r>
  <r>
    <x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b v="1"/>
    <n v="33"/>
    <b v="1"/>
    <x v="2"/>
    <s v="hardware"/>
    <n v="118"/>
    <n v="2500.9699999999998"/>
    <x v="3"/>
    <x v="1960"/>
  </r>
  <r>
    <x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b v="1"/>
    <n v="1633"/>
    <b v="1"/>
    <x v="2"/>
    <s v="hardware"/>
    <n v="1105"/>
    <n v="67.69"/>
    <x v="5"/>
    <x v="1961"/>
  </r>
  <r>
    <x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b v="1"/>
    <n v="306"/>
    <b v="1"/>
    <x v="2"/>
    <s v="hardware"/>
    <n v="193"/>
    <n v="63.05"/>
    <x v="3"/>
    <x v="1962"/>
  </r>
  <r>
    <x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b v="1"/>
    <n v="205"/>
    <b v="1"/>
    <x v="2"/>
    <s v="hardware"/>
    <n v="127"/>
    <n v="117.6"/>
    <x v="3"/>
    <x v="1963"/>
  </r>
  <r>
    <x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b v="1"/>
    <n v="1281"/>
    <b v="1"/>
    <x v="2"/>
    <s v="hardware"/>
    <n v="260"/>
    <n v="180.75"/>
    <x v="2"/>
    <x v="1964"/>
  </r>
  <r>
    <x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b v="1"/>
    <n v="103"/>
    <b v="1"/>
    <x v="2"/>
    <s v="hardware"/>
    <n v="262"/>
    <n v="127.32"/>
    <x v="6"/>
    <x v="1965"/>
  </r>
  <r>
    <x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b v="1"/>
    <n v="1513"/>
    <b v="1"/>
    <x v="2"/>
    <s v="hardware"/>
    <n v="207"/>
    <n v="136.63999999999999"/>
    <x v="3"/>
    <x v="1966"/>
  </r>
  <r>
    <x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b v="1"/>
    <n v="405"/>
    <b v="1"/>
    <x v="2"/>
    <s v="hardware"/>
    <n v="370"/>
    <n v="182.78"/>
    <x v="3"/>
    <x v="1967"/>
  </r>
  <r>
    <x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b v="1"/>
    <n v="510"/>
    <b v="1"/>
    <x v="2"/>
    <s v="hardware"/>
    <n v="285"/>
    <n v="279.38"/>
    <x v="2"/>
    <x v="1968"/>
  </r>
  <r>
    <x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b v="1"/>
    <n v="1887"/>
    <b v="1"/>
    <x v="2"/>
    <s v="hardware"/>
    <n v="579"/>
    <n v="61.38"/>
    <x v="2"/>
    <x v="1969"/>
  </r>
  <r>
    <x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b v="1"/>
    <n v="701"/>
    <b v="1"/>
    <x v="2"/>
    <s v="hardware"/>
    <n v="1132"/>
    <n v="80.73"/>
    <x v="4"/>
    <x v="1970"/>
  </r>
  <r>
    <x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b v="1"/>
    <n v="3863"/>
    <b v="1"/>
    <x v="2"/>
    <s v="hardware"/>
    <n v="263"/>
    <n v="272.36"/>
    <x v="4"/>
    <x v="1971"/>
  </r>
  <r>
    <x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b v="1"/>
    <n v="238"/>
    <b v="1"/>
    <x v="2"/>
    <s v="hardware"/>
    <n v="674"/>
    <n v="70.849999999999994"/>
    <x v="5"/>
    <x v="1972"/>
  </r>
  <r>
    <x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b v="1"/>
    <n v="2051"/>
    <b v="1"/>
    <x v="2"/>
    <s v="hardware"/>
    <n v="257"/>
    <n v="247.94"/>
    <x v="2"/>
    <x v="1973"/>
  </r>
  <r>
    <x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b v="1"/>
    <n v="402"/>
    <b v="1"/>
    <x v="2"/>
    <s v="hardware"/>
    <n v="375"/>
    <n v="186.81"/>
    <x v="4"/>
    <x v="1974"/>
  </r>
  <r>
    <x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b v="1"/>
    <n v="253"/>
    <b v="1"/>
    <x v="2"/>
    <s v="hardware"/>
    <n v="209"/>
    <n v="131.99"/>
    <x v="4"/>
    <x v="1975"/>
  </r>
  <r>
    <x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b v="1"/>
    <n v="473"/>
    <b v="1"/>
    <x v="2"/>
    <s v="hardware"/>
    <n v="347"/>
    <n v="29.31"/>
    <x v="4"/>
    <x v="1976"/>
  </r>
  <r>
    <x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b v="1"/>
    <n v="821"/>
    <b v="1"/>
    <x v="2"/>
    <s v="hardware"/>
    <n v="402"/>
    <n v="245.02"/>
    <x v="0"/>
    <x v="1977"/>
  </r>
  <r>
    <x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b v="1"/>
    <n v="388"/>
    <b v="1"/>
    <x v="2"/>
    <s v="hardware"/>
    <n v="1027"/>
    <n v="1323.25"/>
    <x v="5"/>
    <x v="1978"/>
  </r>
  <r>
    <x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b v="1"/>
    <n v="813"/>
    <b v="1"/>
    <x v="2"/>
    <s v="hardware"/>
    <n v="115"/>
    <n v="282.66000000000003"/>
    <x v="0"/>
    <x v="1979"/>
  </r>
  <r>
    <x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b v="1"/>
    <n v="1945"/>
    <b v="1"/>
    <x v="2"/>
    <s v="hardware"/>
    <n v="355"/>
    <n v="91.21"/>
    <x v="2"/>
    <x v="1980"/>
  </r>
  <r>
    <x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b v="0"/>
    <n v="12"/>
    <b v="0"/>
    <x v="8"/>
    <s v="people"/>
    <n v="5"/>
    <n v="31.75"/>
    <x v="3"/>
    <x v="1981"/>
  </r>
  <r>
    <x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b v="0"/>
    <n v="0"/>
    <b v="0"/>
    <x v="8"/>
    <s v="people"/>
    <n v="0"/>
    <e v="#DIV/0!"/>
    <x v="2"/>
    <x v="1982"/>
  </r>
  <r>
    <x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b v="0"/>
    <n v="16"/>
    <b v="0"/>
    <x v="8"/>
    <s v="people"/>
    <n v="4"/>
    <n v="88.69"/>
    <x v="2"/>
    <x v="1983"/>
  </r>
  <r>
    <x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b v="0"/>
    <n v="7"/>
    <b v="0"/>
    <x v="8"/>
    <s v="people"/>
    <n v="21"/>
    <n v="453.14"/>
    <x v="3"/>
    <x v="1984"/>
  </r>
  <r>
    <x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b v="0"/>
    <n v="4"/>
    <b v="0"/>
    <x v="8"/>
    <s v="people"/>
    <n v="3"/>
    <n v="12.75"/>
    <x v="2"/>
    <x v="1985"/>
  </r>
  <r>
    <x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b v="0"/>
    <n v="1"/>
    <b v="0"/>
    <x v="8"/>
    <s v="people"/>
    <n v="0"/>
    <n v="1"/>
    <x v="2"/>
    <x v="1986"/>
  </r>
  <r>
    <x v="1987"/>
    <s v="Ethiopia: Beheld"/>
    <s v="A collection of images that depicts the beauty and diversity within Ethiopia"/>
    <x v="62"/>
    <n v="2336"/>
    <x v="2"/>
    <s v="GB"/>
    <s v="GBP"/>
    <n v="1425223276"/>
    <n v="1422631276"/>
    <b v="0"/>
    <n v="28"/>
    <b v="0"/>
    <x v="8"/>
    <s v="people"/>
    <n v="42"/>
    <n v="83.43"/>
    <x v="0"/>
    <x v="1987"/>
  </r>
  <r>
    <x v="1988"/>
    <s v="Phillip Michael Photography"/>
    <s v="Expressing art in an image!"/>
    <x v="12"/>
    <n v="25"/>
    <x v="2"/>
    <s v="US"/>
    <s v="USD"/>
    <n v="1440094742"/>
    <n v="1437502742"/>
    <b v="0"/>
    <n v="1"/>
    <b v="0"/>
    <x v="8"/>
    <s v="people"/>
    <n v="0"/>
    <n v="25"/>
    <x v="0"/>
    <x v="1988"/>
  </r>
  <r>
    <x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b v="0"/>
    <n v="1"/>
    <b v="0"/>
    <x v="8"/>
    <s v="people"/>
    <n v="1"/>
    <n v="50"/>
    <x v="2"/>
    <x v="1989"/>
  </r>
  <r>
    <x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b v="0"/>
    <n v="5"/>
    <b v="0"/>
    <x v="8"/>
    <s v="people"/>
    <n v="17"/>
    <n v="101.8"/>
    <x v="2"/>
    <x v="1990"/>
  </r>
  <r>
    <x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b v="0"/>
    <n v="3"/>
    <b v="0"/>
    <x v="8"/>
    <s v="people"/>
    <n v="7"/>
    <n v="46.67"/>
    <x v="0"/>
    <x v="1991"/>
  </r>
  <r>
    <x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b v="0"/>
    <n v="2"/>
    <b v="0"/>
    <x v="8"/>
    <s v="people"/>
    <n v="0"/>
    <n v="1"/>
    <x v="0"/>
    <x v="1992"/>
  </r>
  <r>
    <x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b v="0"/>
    <n v="0"/>
    <b v="0"/>
    <x v="8"/>
    <s v="people"/>
    <n v="0"/>
    <e v="#DIV/0!"/>
    <x v="0"/>
    <x v="1993"/>
  </r>
  <r>
    <x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b v="0"/>
    <n v="0"/>
    <b v="0"/>
    <x v="8"/>
    <s v="people"/>
    <n v="0"/>
    <e v="#DIV/0!"/>
    <x v="2"/>
    <x v="1994"/>
  </r>
  <r>
    <x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b v="0"/>
    <n v="3"/>
    <b v="0"/>
    <x v="8"/>
    <s v="people"/>
    <n v="8"/>
    <n v="26"/>
    <x v="0"/>
    <x v="1995"/>
  </r>
  <r>
    <x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b v="0"/>
    <n v="0"/>
    <b v="0"/>
    <x v="8"/>
    <s v="people"/>
    <n v="0"/>
    <e v="#DIV/0!"/>
    <x v="3"/>
    <x v="1996"/>
  </r>
  <r>
    <x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b v="0"/>
    <n v="0"/>
    <b v="0"/>
    <x v="8"/>
    <s v="people"/>
    <n v="0"/>
    <e v="#DIV/0!"/>
    <x v="3"/>
    <x v="1997"/>
  </r>
  <r>
    <x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b v="0"/>
    <n v="3"/>
    <b v="0"/>
    <x v="8"/>
    <s v="people"/>
    <n v="26"/>
    <n v="218.33"/>
    <x v="3"/>
    <x v="1998"/>
  </r>
  <r>
    <x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b v="0"/>
    <n v="7"/>
    <b v="0"/>
    <x v="8"/>
    <s v="people"/>
    <n v="1"/>
    <n v="33.71"/>
    <x v="3"/>
    <x v="1999"/>
  </r>
  <r>
    <x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b v="0"/>
    <n v="25"/>
    <b v="0"/>
    <x v="8"/>
    <s v="people"/>
    <n v="13"/>
    <n v="25"/>
    <x v="0"/>
    <x v="2000"/>
  </r>
  <r>
    <x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b v="1"/>
    <n v="1637"/>
    <b v="1"/>
    <x v="2"/>
    <s v="hardware"/>
    <n v="382"/>
    <n v="128.38999999999999"/>
    <x v="0"/>
    <x v="2001"/>
  </r>
  <r>
    <x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b v="1"/>
    <n v="1375"/>
    <b v="1"/>
    <x v="2"/>
    <s v="hardware"/>
    <n v="217"/>
    <n v="78.83"/>
    <x v="2"/>
    <x v="2002"/>
  </r>
  <r>
    <x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b v="1"/>
    <n v="17"/>
    <b v="1"/>
    <x v="2"/>
    <s v="hardware"/>
    <n v="312"/>
    <n v="91.76"/>
    <x v="7"/>
    <x v="2003"/>
  </r>
  <r>
    <x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b v="1"/>
    <n v="354"/>
    <b v="1"/>
    <x v="2"/>
    <s v="hardware"/>
    <n v="234"/>
    <n v="331.1"/>
    <x v="3"/>
    <x v="2004"/>
  </r>
  <r>
    <x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b v="1"/>
    <n v="191"/>
    <b v="1"/>
    <x v="2"/>
    <s v="hardware"/>
    <n v="124"/>
    <n v="194.26"/>
    <x v="4"/>
    <x v="2005"/>
  </r>
  <r>
    <x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b v="1"/>
    <n v="303"/>
    <b v="1"/>
    <x v="2"/>
    <s v="hardware"/>
    <n v="248"/>
    <n v="408.98"/>
    <x v="3"/>
    <x v="2006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b v="1"/>
    <n v="137"/>
    <b v="1"/>
    <x v="2"/>
    <s v="hardware"/>
    <n v="116"/>
    <n v="84.46"/>
    <x v="7"/>
    <x v="2007"/>
  </r>
  <r>
    <x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b v="1"/>
    <n v="41"/>
    <b v="1"/>
    <x v="2"/>
    <s v="hardware"/>
    <n v="117"/>
    <n v="44.85"/>
    <x v="6"/>
    <x v="2008"/>
  </r>
  <r>
    <x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b v="1"/>
    <n v="398"/>
    <b v="1"/>
    <x v="2"/>
    <s v="hardware"/>
    <n v="305"/>
    <n v="383.36"/>
    <x v="2"/>
    <x v="2009"/>
  </r>
  <r>
    <x v="2010"/>
    <s v="Weighitz: Weigh Smarter"/>
    <s v="Weighitz are miniature smart scales designed to weigh anything in the home."/>
    <x v="11"/>
    <n v="96015.9"/>
    <x v="0"/>
    <s v="US"/>
    <s v="USD"/>
    <n v="1471564491"/>
    <n v="1468972491"/>
    <b v="1"/>
    <n v="1737"/>
    <b v="1"/>
    <x v="2"/>
    <s v="hardware"/>
    <n v="320"/>
    <n v="55.28"/>
    <x v="2"/>
    <x v="2010"/>
  </r>
  <r>
    <x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b v="1"/>
    <n v="971"/>
    <b v="1"/>
    <x v="2"/>
    <s v="hardware"/>
    <n v="820"/>
    <n v="422.02"/>
    <x v="0"/>
    <x v="2011"/>
  </r>
  <r>
    <x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b v="1"/>
    <n v="183"/>
    <b v="1"/>
    <x v="2"/>
    <s v="hardware"/>
    <n v="235"/>
    <n v="64.180000000000007"/>
    <x v="0"/>
    <x v="2012"/>
  </r>
  <r>
    <x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b v="1"/>
    <n v="4562"/>
    <b v="1"/>
    <x v="2"/>
    <s v="hardware"/>
    <n v="495"/>
    <n v="173.58"/>
    <x v="2"/>
    <x v="2013"/>
  </r>
  <r>
    <x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b v="1"/>
    <n v="26457"/>
    <b v="1"/>
    <x v="2"/>
    <s v="hardware"/>
    <n v="7814"/>
    <n v="88.6"/>
    <x v="4"/>
    <x v="2014"/>
  </r>
  <r>
    <x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b v="1"/>
    <n v="162"/>
    <b v="1"/>
    <x v="2"/>
    <s v="hardware"/>
    <n v="113"/>
    <n v="50.22"/>
    <x v="6"/>
    <x v="2015"/>
  </r>
  <r>
    <x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b v="1"/>
    <n v="479"/>
    <b v="1"/>
    <x v="2"/>
    <s v="hardware"/>
    <n v="922"/>
    <n v="192.39"/>
    <x v="4"/>
    <x v="2016"/>
  </r>
  <r>
    <x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b v="1"/>
    <n v="426"/>
    <b v="1"/>
    <x v="2"/>
    <s v="hardware"/>
    <n v="125"/>
    <n v="73.42"/>
    <x v="5"/>
    <x v="2017"/>
  </r>
  <r>
    <x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b v="1"/>
    <n v="450"/>
    <b v="1"/>
    <x v="2"/>
    <s v="hardware"/>
    <n v="102"/>
    <n v="147.68"/>
    <x v="0"/>
    <x v="2018"/>
  </r>
  <r>
    <x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b v="1"/>
    <n v="1780"/>
    <b v="1"/>
    <x v="2"/>
    <s v="hardware"/>
    <n v="485"/>
    <n v="108.97"/>
    <x v="2"/>
    <x v="2019"/>
  </r>
  <r>
    <x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b v="1"/>
    <n v="122"/>
    <b v="1"/>
    <x v="2"/>
    <s v="hardware"/>
    <n v="192"/>
    <n v="23.65"/>
    <x v="3"/>
    <x v="2020"/>
  </r>
  <r>
    <x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b v="1"/>
    <n v="95"/>
    <b v="1"/>
    <x v="2"/>
    <s v="hardware"/>
    <n v="281"/>
    <n v="147.94999999999999"/>
    <x v="3"/>
    <x v="2021"/>
  </r>
  <r>
    <x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b v="1"/>
    <n v="325"/>
    <b v="1"/>
    <x v="2"/>
    <s v="hardware"/>
    <n v="125"/>
    <n v="385.04"/>
    <x v="2"/>
    <x v="2022"/>
  </r>
  <r>
    <x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b v="1"/>
    <n v="353"/>
    <b v="1"/>
    <x v="2"/>
    <s v="hardware"/>
    <n v="161"/>
    <n v="457.39"/>
    <x v="0"/>
    <x v="2023"/>
  </r>
  <r>
    <x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b v="1"/>
    <n v="105"/>
    <b v="1"/>
    <x v="2"/>
    <s v="hardware"/>
    <n v="585"/>
    <n v="222.99"/>
    <x v="5"/>
    <x v="2024"/>
  </r>
  <r>
    <x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b v="1"/>
    <n v="729"/>
    <b v="1"/>
    <x v="2"/>
    <s v="hardware"/>
    <n v="201"/>
    <n v="220.74"/>
    <x v="0"/>
    <x v="2025"/>
  </r>
  <r>
    <x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b v="1"/>
    <n v="454"/>
    <b v="1"/>
    <x v="2"/>
    <s v="hardware"/>
    <n v="133"/>
    <n v="73.5"/>
    <x v="3"/>
    <x v="2026"/>
  </r>
  <r>
    <x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b v="1"/>
    <n v="539"/>
    <b v="1"/>
    <x v="2"/>
    <s v="hardware"/>
    <n v="120"/>
    <n v="223.1"/>
    <x v="0"/>
    <x v="2027"/>
  </r>
  <r>
    <x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b v="1"/>
    <n v="79"/>
    <b v="1"/>
    <x v="2"/>
    <s v="hardware"/>
    <n v="126"/>
    <n v="47.91"/>
    <x v="7"/>
    <x v="2028"/>
  </r>
  <r>
    <x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b v="1"/>
    <n v="94"/>
    <b v="1"/>
    <x v="2"/>
    <s v="hardware"/>
    <n v="361"/>
    <n v="96.06"/>
    <x v="3"/>
    <x v="2029"/>
  </r>
  <r>
    <x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b v="1"/>
    <n v="625"/>
    <b v="1"/>
    <x v="2"/>
    <s v="hardware"/>
    <n v="226"/>
    <n v="118.61"/>
    <x v="5"/>
    <x v="2030"/>
  </r>
  <r>
    <x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b v="1"/>
    <n v="508"/>
    <b v="1"/>
    <x v="2"/>
    <s v="hardware"/>
    <n v="120"/>
    <n v="118.45"/>
    <x v="3"/>
    <x v="2031"/>
  </r>
  <r>
    <x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b v="1"/>
    <n v="531"/>
    <b v="1"/>
    <x v="2"/>
    <s v="hardware"/>
    <n v="304"/>
    <n v="143.21"/>
    <x v="2"/>
    <x v="2032"/>
  </r>
  <r>
    <x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b v="1"/>
    <n v="158"/>
    <b v="1"/>
    <x v="2"/>
    <s v="hardware"/>
    <n v="179"/>
    <n v="282.72000000000003"/>
    <x v="3"/>
    <x v="2033"/>
  </r>
  <r>
    <x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b v="1"/>
    <n v="508"/>
    <b v="1"/>
    <x v="2"/>
    <s v="hardware"/>
    <n v="387"/>
    <n v="593.94000000000005"/>
    <x v="0"/>
    <x v="2034"/>
  </r>
  <r>
    <x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b v="1"/>
    <n v="644"/>
    <b v="1"/>
    <x v="2"/>
    <s v="hardware"/>
    <n v="211"/>
    <n v="262.16000000000003"/>
    <x v="0"/>
    <x v="2035"/>
  </r>
  <r>
    <x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b v="1"/>
    <n v="848"/>
    <b v="1"/>
    <x v="2"/>
    <s v="hardware"/>
    <n v="132"/>
    <n v="46.58"/>
    <x v="3"/>
    <x v="2036"/>
  </r>
  <r>
    <x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b v="1"/>
    <n v="429"/>
    <b v="1"/>
    <x v="2"/>
    <s v="hardware"/>
    <n v="300"/>
    <n v="70.040000000000006"/>
    <x v="4"/>
    <x v="2037"/>
  </r>
  <r>
    <x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b v="1"/>
    <n v="204"/>
    <b v="1"/>
    <x v="2"/>
    <s v="hardware"/>
    <n v="421"/>
    <n v="164.91"/>
    <x v="4"/>
    <x v="2038"/>
  </r>
  <r>
    <x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b v="1"/>
    <n v="379"/>
    <b v="1"/>
    <x v="2"/>
    <s v="hardware"/>
    <n v="136"/>
    <n v="449.26"/>
    <x v="2"/>
    <x v="2039"/>
  </r>
  <r>
    <x v="2040"/>
    <s v="Programmable Capacitor"/>
    <s v="4.29 Billion+ Capacitor Combinations._x000a_No Coding Required."/>
    <x v="9"/>
    <n v="7445.14"/>
    <x v="0"/>
    <s v="US"/>
    <s v="USD"/>
    <n v="1384557303"/>
    <n v="1383257703"/>
    <b v="1"/>
    <n v="271"/>
    <b v="1"/>
    <x v="2"/>
    <s v="hardware"/>
    <n v="248"/>
    <n v="27.47"/>
    <x v="4"/>
    <x v="2040"/>
  </r>
  <r>
    <x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b v="0"/>
    <n v="120"/>
    <b v="1"/>
    <x v="2"/>
    <s v="hardware"/>
    <n v="182"/>
    <n v="143.97999999999999"/>
    <x v="2"/>
    <x v="2041"/>
  </r>
  <r>
    <x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b v="0"/>
    <n v="140"/>
    <b v="1"/>
    <x v="2"/>
    <s v="hardware"/>
    <n v="124"/>
    <n v="88.24"/>
    <x v="0"/>
    <x v="2042"/>
  </r>
  <r>
    <x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b v="0"/>
    <n v="193"/>
    <b v="1"/>
    <x v="2"/>
    <s v="hardware"/>
    <n v="506"/>
    <n v="36.33"/>
    <x v="2"/>
    <x v="2043"/>
  </r>
  <r>
    <x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b v="0"/>
    <n v="180"/>
    <b v="1"/>
    <x v="2"/>
    <s v="hardware"/>
    <n v="108"/>
    <n v="90.18"/>
    <x v="0"/>
    <x v="2044"/>
  </r>
  <r>
    <x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b v="0"/>
    <n v="263"/>
    <b v="1"/>
    <x v="2"/>
    <s v="hardware"/>
    <n v="819"/>
    <n v="152.62"/>
    <x v="5"/>
    <x v="2045"/>
  </r>
  <r>
    <x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b v="0"/>
    <n v="217"/>
    <b v="1"/>
    <x v="2"/>
    <s v="hardware"/>
    <n v="121"/>
    <n v="55.81"/>
    <x v="4"/>
    <x v="2046"/>
  </r>
  <r>
    <x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b v="0"/>
    <n v="443"/>
    <b v="1"/>
    <x v="2"/>
    <s v="hardware"/>
    <n v="103"/>
    <n v="227.85"/>
    <x v="0"/>
    <x v="2047"/>
  </r>
  <r>
    <x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b v="0"/>
    <n v="1373"/>
    <b v="1"/>
    <x v="2"/>
    <s v="hardware"/>
    <n v="148"/>
    <n v="91.83"/>
    <x v="4"/>
    <x v="2048"/>
  </r>
  <r>
    <x v="2049"/>
    <s v="LOCK8 - the World's First Smart Bike Lock"/>
    <s v="Keyless. Alarm secured. GPS tracking."/>
    <x v="63"/>
    <n v="60095.35"/>
    <x v="0"/>
    <s v="GB"/>
    <s v="GBP"/>
    <n v="1386025140"/>
    <n v="1382963963"/>
    <b v="0"/>
    <n v="742"/>
    <b v="1"/>
    <x v="2"/>
    <s v="hardware"/>
    <n v="120"/>
    <n v="80.989999999999995"/>
    <x v="4"/>
    <x v="2049"/>
  </r>
  <r>
    <x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b v="0"/>
    <n v="170"/>
    <b v="1"/>
    <x v="2"/>
    <s v="hardware"/>
    <n v="473"/>
    <n v="278.39"/>
    <x v="0"/>
    <x v="2050"/>
  </r>
  <r>
    <x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b v="0"/>
    <n v="242"/>
    <b v="1"/>
    <x v="2"/>
    <s v="hardware"/>
    <n v="130"/>
    <n v="43.1"/>
    <x v="4"/>
    <x v="2051"/>
  </r>
  <r>
    <x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b v="0"/>
    <n v="541"/>
    <b v="1"/>
    <x v="2"/>
    <s v="hardware"/>
    <n v="353"/>
    <n v="326.29000000000002"/>
    <x v="2"/>
    <x v="2052"/>
  </r>
  <r>
    <x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b v="0"/>
    <n v="121"/>
    <b v="1"/>
    <x v="2"/>
    <s v="hardware"/>
    <n v="101"/>
    <n v="41.74"/>
    <x v="0"/>
    <x v="2053"/>
  </r>
  <r>
    <x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b v="0"/>
    <n v="621"/>
    <b v="1"/>
    <x v="2"/>
    <s v="hardware"/>
    <n v="114"/>
    <n v="64.02"/>
    <x v="3"/>
    <x v="2054"/>
  </r>
  <r>
    <x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b v="0"/>
    <n v="101"/>
    <b v="1"/>
    <x v="2"/>
    <s v="hardware"/>
    <n v="167"/>
    <n v="99.46"/>
    <x v="3"/>
    <x v="2055"/>
  </r>
  <r>
    <x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b v="0"/>
    <n v="554"/>
    <b v="1"/>
    <x v="2"/>
    <s v="hardware"/>
    <n v="153"/>
    <n v="138.49"/>
    <x v="4"/>
    <x v="2056"/>
  </r>
  <r>
    <x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b v="0"/>
    <n v="666"/>
    <b v="1"/>
    <x v="2"/>
    <s v="hardware"/>
    <n v="202"/>
    <n v="45.55"/>
    <x v="2"/>
    <x v="2057"/>
  </r>
  <r>
    <x v="2058"/>
    <s v="Raspberry Pi Debug Clip"/>
    <s v="Making using the serial terminal on the Raspberry Pi as easy as Pi!"/>
    <x v="317"/>
    <n v="4308"/>
    <x v="0"/>
    <s v="GB"/>
    <s v="GBP"/>
    <n v="1425326400"/>
    <n v="1421916830"/>
    <b v="0"/>
    <n v="410"/>
    <b v="1"/>
    <x v="2"/>
    <s v="hardware"/>
    <n v="168"/>
    <n v="10.51"/>
    <x v="0"/>
    <x v="2058"/>
  </r>
  <r>
    <x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b v="0"/>
    <n v="375"/>
    <b v="1"/>
    <x v="2"/>
    <s v="hardware"/>
    <n v="143"/>
    <n v="114.77"/>
    <x v="0"/>
    <x v="2059"/>
  </r>
  <r>
    <x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b v="0"/>
    <n v="1364"/>
    <b v="1"/>
    <x v="2"/>
    <s v="hardware"/>
    <n v="196"/>
    <n v="36"/>
    <x v="3"/>
    <x v="2060"/>
  </r>
  <r>
    <x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b v="0"/>
    <n v="35"/>
    <b v="1"/>
    <x v="2"/>
    <s v="hardware"/>
    <n v="108"/>
    <n v="154.16999999999999"/>
    <x v="2"/>
    <x v="2061"/>
  </r>
  <r>
    <x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b v="0"/>
    <n v="203"/>
    <b v="1"/>
    <x v="2"/>
    <s v="hardware"/>
    <n v="115"/>
    <n v="566.39"/>
    <x v="2"/>
    <x v="2062"/>
  </r>
  <r>
    <x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b v="0"/>
    <n v="49"/>
    <b v="1"/>
    <x v="2"/>
    <s v="hardware"/>
    <n v="148"/>
    <n v="120.86"/>
    <x v="2"/>
    <x v="2063"/>
  </r>
  <r>
    <x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b v="0"/>
    <n v="5812"/>
    <b v="1"/>
    <x v="2"/>
    <s v="hardware"/>
    <n v="191"/>
    <n v="86.16"/>
    <x v="4"/>
    <x v="2064"/>
  </r>
  <r>
    <x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b v="0"/>
    <n v="1556"/>
    <b v="1"/>
    <x v="2"/>
    <s v="hardware"/>
    <n v="199"/>
    <n v="51.21"/>
    <x v="4"/>
    <x v="2065"/>
  </r>
  <r>
    <x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b v="0"/>
    <n v="65"/>
    <b v="1"/>
    <x v="2"/>
    <s v="hardware"/>
    <n v="219"/>
    <n v="67.260000000000005"/>
    <x v="3"/>
    <x v="2066"/>
  </r>
  <r>
    <x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b v="0"/>
    <n v="10"/>
    <b v="1"/>
    <x v="2"/>
    <s v="hardware"/>
    <n v="127"/>
    <n v="62.8"/>
    <x v="0"/>
    <x v="2067"/>
  </r>
  <r>
    <x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b v="0"/>
    <n v="76"/>
    <b v="1"/>
    <x v="2"/>
    <s v="hardware"/>
    <n v="105"/>
    <n v="346.13"/>
    <x v="2"/>
    <x v="2068"/>
  </r>
  <r>
    <x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b v="0"/>
    <n v="263"/>
    <b v="1"/>
    <x v="2"/>
    <s v="hardware"/>
    <n v="128"/>
    <n v="244.12"/>
    <x v="0"/>
    <x v="2069"/>
  </r>
  <r>
    <x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b v="0"/>
    <n v="1530"/>
    <b v="1"/>
    <x v="2"/>
    <s v="hardware"/>
    <n v="317"/>
    <n v="259.25"/>
    <x v="2"/>
    <x v="2070"/>
  </r>
  <r>
    <x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b v="0"/>
    <n v="278"/>
    <b v="1"/>
    <x v="2"/>
    <s v="hardware"/>
    <n v="281"/>
    <n v="201.96"/>
    <x v="2"/>
    <x v="2071"/>
  </r>
  <r>
    <x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b v="0"/>
    <n v="350"/>
    <b v="1"/>
    <x v="2"/>
    <s v="hardware"/>
    <n v="111"/>
    <n v="226.21"/>
    <x v="2"/>
    <x v="2072"/>
  </r>
  <r>
    <x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b v="0"/>
    <n v="470"/>
    <b v="1"/>
    <x v="2"/>
    <s v="hardware"/>
    <n v="153"/>
    <n v="324.69"/>
    <x v="0"/>
    <x v="2073"/>
  </r>
  <r>
    <x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b v="0"/>
    <n v="3"/>
    <b v="1"/>
    <x v="2"/>
    <s v="hardware"/>
    <n v="103"/>
    <n v="205"/>
    <x v="2"/>
    <x v="2074"/>
  </r>
  <r>
    <x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b v="0"/>
    <n v="8200"/>
    <b v="1"/>
    <x v="2"/>
    <s v="hardware"/>
    <n v="1678"/>
    <n v="20.47"/>
    <x v="4"/>
    <x v="2075"/>
  </r>
  <r>
    <x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b v="0"/>
    <n v="8359"/>
    <b v="1"/>
    <x v="2"/>
    <s v="hardware"/>
    <n v="543"/>
    <n v="116.35"/>
    <x v="3"/>
    <x v="2076"/>
  </r>
  <r>
    <x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b v="0"/>
    <n v="188"/>
    <b v="1"/>
    <x v="2"/>
    <s v="hardware"/>
    <n v="116"/>
    <n v="307.2"/>
    <x v="0"/>
    <x v="2077"/>
  </r>
  <r>
    <x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b v="0"/>
    <n v="48"/>
    <b v="1"/>
    <x v="2"/>
    <s v="hardware"/>
    <n v="131"/>
    <n v="546.69000000000005"/>
    <x v="2"/>
    <x v="2078"/>
  </r>
  <r>
    <x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b v="0"/>
    <n v="607"/>
    <b v="1"/>
    <x v="2"/>
    <s v="hardware"/>
    <n v="288"/>
    <n v="47.47"/>
    <x v="0"/>
    <x v="2079"/>
  </r>
  <r>
    <x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b v="0"/>
    <n v="50"/>
    <b v="1"/>
    <x v="2"/>
    <s v="hardware"/>
    <n v="508"/>
    <n v="101.56"/>
    <x v="0"/>
    <x v="2080"/>
  </r>
  <r>
    <x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b v="0"/>
    <n v="55"/>
    <b v="1"/>
    <x v="4"/>
    <s v="indie rock"/>
    <n v="115"/>
    <n v="72.91"/>
    <x v="5"/>
    <x v="2081"/>
  </r>
  <r>
    <x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b v="0"/>
    <n v="38"/>
    <b v="1"/>
    <x v="4"/>
    <s v="indie rock"/>
    <n v="111"/>
    <n v="43.71"/>
    <x v="6"/>
    <x v="2082"/>
  </r>
  <r>
    <x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b v="0"/>
    <n v="25"/>
    <b v="1"/>
    <x v="4"/>
    <s v="indie rock"/>
    <n v="113"/>
    <n v="34"/>
    <x v="5"/>
    <x v="2083"/>
  </r>
  <r>
    <x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b v="0"/>
    <n v="46"/>
    <b v="1"/>
    <x v="4"/>
    <s v="indie rock"/>
    <n v="108"/>
    <n v="70.650000000000006"/>
    <x v="3"/>
    <x v="2084"/>
  </r>
  <r>
    <x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b v="0"/>
    <n v="83"/>
    <b v="1"/>
    <x v="4"/>
    <s v="indie rock"/>
    <n v="124"/>
    <n v="89.3"/>
    <x v="5"/>
    <x v="2085"/>
  </r>
  <r>
    <x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b v="0"/>
    <n v="35"/>
    <b v="1"/>
    <x v="4"/>
    <s v="indie rock"/>
    <n v="101"/>
    <n v="115.09"/>
    <x v="6"/>
    <x v="2086"/>
  </r>
  <r>
    <x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b v="0"/>
    <n v="25"/>
    <b v="1"/>
    <x v="4"/>
    <s v="indie rock"/>
    <n v="104"/>
    <n v="62.12"/>
    <x v="6"/>
    <x v="2087"/>
  </r>
  <r>
    <x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b v="0"/>
    <n v="75"/>
    <b v="1"/>
    <x v="4"/>
    <s v="indie rock"/>
    <n v="116"/>
    <n v="46.2"/>
    <x v="7"/>
    <x v="2088"/>
  </r>
  <r>
    <x v="2089"/>
    <s v="Little Moses EP"/>
    <s v="Little Moses is trying to record their first EP, and we can't do it without your help!"/>
    <x v="30"/>
    <n v="3010.01"/>
    <x v="0"/>
    <s v="US"/>
    <s v="USD"/>
    <n v="1375408194"/>
    <n v="1372384194"/>
    <b v="0"/>
    <n v="62"/>
    <b v="1"/>
    <x v="4"/>
    <s v="indie rock"/>
    <n v="120"/>
    <n v="48.55"/>
    <x v="4"/>
    <x v="2089"/>
  </r>
  <r>
    <x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b v="0"/>
    <n v="160"/>
    <b v="1"/>
    <x v="4"/>
    <s v="indie rock"/>
    <n v="115"/>
    <n v="57.52"/>
    <x v="4"/>
    <x v="2090"/>
  </r>
  <r>
    <x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b v="0"/>
    <n v="246"/>
    <b v="1"/>
    <x v="4"/>
    <s v="indie rock"/>
    <n v="120"/>
    <n v="88.15"/>
    <x v="6"/>
    <x v="2091"/>
  </r>
  <r>
    <x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b v="0"/>
    <n v="55"/>
    <b v="1"/>
    <x v="4"/>
    <s v="indie rock"/>
    <n v="101"/>
    <n v="110.49"/>
    <x v="6"/>
    <x v="2092"/>
  </r>
  <r>
    <x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b v="0"/>
    <n v="23"/>
    <b v="1"/>
    <x v="4"/>
    <s v="indie rock"/>
    <n v="102"/>
    <n v="66.83"/>
    <x v="5"/>
    <x v="2093"/>
  </r>
  <r>
    <x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b v="0"/>
    <n v="72"/>
    <b v="1"/>
    <x v="4"/>
    <s v="indie rock"/>
    <n v="121"/>
    <n v="58.6"/>
    <x v="5"/>
    <x v="2094"/>
  </r>
  <r>
    <x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b v="0"/>
    <n v="22"/>
    <b v="1"/>
    <x v="4"/>
    <s v="indie rock"/>
    <n v="100"/>
    <n v="113.64"/>
    <x v="6"/>
    <x v="2095"/>
  </r>
  <r>
    <x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b v="0"/>
    <n v="14"/>
    <b v="1"/>
    <x v="4"/>
    <s v="indie rock"/>
    <n v="102"/>
    <n v="43.57"/>
    <x v="5"/>
    <x v="2096"/>
  </r>
  <r>
    <x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b v="0"/>
    <n v="38"/>
    <b v="1"/>
    <x v="4"/>
    <s v="indie rock"/>
    <n v="100"/>
    <n v="78.95"/>
    <x v="6"/>
    <x v="2097"/>
  </r>
  <r>
    <x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b v="0"/>
    <n v="32"/>
    <b v="1"/>
    <x v="4"/>
    <s v="indie rock"/>
    <n v="100"/>
    <n v="188.13"/>
    <x v="5"/>
    <x v="2098"/>
  </r>
  <r>
    <x v="2099"/>
    <s v="Roosevelt Died."/>
    <s v="Our tour van died, we need help!"/>
    <x v="9"/>
    <n v="3971"/>
    <x v="0"/>
    <s v="US"/>
    <s v="USD"/>
    <n v="1435808400"/>
    <n v="1434650084"/>
    <b v="0"/>
    <n v="63"/>
    <b v="1"/>
    <x v="4"/>
    <s v="indie rock"/>
    <n v="132"/>
    <n v="63.03"/>
    <x v="0"/>
    <x v="2099"/>
  </r>
  <r>
    <x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b v="0"/>
    <n v="27"/>
    <b v="1"/>
    <x v="4"/>
    <s v="indie rock"/>
    <n v="137"/>
    <n v="30.37"/>
    <x v="5"/>
    <x v="2100"/>
  </r>
  <r>
    <x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b v="0"/>
    <n v="44"/>
    <b v="1"/>
    <x v="4"/>
    <s v="indie rock"/>
    <n v="113"/>
    <n v="51.48"/>
    <x v="6"/>
    <x v="2101"/>
  </r>
  <r>
    <x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b v="0"/>
    <n v="38"/>
    <b v="1"/>
    <x v="4"/>
    <s v="indie rock"/>
    <n v="136"/>
    <n v="35.79"/>
    <x v="6"/>
    <x v="2102"/>
  </r>
  <r>
    <x v="2103"/>
    <s v="Matthew Moon's New Album"/>
    <s v="Indie rocker, Matthew Moon, has something to share with you..."/>
    <x v="198"/>
    <n v="11364"/>
    <x v="0"/>
    <s v="US"/>
    <s v="USD"/>
    <n v="1352488027"/>
    <n v="1349892427"/>
    <b v="0"/>
    <n v="115"/>
    <b v="1"/>
    <x v="4"/>
    <s v="indie rock"/>
    <n v="146"/>
    <n v="98.82"/>
    <x v="5"/>
    <x v="2103"/>
  </r>
  <r>
    <x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b v="0"/>
    <n v="37"/>
    <b v="1"/>
    <x v="4"/>
    <s v="indie rock"/>
    <n v="130"/>
    <n v="28"/>
    <x v="4"/>
    <x v="2104"/>
  </r>
  <r>
    <x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b v="0"/>
    <n v="99"/>
    <b v="1"/>
    <x v="4"/>
    <s v="indie rock"/>
    <n v="254"/>
    <n v="51.31"/>
    <x v="3"/>
    <x v="2105"/>
  </r>
  <r>
    <x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b v="0"/>
    <n v="44"/>
    <b v="1"/>
    <x v="4"/>
    <s v="indie rock"/>
    <n v="107"/>
    <n v="53.52"/>
    <x v="5"/>
    <x v="2106"/>
  </r>
  <r>
    <x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b v="0"/>
    <n v="58"/>
    <b v="1"/>
    <x v="4"/>
    <s v="indie rock"/>
    <n v="108"/>
    <n v="37.15"/>
    <x v="3"/>
    <x v="2107"/>
  </r>
  <r>
    <x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b v="0"/>
    <n v="191"/>
    <b v="1"/>
    <x v="4"/>
    <s v="indie rock"/>
    <n v="107"/>
    <n v="89.9"/>
    <x v="5"/>
    <x v="2108"/>
  </r>
  <r>
    <x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b v="0"/>
    <n v="40"/>
    <b v="1"/>
    <x v="4"/>
    <s v="indie rock"/>
    <n v="107"/>
    <n v="106.53"/>
    <x v="0"/>
    <x v="2109"/>
  </r>
  <r>
    <x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b v="0"/>
    <n v="38"/>
    <b v="1"/>
    <x v="4"/>
    <s v="indie rock"/>
    <n v="100"/>
    <n v="52.82"/>
    <x v="3"/>
    <x v="2110"/>
  </r>
  <r>
    <x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b v="0"/>
    <n v="39"/>
    <b v="1"/>
    <x v="4"/>
    <s v="indie rock"/>
    <n v="107"/>
    <n v="54.62"/>
    <x v="6"/>
    <x v="2111"/>
  </r>
  <r>
    <x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b v="0"/>
    <n v="11"/>
    <b v="1"/>
    <x v="4"/>
    <s v="indie rock"/>
    <n v="100"/>
    <n v="27.27"/>
    <x v="4"/>
    <x v="2112"/>
  </r>
  <r>
    <x v="2113"/>
    <s v="Summer Underground // Honeycomb LP"/>
    <s v="Help us fund our second full-length album Honeycomb!"/>
    <x v="39"/>
    <n v="7340"/>
    <x v="0"/>
    <s v="US"/>
    <s v="USD"/>
    <n v="1411505176"/>
    <n v="1408481176"/>
    <b v="0"/>
    <n v="107"/>
    <b v="1"/>
    <x v="4"/>
    <s v="indie rock"/>
    <n v="105"/>
    <n v="68.599999999999994"/>
    <x v="3"/>
    <x v="2113"/>
  </r>
  <r>
    <x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b v="0"/>
    <n v="147"/>
    <b v="1"/>
    <x v="4"/>
    <s v="indie rock"/>
    <n v="105"/>
    <n v="35.61"/>
    <x v="7"/>
    <x v="2114"/>
  </r>
  <r>
    <x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b v="0"/>
    <n v="36"/>
    <b v="1"/>
    <x v="4"/>
    <s v="indie rock"/>
    <n v="226"/>
    <n v="94.03"/>
    <x v="6"/>
    <x v="2115"/>
  </r>
  <r>
    <x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b v="0"/>
    <n v="92"/>
    <b v="1"/>
    <x v="4"/>
    <s v="indie rock"/>
    <n v="101"/>
    <n v="526.46"/>
    <x v="5"/>
    <x v="2116"/>
  </r>
  <r>
    <x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b v="0"/>
    <n v="35"/>
    <b v="1"/>
    <x v="4"/>
    <s v="indie rock"/>
    <n v="148"/>
    <n v="50.66"/>
    <x v="0"/>
    <x v="2117"/>
  </r>
  <r>
    <x v="2118"/>
    <s v="PORCHES. vs. THE U.S.A."/>
    <s v="PORCHES.  and Documentarians tour from New York to San Francisco and back."/>
    <x v="28"/>
    <n v="1346.11"/>
    <x v="0"/>
    <s v="US"/>
    <s v="USD"/>
    <n v="1311538136"/>
    <n v="1308946136"/>
    <b v="0"/>
    <n v="17"/>
    <b v="1"/>
    <x v="4"/>
    <s v="indie rock"/>
    <n v="135"/>
    <n v="79.180000000000007"/>
    <x v="6"/>
    <x v="2118"/>
  </r>
  <r>
    <x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b v="0"/>
    <n v="22"/>
    <b v="1"/>
    <x v="4"/>
    <s v="indie rock"/>
    <n v="101"/>
    <n v="91.59"/>
    <x v="5"/>
    <x v="2119"/>
  </r>
  <r>
    <x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b v="0"/>
    <n v="69"/>
    <b v="1"/>
    <x v="4"/>
    <s v="indie rock"/>
    <n v="101"/>
    <n v="116.96"/>
    <x v="4"/>
    <x v="2120"/>
  </r>
  <r>
    <x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b v="0"/>
    <n v="10"/>
    <b v="0"/>
    <x v="6"/>
    <s v="video games"/>
    <n v="1"/>
    <n v="28.4"/>
    <x v="2"/>
    <x v="2121"/>
  </r>
  <r>
    <x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b v="0"/>
    <n v="3"/>
    <b v="0"/>
    <x v="6"/>
    <s v="video games"/>
    <n v="0"/>
    <n v="103.33"/>
    <x v="2"/>
    <x v="2122"/>
  </r>
  <r>
    <x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b v="0"/>
    <n v="5"/>
    <b v="0"/>
    <x v="6"/>
    <s v="video games"/>
    <n v="10"/>
    <n v="10"/>
    <x v="7"/>
    <x v="2123"/>
  </r>
  <r>
    <x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b v="0"/>
    <n v="5"/>
    <b v="0"/>
    <x v="6"/>
    <s v="video games"/>
    <n v="10"/>
    <n v="23"/>
    <x v="7"/>
    <x v="2124"/>
  </r>
  <r>
    <x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b v="0"/>
    <n v="27"/>
    <b v="0"/>
    <x v="6"/>
    <s v="video games"/>
    <n v="1"/>
    <n v="31.56"/>
    <x v="0"/>
    <x v="2125"/>
  </r>
  <r>
    <x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b v="0"/>
    <n v="2"/>
    <b v="0"/>
    <x v="6"/>
    <s v="video games"/>
    <n v="0"/>
    <n v="5"/>
    <x v="3"/>
    <x v="2126"/>
  </r>
  <r>
    <x v="2127"/>
    <s v="Three Monkeys - Part 1: Into the Abyss"/>
    <s v="Three Monkeys is an audio adventure game for PC."/>
    <x v="89"/>
    <n v="8076"/>
    <x v="2"/>
    <s v="GB"/>
    <s v="GBP"/>
    <n v="1426158463"/>
    <n v="1423570063"/>
    <b v="0"/>
    <n v="236"/>
    <b v="0"/>
    <x v="6"/>
    <s v="video games"/>
    <n v="29"/>
    <n v="34.22"/>
    <x v="0"/>
    <x v="2127"/>
  </r>
  <r>
    <x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b v="0"/>
    <n v="1"/>
    <b v="0"/>
    <x v="6"/>
    <s v="video games"/>
    <n v="0"/>
    <n v="25"/>
    <x v="3"/>
    <x v="2128"/>
  </r>
  <r>
    <x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b v="0"/>
    <n v="12"/>
    <b v="0"/>
    <x v="6"/>
    <s v="video games"/>
    <n v="12"/>
    <n v="19.670000000000002"/>
    <x v="2"/>
    <x v="2129"/>
  </r>
  <r>
    <x v="2130"/>
    <s v="Wondrous Adventures: A Kid's Game"/>
    <s v="You are the hero tasked to save your home from the villainous Sanword."/>
    <x v="247"/>
    <n v="85"/>
    <x v="2"/>
    <s v="US"/>
    <s v="USD"/>
    <n v="1408154663"/>
    <n v="1405130663"/>
    <b v="0"/>
    <n v="4"/>
    <b v="0"/>
    <x v="6"/>
    <s v="video games"/>
    <n v="0"/>
    <n v="21.25"/>
    <x v="3"/>
    <x v="2130"/>
  </r>
  <r>
    <x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b v="0"/>
    <n v="3"/>
    <b v="0"/>
    <x v="6"/>
    <s v="video games"/>
    <n v="5"/>
    <n v="8.33"/>
    <x v="0"/>
    <x v="2131"/>
  </r>
  <r>
    <x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b v="0"/>
    <n v="99"/>
    <b v="0"/>
    <x v="6"/>
    <s v="video games"/>
    <n v="2"/>
    <n v="21.34"/>
    <x v="3"/>
    <x v="2132"/>
  </r>
  <r>
    <x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b v="0"/>
    <n v="3"/>
    <b v="0"/>
    <x v="6"/>
    <s v="video games"/>
    <n v="2"/>
    <n v="5.33"/>
    <x v="6"/>
    <x v="2133"/>
  </r>
  <r>
    <x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b v="0"/>
    <n v="3"/>
    <b v="0"/>
    <x v="6"/>
    <s v="video games"/>
    <n v="2"/>
    <n v="34.67"/>
    <x v="4"/>
    <x v="2134"/>
  </r>
  <r>
    <x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b v="0"/>
    <n v="22"/>
    <b v="0"/>
    <x v="6"/>
    <s v="video games"/>
    <n v="10"/>
    <n v="21.73"/>
    <x v="5"/>
    <x v="2135"/>
  </r>
  <r>
    <x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b v="0"/>
    <n v="4"/>
    <b v="0"/>
    <x v="6"/>
    <s v="video games"/>
    <n v="0"/>
    <n v="11.92"/>
    <x v="4"/>
    <x v="2136"/>
  </r>
  <r>
    <x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b v="0"/>
    <n v="534"/>
    <b v="0"/>
    <x v="6"/>
    <s v="video games"/>
    <n v="28"/>
    <n v="26.6"/>
    <x v="3"/>
    <x v="2137"/>
  </r>
  <r>
    <x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b v="0"/>
    <n v="12"/>
    <b v="0"/>
    <x v="6"/>
    <s v="video games"/>
    <n v="13"/>
    <n v="10.67"/>
    <x v="4"/>
    <x v="2138"/>
  </r>
  <r>
    <x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b v="0"/>
    <n v="56"/>
    <b v="0"/>
    <x v="6"/>
    <s v="video games"/>
    <n v="5"/>
    <n v="29.04"/>
    <x v="2"/>
    <x v="2139"/>
  </r>
  <r>
    <x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b v="0"/>
    <n v="11"/>
    <b v="0"/>
    <x v="6"/>
    <s v="video games"/>
    <n v="0"/>
    <n v="50.91"/>
    <x v="5"/>
    <x v="2140"/>
  </r>
  <r>
    <x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b v="0"/>
    <n v="0"/>
    <b v="0"/>
    <x v="6"/>
    <s v="video games"/>
    <n v="0"/>
    <e v="#DIV/0!"/>
    <x v="3"/>
    <x v="2141"/>
  </r>
  <r>
    <x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b v="0"/>
    <n v="12"/>
    <b v="0"/>
    <x v="6"/>
    <s v="video games"/>
    <n v="6"/>
    <n v="50.08"/>
    <x v="0"/>
    <x v="2142"/>
  </r>
  <r>
    <x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b v="0"/>
    <n v="5"/>
    <b v="0"/>
    <x v="6"/>
    <s v="video games"/>
    <n v="11"/>
    <n v="45"/>
    <x v="7"/>
    <x v="2143"/>
  </r>
  <r>
    <x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b v="0"/>
    <n v="24"/>
    <b v="0"/>
    <x v="6"/>
    <s v="video games"/>
    <n v="2"/>
    <n v="25.29"/>
    <x v="4"/>
    <x v="2144"/>
  </r>
  <r>
    <x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b v="0"/>
    <n v="89"/>
    <b v="0"/>
    <x v="6"/>
    <s v="video games"/>
    <n v="30"/>
    <n v="51.29"/>
    <x v="4"/>
    <x v="2145"/>
  </r>
  <r>
    <x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b v="0"/>
    <n v="1"/>
    <b v="0"/>
    <x v="6"/>
    <s v="video games"/>
    <n v="0"/>
    <n v="1"/>
    <x v="2"/>
    <x v="2146"/>
  </r>
  <r>
    <x v="2147"/>
    <s v="Johnny Rocketfingers 3"/>
    <s v="A Point and Click Adventure on Steroids."/>
    <x v="303"/>
    <n v="2716"/>
    <x v="2"/>
    <s v="US"/>
    <s v="USD"/>
    <n v="1416125148"/>
    <n v="1413356748"/>
    <b v="0"/>
    <n v="55"/>
    <b v="0"/>
    <x v="6"/>
    <s v="video games"/>
    <n v="1"/>
    <n v="49.38"/>
    <x v="3"/>
    <x v="2147"/>
  </r>
  <r>
    <x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b v="0"/>
    <n v="2"/>
    <b v="0"/>
    <x v="6"/>
    <s v="video games"/>
    <n v="2"/>
    <n v="1"/>
    <x v="0"/>
    <x v="2148"/>
  </r>
  <r>
    <x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b v="0"/>
    <n v="0"/>
    <b v="0"/>
    <x v="6"/>
    <s v="video games"/>
    <n v="0"/>
    <e v="#DIV/0!"/>
    <x v="7"/>
    <x v="2149"/>
  </r>
  <r>
    <x v="2150"/>
    <s v="The Unknown Door"/>
    <s v="A pixel styled open world detective game."/>
    <x v="63"/>
    <n v="405"/>
    <x v="2"/>
    <s v="NO"/>
    <s v="NOK"/>
    <n v="1468392599"/>
    <n v="1465800599"/>
    <b v="0"/>
    <n v="4"/>
    <b v="0"/>
    <x v="6"/>
    <s v="video games"/>
    <n v="1"/>
    <n v="101.25"/>
    <x v="2"/>
    <x v="2150"/>
  </r>
  <r>
    <x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b v="0"/>
    <n v="6"/>
    <b v="0"/>
    <x v="6"/>
    <s v="video games"/>
    <n v="0"/>
    <n v="19.670000000000002"/>
    <x v="2"/>
    <x v="2151"/>
  </r>
  <r>
    <x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b v="0"/>
    <n v="4"/>
    <b v="0"/>
    <x v="6"/>
    <s v="video games"/>
    <n v="0"/>
    <n v="12.5"/>
    <x v="3"/>
    <x v="2152"/>
  </r>
  <r>
    <x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b v="0"/>
    <n v="4"/>
    <b v="0"/>
    <x v="6"/>
    <s v="video games"/>
    <n v="0"/>
    <n v="8.5"/>
    <x v="3"/>
    <x v="2153"/>
  </r>
  <r>
    <x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b v="0"/>
    <n v="2"/>
    <b v="0"/>
    <x v="6"/>
    <s v="video games"/>
    <n v="1"/>
    <n v="1"/>
    <x v="3"/>
    <x v="2154"/>
  </r>
  <r>
    <x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b v="0"/>
    <n v="5"/>
    <b v="0"/>
    <x v="6"/>
    <s v="video games"/>
    <n v="2"/>
    <n v="23"/>
    <x v="2"/>
    <x v="2155"/>
  </r>
  <r>
    <x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b v="0"/>
    <n v="83"/>
    <b v="0"/>
    <x v="6"/>
    <s v="video games"/>
    <n v="3"/>
    <n v="17.989999999999998"/>
    <x v="4"/>
    <x v="2156"/>
  </r>
  <r>
    <x v="2157"/>
    <s v="Nin"/>
    <s v="Gamers and 90's fans unite in this small tale of epic proportions!"/>
    <x v="96"/>
    <n v="21144"/>
    <x v="2"/>
    <s v="US"/>
    <s v="USD"/>
    <n v="1482479940"/>
    <n v="1479684783"/>
    <b v="0"/>
    <n v="57"/>
    <b v="0"/>
    <x v="6"/>
    <s v="video games"/>
    <n v="28"/>
    <n v="370.95"/>
    <x v="2"/>
    <x v="2157"/>
  </r>
  <r>
    <x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b v="0"/>
    <n v="311"/>
    <b v="0"/>
    <x v="6"/>
    <s v="video games"/>
    <n v="7"/>
    <n v="63.57"/>
    <x v="5"/>
    <x v="2158"/>
  </r>
  <r>
    <x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b v="0"/>
    <n v="2"/>
    <b v="0"/>
    <x v="6"/>
    <s v="video games"/>
    <n v="1"/>
    <n v="13"/>
    <x v="6"/>
    <x v="2159"/>
  </r>
  <r>
    <x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b v="0"/>
    <n v="16"/>
    <b v="0"/>
    <x v="6"/>
    <s v="video games"/>
    <n v="1"/>
    <n v="5.31"/>
    <x v="5"/>
    <x v="2160"/>
  </r>
  <r>
    <x v="2161"/>
    <s v="CallMeGhost DEBUT ALBUM preorder!"/>
    <s v="We're trying to fund hard copies of our debut album!"/>
    <x v="44"/>
    <n v="463"/>
    <x v="0"/>
    <s v="US"/>
    <s v="USD"/>
    <n v="1443040059"/>
    <n v="1440448059"/>
    <b v="0"/>
    <n v="13"/>
    <b v="1"/>
    <x v="4"/>
    <s v="rock"/>
    <n v="116"/>
    <n v="35.619999999999997"/>
    <x v="0"/>
    <x v="2161"/>
  </r>
  <r>
    <x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b v="0"/>
    <n v="58"/>
    <b v="1"/>
    <x v="4"/>
    <s v="rock"/>
    <n v="112"/>
    <n v="87.1"/>
    <x v="3"/>
    <x v="2162"/>
  </r>
  <r>
    <x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b v="0"/>
    <n v="44"/>
    <b v="1"/>
    <x v="4"/>
    <s v="rock"/>
    <n v="132"/>
    <n v="75.11"/>
    <x v="0"/>
    <x v="2163"/>
  </r>
  <r>
    <x v="2164"/>
    <s v="Rosaline debut record"/>
    <s v="South Florida roots country/rock outfit's long awaited debut record"/>
    <x v="62"/>
    <n v="5645"/>
    <x v="0"/>
    <s v="US"/>
    <s v="USD"/>
    <n v="1466827140"/>
    <n v="1464196414"/>
    <b v="0"/>
    <n v="83"/>
    <b v="1"/>
    <x v="4"/>
    <s v="rock"/>
    <n v="103"/>
    <n v="68.010000000000005"/>
    <x v="2"/>
    <x v="2164"/>
  </r>
  <r>
    <x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b v="0"/>
    <n v="117"/>
    <b v="1"/>
    <x v="4"/>
    <s v="rock"/>
    <n v="139"/>
    <n v="29.62"/>
    <x v="2"/>
    <x v="2165"/>
  </r>
  <r>
    <x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b v="0"/>
    <n v="32"/>
    <b v="1"/>
    <x v="4"/>
    <s v="rock"/>
    <n v="147"/>
    <n v="91.63"/>
    <x v="3"/>
    <x v="2166"/>
  </r>
  <r>
    <x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b v="0"/>
    <n v="8"/>
    <b v="1"/>
    <x v="4"/>
    <s v="rock"/>
    <n v="120"/>
    <n v="22.5"/>
    <x v="5"/>
    <x v="2167"/>
  </r>
  <r>
    <x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b v="0"/>
    <n v="340"/>
    <b v="1"/>
    <x v="4"/>
    <s v="rock"/>
    <n v="122"/>
    <n v="64.37"/>
    <x v="1"/>
    <x v="2168"/>
  </r>
  <r>
    <x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b v="0"/>
    <n v="7"/>
    <b v="1"/>
    <x v="4"/>
    <s v="rock"/>
    <n v="100"/>
    <n v="21.86"/>
    <x v="1"/>
    <x v="2169"/>
  </r>
  <r>
    <x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b v="0"/>
    <n v="19"/>
    <b v="1"/>
    <x v="4"/>
    <s v="rock"/>
    <n v="181"/>
    <n v="33.32"/>
    <x v="0"/>
    <x v="2170"/>
  </r>
  <r>
    <x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b v="0"/>
    <n v="47"/>
    <b v="1"/>
    <x v="4"/>
    <s v="rock"/>
    <n v="106"/>
    <n v="90.28"/>
    <x v="0"/>
    <x v="2171"/>
  </r>
  <r>
    <x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b v="0"/>
    <n v="13"/>
    <b v="1"/>
    <x v="4"/>
    <s v="rock"/>
    <n v="100"/>
    <n v="76.92"/>
    <x v="0"/>
    <x v="2172"/>
  </r>
  <r>
    <x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b v="0"/>
    <n v="90"/>
    <b v="1"/>
    <x v="4"/>
    <s v="rock"/>
    <n v="127"/>
    <n v="59.23"/>
    <x v="4"/>
    <x v="2173"/>
  </r>
  <r>
    <x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b v="0"/>
    <n v="63"/>
    <b v="1"/>
    <x v="4"/>
    <s v="rock"/>
    <n v="103"/>
    <n v="65.38"/>
    <x v="2"/>
    <x v="2174"/>
  </r>
  <r>
    <x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b v="0"/>
    <n v="26"/>
    <b v="1"/>
    <x v="4"/>
    <s v="rock"/>
    <n v="250"/>
    <n v="67.31"/>
    <x v="2"/>
    <x v="2175"/>
  </r>
  <r>
    <x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b v="0"/>
    <n v="71"/>
    <b v="1"/>
    <x v="4"/>
    <s v="rock"/>
    <n v="126"/>
    <n v="88.75"/>
    <x v="0"/>
    <x v="2176"/>
  </r>
  <r>
    <x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b v="0"/>
    <n v="38"/>
    <b v="1"/>
    <x v="4"/>
    <s v="rock"/>
    <n v="100"/>
    <n v="65.87"/>
    <x v="2"/>
    <x v="2177"/>
  </r>
  <r>
    <x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b v="0"/>
    <n v="859"/>
    <b v="1"/>
    <x v="4"/>
    <s v="rock"/>
    <n v="139"/>
    <n v="40.35"/>
    <x v="2"/>
    <x v="2178"/>
  </r>
  <r>
    <x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b v="0"/>
    <n v="21"/>
    <b v="1"/>
    <x v="4"/>
    <s v="rock"/>
    <n v="161"/>
    <n v="76.86"/>
    <x v="0"/>
    <x v="2179"/>
  </r>
  <r>
    <x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b v="0"/>
    <n v="78"/>
    <b v="1"/>
    <x v="4"/>
    <s v="rock"/>
    <n v="107"/>
    <n v="68.709999999999994"/>
    <x v="0"/>
    <x v="2180"/>
  </r>
  <r>
    <x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b v="0"/>
    <n v="53"/>
    <b v="1"/>
    <x v="6"/>
    <s v="tabletop games"/>
    <n v="153"/>
    <n v="57.77"/>
    <x v="1"/>
    <x v="2181"/>
  </r>
  <r>
    <x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b v="0"/>
    <n v="356"/>
    <b v="1"/>
    <x v="6"/>
    <s v="tabletop games"/>
    <n v="524"/>
    <n v="44.17"/>
    <x v="3"/>
    <x v="2182"/>
  </r>
  <r>
    <x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b v="0"/>
    <n v="279"/>
    <b v="1"/>
    <x v="6"/>
    <s v="tabletop games"/>
    <n v="489"/>
    <n v="31.57"/>
    <x v="1"/>
    <x v="2183"/>
  </r>
  <r>
    <x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b v="1"/>
    <n v="266"/>
    <b v="1"/>
    <x v="6"/>
    <s v="tabletop games"/>
    <n v="285"/>
    <n v="107.05"/>
    <x v="2"/>
    <x v="2184"/>
  </r>
  <r>
    <x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b v="0"/>
    <n v="623"/>
    <b v="1"/>
    <x v="6"/>
    <s v="tabletop games"/>
    <n v="1857"/>
    <n v="149.03"/>
    <x v="4"/>
    <x v="2185"/>
  </r>
  <r>
    <x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b v="0"/>
    <n v="392"/>
    <b v="1"/>
    <x v="6"/>
    <s v="tabletop games"/>
    <n v="110"/>
    <n v="55.96"/>
    <x v="2"/>
    <x v="2186"/>
  </r>
  <r>
    <x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b v="1"/>
    <n v="3562"/>
    <b v="1"/>
    <x v="6"/>
    <s v="tabletop games"/>
    <n v="1015"/>
    <n v="56.97"/>
    <x v="0"/>
    <x v="2187"/>
  </r>
  <r>
    <x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b v="0"/>
    <n v="514"/>
    <b v="1"/>
    <x v="6"/>
    <s v="tabletop games"/>
    <n v="412"/>
    <n v="44.06"/>
    <x v="2"/>
    <x v="2188"/>
  </r>
  <r>
    <x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b v="0"/>
    <n v="88"/>
    <b v="1"/>
    <x v="6"/>
    <s v="tabletop games"/>
    <n v="503"/>
    <n v="68.63"/>
    <x v="2"/>
    <x v="2189"/>
  </r>
  <r>
    <x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b v="0"/>
    <n v="537"/>
    <b v="1"/>
    <x v="6"/>
    <s v="tabletop games"/>
    <n v="185"/>
    <n v="65.319999999999993"/>
    <x v="2"/>
    <x v="2190"/>
  </r>
  <r>
    <x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b v="0"/>
    <n v="25"/>
    <b v="1"/>
    <x v="6"/>
    <s v="tabletop games"/>
    <n v="120"/>
    <n v="35.92"/>
    <x v="1"/>
    <x v="2191"/>
  </r>
  <r>
    <x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b v="0"/>
    <n v="3238"/>
    <b v="1"/>
    <x v="6"/>
    <s v="tabletop games"/>
    <n v="1081"/>
    <n v="40.07"/>
    <x v="2"/>
    <x v="2192"/>
  </r>
  <r>
    <x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b v="0"/>
    <n v="897"/>
    <b v="1"/>
    <x v="6"/>
    <s v="tabletop games"/>
    <n v="452"/>
    <n v="75.650000000000006"/>
    <x v="2"/>
    <x v="2193"/>
  </r>
  <r>
    <x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b v="0"/>
    <n v="878"/>
    <b v="1"/>
    <x v="6"/>
    <s v="tabletop games"/>
    <n v="537"/>
    <n v="61.2"/>
    <x v="2"/>
    <x v="2194"/>
  </r>
  <r>
    <x v="2195"/>
    <s v="Purgatoria: City of Angels"/>
    <s v="A gritty, noir tabletop RPG with a fast-paced combo-based battle system."/>
    <x v="210"/>
    <n v="5535"/>
    <x v="0"/>
    <s v="US"/>
    <s v="USD"/>
    <n v="1439317900"/>
    <n v="1436725900"/>
    <b v="0"/>
    <n v="115"/>
    <b v="1"/>
    <x v="6"/>
    <s v="tabletop games"/>
    <n v="120"/>
    <n v="48.13"/>
    <x v="0"/>
    <x v="2195"/>
  </r>
  <r>
    <x v="2196"/>
    <s v="LACORSA Grand Prix Game (relaunch)"/>
    <s v="Race your friends in style with this classic Grand Prix game."/>
    <x v="32"/>
    <n v="15937"/>
    <x v="0"/>
    <s v="US"/>
    <s v="USD"/>
    <n v="1480662000"/>
    <n v="1478000502"/>
    <b v="0"/>
    <n v="234"/>
    <b v="1"/>
    <x v="6"/>
    <s v="tabletop games"/>
    <n v="114"/>
    <n v="68.11"/>
    <x v="2"/>
    <x v="2196"/>
  </r>
  <r>
    <x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b v="0"/>
    <n v="4330"/>
    <b v="1"/>
    <x v="6"/>
    <s v="tabletop games"/>
    <n v="951"/>
    <n v="65.89"/>
    <x v="0"/>
    <x v="2197"/>
  </r>
  <r>
    <x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b v="0"/>
    <n v="651"/>
    <b v="1"/>
    <x v="6"/>
    <s v="tabletop games"/>
    <n v="133"/>
    <n v="81.650000000000006"/>
    <x v="0"/>
    <x v="2198"/>
  </r>
  <r>
    <x v="2199"/>
    <s v="Decadolo. Flip it!"/>
    <s v="A new strategic board game designed to flip out your opponent."/>
    <x v="7"/>
    <n v="13228"/>
    <x v="0"/>
    <s v="IE"/>
    <s v="EUR"/>
    <n v="1444903198"/>
    <n v="1442311198"/>
    <b v="1"/>
    <n v="251"/>
    <b v="1"/>
    <x v="6"/>
    <s v="tabletop games"/>
    <n v="147"/>
    <n v="52.7"/>
    <x v="0"/>
    <x v="2199"/>
  </r>
  <r>
    <x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b v="0"/>
    <n v="263"/>
    <b v="1"/>
    <x v="6"/>
    <s v="tabletop games"/>
    <n v="542"/>
    <n v="41.23"/>
    <x v="0"/>
    <x v="2200"/>
  </r>
  <r>
    <x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b v="0"/>
    <n v="28"/>
    <b v="1"/>
    <x v="4"/>
    <s v="electronic music"/>
    <n v="383"/>
    <n v="15.04"/>
    <x v="4"/>
    <x v="2201"/>
  </r>
  <r>
    <x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b v="0"/>
    <n v="721"/>
    <b v="1"/>
    <x v="4"/>
    <s v="electronic music"/>
    <n v="704"/>
    <n v="39.07"/>
    <x v="5"/>
    <x v="2202"/>
  </r>
  <r>
    <x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b v="0"/>
    <n v="50"/>
    <b v="1"/>
    <x v="4"/>
    <s v="electronic music"/>
    <n v="110"/>
    <n v="43.82"/>
    <x v="0"/>
    <x v="2203"/>
  </r>
  <r>
    <x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b v="0"/>
    <n v="73"/>
    <b v="1"/>
    <x v="4"/>
    <s v="electronic music"/>
    <n v="133"/>
    <n v="27.3"/>
    <x v="4"/>
    <x v="2204"/>
  </r>
  <r>
    <x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b v="0"/>
    <n v="27"/>
    <b v="1"/>
    <x v="4"/>
    <s v="electronic music"/>
    <n v="152"/>
    <n v="42.22"/>
    <x v="5"/>
    <x v="2205"/>
  </r>
  <r>
    <x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b v="0"/>
    <n v="34"/>
    <b v="1"/>
    <x v="4"/>
    <s v="electronic music"/>
    <n v="103"/>
    <n v="33.24"/>
    <x v="5"/>
    <x v="2206"/>
  </r>
  <r>
    <x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b v="0"/>
    <n v="7"/>
    <b v="1"/>
    <x v="4"/>
    <s v="electronic music"/>
    <n v="100"/>
    <n v="285.70999999999998"/>
    <x v="4"/>
    <x v="2207"/>
  </r>
  <r>
    <x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b v="0"/>
    <n v="24"/>
    <b v="1"/>
    <x v="4"/>
    <s v="electronic music"/>
    <n v="102"/>
    <n v="42.33"/>
    <x v="5"/>
    <x v="2208"/>
  </r>
  <r>
    <x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b v="0"/>
    <n v="15"/>
    <b v="1"/>
    <x v="4"/>
    <s v="electronic music"/>
    <n v="151"/>
    <n v="50.27"/>
    <x v="3"/>
    <x v="2209"/>
  </r>
  <r>
    <x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b v="0"/>
    <n v="72"/>
    <b v="1"/>
    <x v="4"/>
    <s v="electronic music"/>
    <n v="111"/>
    <n v="61.9"/>
    <x v="5"/>
    <x v="2210"/>
  </r>
  <r>
    <x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b v="0"/>
    <n v="120"/>
    <b v="1"/>
    <x v="4"/>
    <s v="electronic music"/>
    <n v="196"/>
    <n v="40.75"/>
    <x v="3"/>
    <x v="2211"/>
  </r>
  <r>
    <x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b v="0"/>
    <n v="123"/>
    <b v="1"/>
    <x v="4"/>
    <s v="electronic music"/>
    <n v="114"/>
    <n v="55.8"/>
    <x v="4"/>
    <x v="2212"/>
  </r>
  <r>
    <x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b v="0"/>
    <n v="1"/>
    <b v="1"/>
    <x v="4"/>
    <s v="electronic music"/>
    <n v="200"/>
    <n v="10"/>
    <x v="0"/>
    <x v="2213"/>
  </r>
  <r>
    <x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b v="0"/>
    <n v="24"/>
    <b v="1"/>
    <x v="4"/>
    <s v="electronic music"/>
    <n v="293"/>
    <n v="73.13"/>
    <x v="3"/>
    <x v="2214"/>
  </r>
  <r>
    <x v="2215"/>
    <s v="&quot;Something to See, Not to Say&quot; - Anemometer's First EP Album"/>
    <s v="Ambient Electro Grind-fest!"/>
    <x v="131"/>
    <n v="860"/>
    <x v="0"/>
    <s v="US"/>
    <s v="USD"/>
    <n v="1331621940"/>
    <n v="1329671572"/>
    <b v="0"/>
    <n v="33"/>
    <b v="1"/>
    <x v="4"/>
    <s v="electronic music"/>
    <n v="156"/>
    <n v="26.06"/>
    <x v="5"/>
    <x v="2215"/>
  </r>
  <r>
    <x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b v="0"/>
    <n v="14"/>
    <b v="1"/>
    <x v="4"/>
    <s v="electronic music"/>
    <n v="106"/>
    <n v="22.64"/>
    <x v="0"/>
    <x v="2216"/>
  </r>
  <r>
    <x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b v="0"/>
    <n v="9"/>
    <b v="1"/>
    <x v="4"/>
    <s v="electronic music"/>
    <n v="101"/>
    <n v="47.22"/>
    <x v="0"/>
    <x v="2217"/>
  </r>
  <r>
    <x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b v="0"/>
    <n v="76"/>
    <b v="1"/>
    <x v="4"/>
    <s v="electronic music"/>
    <n v="123"/>
    <n v="32.32"/>
    <x v="5"/>
    <x v="2218"/>
  </r>
  <r>
    <x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b v="0"/>
    <n v="19"/>
    <b v="1"/>
    <x v="4"/>
    <s v="electronic music"/>
    <n v="102"/>
    <n v="53.42"/>
    <x v="0"/>
    <x v="2219"/>
  </r>
  <r>
    <x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b v="0"/>
    <n v="69"/>
    <b v="1"/>
    <x v="4"/>
    <s v="electronic music"/>
    <n v="101"/>
    <n v="51.3"/>
    <x v="4"/>
    <x v="2220"/>
  </r>
  <r>
    <x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b v="0"/>
    <n v="218"/>
    <b v="1"/>
    <x v="6"/>
    <s v="tabletop games"/>
    <n v="108"/>
    <n v="37.200000000000003"/>
    <x v="2"/>
    <x v="2221"/>
  </r>
  <r>
    <x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b v="0"/>
    <n v="30"/>
    <b v="1"/>
    <x v="6"/>
    <s v="tabletop games"/>
    <n v="163"/>
    <n v="27.1"/>
    <x v="6"/>
    <x v="2222"/>
  </r>
  <r>
    <x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b v="0"/>
    <n v="100"/>
    <b v="1"/>
    <x v="6"/>
    <s v="tabletop games"/>
    <n v="106"/>
    <n v="206.31"/>
    <x v="0"/>
    <x v="2223"/>
  </r>
  <r>
    <x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b v="0"/>
    <n v="296"/>
    <b v="1"/>
    <x v="6"/>
    <s v="tabletop games"/>
    <n v="243"/>
    <n v="82.15"/>
    <x v="2"/>
    <x v="2224"/>
  </r>
  <r>
    <x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b v="0"/>
    <n v="1204"/>
    <b v="1"/>
    <x v="6"/>
    <s v="tabletop games"/>
    <n v="945"/>
    <n v="164.8"/>
    <x v="3"/>
    <x v="2225"/>
  </r>
  <r>
    <x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b v="0"/>
    <n v="321"/>
    <b v="1"/>
    <x v="6"/>
    <s v="tabletop games"/>
    <n v="108"/>
    <n v="60.82"/>
    <x v="2"/>
    <x v="2226"/>
  </r>
  <r>
    <x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b v="0"/>
    <n v="301"/>
    <b v="1"/>
    <x v="6"/>
    <s v="tabletop games"/>
    <n v="157"/>
    <n v="67.97"/>
    <x v="4"/>
    <x v="2227"/>
  </r>
  <r>
    <x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b v="0"/>
    <n v="144"/>
    <b v="1"/>
    <x v="6"/>
    <s v="tabletop games"/>
    <n v="1174"/>
    <n v="81.56"/>
    <x v="0"/>
    <x v="2228"/>
  </r>
  <r>
    <x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b v="0"/>
    <n v="539"/>
    <b v="1"/>
    <x v="6"/>
    <s v="tabletop games"/>
    <n v="171"/>
    <n v="25.43"/>
    <x v="4"/>
    <x v="2229"/>
  </r>
  <r>
    <x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b v="0"/>
    <n v="498"/>
    <b v="1"/>
    <x v="6"/>
    <s v="tabletop games"/>
    <n v="126"/>
    <n v="21.5"/>
    <x v="3"/>
    <x v="2230"/>
  </r>
  <r>
    <x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b v="0"/>
    <n v="1113"/>
    <b v="1"/>
    <x v="6"/>
    <s v="tabletop games"/>
    <n v="1212"/>
    <n v="27.23"/>
    <x v="4"/>
    <x v="2231"/>
  </r>
  <r>
    <x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b v="0"/>
    <n v="988"/>
    <b v="1"/>
    <x v="6"/>
    <s v="tabletop games"/>
    <n v="496"/>
    <n v="25.09"/>
    <x v="3"/>
    <x v="2232"/>
  </r>
  <r>
    <x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b v="0"/>
    <n v="391"/>
    <b v="1"/>
    <x v="6"/>
    <s v="tabletop games"/>
    <n v="332"/>
    <n v="21.23"/>
    <x v="0"/>
    <x v="2233"/>
  </r>
  <r>
    <x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b v="0"/>
    <n v="28"/>
    <b v="1"/>
    <x v="6"/>
    <s v="tabletop games"/>
    <n v="1165"/>
    <n v="41.61"/>
    <x v="2"/>
    <x v="2234"/>
  </r>
  <r>
    <x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b v="0"/>
    <n v="147"/>
    <b v="1"/>
    <x v="6"/>
    <s v="tabletop games"/>
    <n v="153"/>
    <n v="135.59"/>
    <x v="0"/>
    <x v="2235"/>
  </r>
  <r>
    <x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b v="0"/>
    <n v="680"/>
    <b v="1"/>
    <x v="6"/>
    <s v="tabletop games"/>
    <n v="537"/>
    <n v="22.12"/>
    <x v="2"/>
    <x v="2236"/>
  </r>
  <r>
    <x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b v="0"/>
    <n v="983"/>
    <b v="1"/>
    <x v="6"/>
    <s v="tabletop games"/>
    <n v="353"/>
    <n v="64.63"/>
    <x v="3"/>
    <x v="2237"/>
  </r>
  <r>
    <x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b v="0"/>
    <n v="79"/>
    <b v="1"/>
    <x v="6"/>
    <s v="tabletop games"/>
    <n v="137"/>
    <n v="69.569999999999993"/>
    <x v="1"/>
    <x v="2238"/>
  </r>
  <r>
    <x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b v="0"/>
    <n v="426"/>
    <b v="1"/>
    <x v="6"/>
    <s v="tabletop games"/>
    <n v="128"/>
    <n v="75.13"/>
    <x v="4"/>
    <x v="2239"/>
  </r>
  <r>
    <x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b v="0"/>
    <n v="96"/>
    <b v="1"/>
    <x v="6"/>
    <s v="tabletop games"/>
    <n v="271"/>
    <n v="140.97999999999999"/>
    <x v="2"/>
    <x v="2240"/>
  </r>
  <r>
    <x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b v="0"/>
    <n v="163"/>
    <b v="1"/>
    <x v="6"/>
    <s v="tabletop games"/>
    <n v="806"/>
    <n v="49.47"/>
    <x v="1"/>
    <x v="2241"/>
  </r>
  <r>
    <x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b v="0"/>
    <n v="2525"/>
    <b v="1"/>
    <x v="6"/>
    <s v="tabletop games"/>
    <n v="1360"/>
    <n v="53.87"/>
    <x v="4"/>
    <x v="2242"/>
  </r>
  <r>
    <x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b v="0"/>
    <n v="2035"/>
    <b v="1"/>
    <x v="6"/>
    <s v="tabletop games"/>
    <n v="930250"/>
    <n v="4.57"/>
    <x v="1"/>
    <x v="2243"/>
  </r>
  <r>
    <x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b v="0"/>
    <n v="290"/>
    <b v="1"/>
    <x v="6"/>
    <s v="tabletop games"/>
    <n v="377"/>
    <n v="65"/>
    <x v="2"/>
    <x v="2244"/>
  </r>
  <r>
    <x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b v="0"/>
    <n v="1980"/>
    <b v="1"/>
    <x v="6"/>
    <s v="tabletop games"/>
    <n v="2647"/>
    <n v="53.48"/>
    <x v="3"/>
    <x v="2245"/>
  </r>
  <r>
    <x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b v="0"/>
    <n v="57"/>
    <b v="1"/>
    <x v="6"/>
    <s v="tabletop games"/>
    <n v="100"/>
    <n v="43.91"/>
    <x v="0"/>
    <x v="2246"/>
  </r>
  <r>
    <x v="2247"/>
    <s v="Foragers"/>
    <s v="Take on the role of an ancient forager in this fun strategy game from the designer of Biblios."/>
    <x v="17"/>
    <n v="19324"/>
    <x v="0"/>
    <s v="US"/>
    <s v="USD"/>
    <n v="1438185565"/>
    <n v="1436975965"/>
    <b v="0"/>
    <n v="380"/>
    <b v="1"/>
    <x v="6"/>
    <s v="tabletop games"/>
    <n v="104"/>
    <n v="50.85"/>
    <x v="0"/>
    <x v="2247"/>
  </r>
  <r>
    <x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b v="0"/>
    <n v="128"/>
    <b v="1"/>
    <x v="6"/>
    <s v="tabletop games"/>
    <n v="107"/>
    <n v="58.63"/>
    <x v="2"/>
    <x v="2248"/>
  </r>
  <r>
    <x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b v="0"/>
    <n v="180"/>
    <b v="1"/>
    <x v="6"/>
    <s v="tabletop games"/>
    <n v="169"/>
    <n v="32.82"/>
    <x v="4"/>
    <x v="2249"/>
  </r>
  <r>
    <x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b v="0"/>
    <n v="571"/>
    <b v="1"/>
    <x v="6"/>
    <s v="tabletop games"/>
    <n v="975"/>
    <n v="426.93"/>
    <x v="2"/>
    <x v="2250"/>
  </r>
  <r>
    <x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b v="0"/>
    <n v="480"/>
    <b v="1"/>
    <x v="6"/>
    <s v="tabletop games"/>
    <n v="134"/>
    <n v="23.81"/>
    <x v="3"/>
    <x v="2251"/>
  </r>
  <r>
    <x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b v="0"/>
    <n v="249"/>
    <b v="1"/>
    <x v="6"/>
    <s v="tabletop games"/>
    <n v="272"/>
    <n v="98.41"/>
    <x v="2"/>
    <x v="2252"/>
  </r>
  <r>
    <x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b v="0"/>
    <n v="84"/>
    <b v="1"/>
    <x v="6"/>
    <s v="tabletop games"/>
    <n v="113"/>
    <n v="107.32"/>
    <x v="0"/>
    <x v="2253"/>
  </r>
  <r>
    <x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b v="0"/>
    <n v="197"/>
    <b v="1"/>
    <x v="6"/>
    <s v="tabletop games"/>
    <n v="460"/>
    <n v="11.67"/>
    <x v="1"/>
    <x v="2254"/>
  </r>
  <r>
    <x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b v="0"/>
    <n v="271"/>
    <b v="1"/>
    <x v="6"/>
    <s v="tabletop games"/>
    <n v="287"/>
    <n v="41.78"/>
    <x v="2"/>
    <x v="2255"/>
  </r>
  <r>
    <x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b v="0"/>
    <n v="50"/>
    <b v="1"/>
    <x v="6"/>
    <s v="tabletop games"/>
    <n v="223"/>
    <n v="21.38"/>
    <x v="2"/>
    <x v="2256"/>
  </r>
  <r>
    <x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b v="0"/>
    <n v="169"/>
    <b v="1"/>
    <x v="6"/>
    <s v="tabletop games"/>
    <n v="636"/>
    <n v="94.1"/>
    <x v="2"/>
    <x v="2257"/>
  </r>
  <r>
    <x v="2258"/>
    <s v="A Sundered World"/>
    <s v="A Dungeon World campaign setting that takes place after the end of the worlds."/>
    <x v="41"/>
    <n v="3223"/>
    <x v="0"/>
    <s v="US"/>
    <s v="USD"/>
    <n v="1434045687"/>
    <n v="1431453687"/>
    <b v="0"/>
    <n v="205"/>
    <b v="1"/>
    <x v="6"/>
    <s v="tabletop games"/>
    <n v="147"/>
    <n v="15.72"/>
    <x v="0"/>
    <x v="2258"/>
  </r>
  <r>
    <x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b v="0"/>
    <n v="206"/>
    <b v="1"/>
    <x v="6"/>
    <s v="tabletop games"/>
    <n v="1867"/>
    <n v="90.64"/>
    <x v="2"/>
    <x v="2259"/>
  </r>
  <r>
    <x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b v="0"/>
    <n v="84"/>
    <b v="1"/>
    <x v="6"/>
    <s v="tabletop games"/>
    <n v="327"/>
    <n v="97.3"/>
    <x v="3"/>
    <x v="2260"/>
  </r>
  <r>
    <x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b v="0"/>
    <n v="210"/>
    <b v="1"/>
    <x v="6"/>
    <s v="tabletop games"/>
    <n v="780"/>
    <n v="37.119999999999997"/>
    <x v="1"/>
    <x v="2261"/>
  </r>
  <r>
    <x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b v="0"/>
    <n v="181"/>
    <b v="1"/>
    <x v="6"/>
    <s v="tabletop games"/>
    <n v="154"/>
    <n v="28.1"/>
    <x v="3"/>
    <x v="2262"/>
  </r>
  <r>
    <x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b v="0"/>
    <n v="60"/>
    <b v="1"/>
    <x v="6"/>
    <s v="tabletop games"/>
    <n v="116"/>
    <n v="144.43"/>
    <x v="0"/>
    <x v="2263"/>
  </r>
  <r>
    <x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b v="0"/>
    <n v="445"/>
    <b v="1"/>
    <x v="6"/>
    <s v="tabletop games"/>
    <n v="180"/>
    <n v="24.27"/>
    <x v="2"/>
    <x v="2264"/>
  </r>
  <r>
    <x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b v="0"/>
    <n v="17"/>
    <b v="1"/>
    <x v="6"/>
    <s v="tabletop games"/>
    <n v="299"/>
    <n v="35.119999999999997"/>
    <x v="2"/>
    <x v="2265"/>
  </r>
  <r>
    <x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b v="0"/>
    <n v="194"/>
    <b v="1"/>
    <x v="6"/>
    <s v="tabletop games"/>
    <n v="320"/>
    <n v="24.76"/>
    <x v="2"/>
    <x v="2266"/>
  </r>
  <r>
    <x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b v="0"/>
    <n v="404"/>
    <b v="1"/>
    <x v="6"/>
    <s v="tabletop games"/>
    <n v="381"/>
    <n v="188.38"/>
    <x v="3"/>
    <x v="2267"/>
  </r>
  <r>
    <x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b v="0"/>
    <n v="194"/>
    <b v="1"/>
    <x v="6"/>
    <s v="tabletop games"/>
    <n v="103"/>
    <n v="148.08000000000001"/>
    <x v="1"/>
    <x v="2268"/>
  </r>
  <r>
    <x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b v="0"/>
    <n v="902"/>
    <b v="1"/>
    <x v="6"/>
    <s v="tabletop games"/>
    <n v="1802"/>
    <n v="49.93"/>
    <x v="1"/>
    <x v="2269"/>
  </r>
  <r>
    <x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b v="0"/>
    <n v="1670"/>
    <b v="1"/>
    <x v="6"/>
    <s v="tabletop games"/>
    <n v="720"/>
    <n v="107.82"/>
    <x v="2"/>
    <x v="2270"/>
  </r>
  <r>
    <x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b v="0"/>
    <n v="1328"/>
    <b v="1"/>
    <x v="6"/>
    <s v="tabletop games"/>
    <n v="283"/>
    <n v="42.63"/>
    <x v="2"/>
    <x v="2271"/>
  </r>
  <r>
    <x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b v="0"/>
    <n v="944"/>
    <b v="1"/>
    <x v="6"/>
    <s v="tabletop games"/>
    <n v="1357"/>
    <n v="14.37"/>
    <x v="0"/>
    <x v="2272"/>
  </r>
  <r>
    <x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b v="0"/>
    <n v="147"/>
    <b v="1"/>
    <x v="6"/>
    <s v="tabletop games"/>
    <n v="220"/>
    <n v="37.479999999999997"/>
    <x v="1"/>
    <x v="2273"/>
  </r>
  <r>
    <x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b v="0"/>
    <n v="99"/>
    <b v="1"/>
    <x v="6"/>
    <s v="tabletop games"/>
    <n v="120"/>
    <n v="30.2"/>
    <x v="3"/>
    <x v="2274"/>
  </r>
  <r>
    <x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b v="0"/>
    <n v="79"/>
    <b v="1"/>
    <x v="6"/>
    <s v="tabletop games"/>
    <n v="408"/>
    <n v="33.549999999999997"/>
    <x v="3"/>
    <x v="2275"/>
  </r>
  <r>
    <x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b v="0"/>
    <n v="75"/>
    <b v="1"/>
    <x v="6"/>
    <s v="tabletop games"/>
    <n v="106"/>
    <n v="64.75"/>
    <x v="4"/>
    <x v="2276"/>
  </r>
  <r>
    <x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b v="0"/>
    <n v="207"/>
    <b v="1"/>
    <x v="6"/>
    <s v="tabletop games"/>
    <n v="141"/>
    <n v="57.93"/>
    <x v="5"/>
    <x v="2277"/>
  </r>
  <r>
    <x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b v="0"/>
    <n v="102"/>
    <b v="1"/>
    <x v="6"/>
    <s v="tabletop games"/>
    <n v="271"/>
    <n v="53.08"/>
    <x v="0"/>
    <x v="2278"/>
  </r>
  <r>
    <x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b v="0"/>
    <n v="32"/>
    <b v="1"/>
    <x v="6"/>
    <s v="tabletop games"/>
    <n v="154"/>
    <n v="48.06"/>
    <x v="0"/>
    <x v="2279"/>
  </r>
  <r>
    <x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b v="0"/>
    <n v="480"/>
    <b v="1"/>
    <x v="6"/>
    <s v="tabletop games"/>
    <n v="404"/>
    <n v="82.4"/>
    <x v="0"/>
    <x v="2280"/>
  </r>
  <r>
    <x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b v="0"/>
    <n v="11"/>
    <b v="1"/>
    <x v="4"/>
    <s v="rock"/>
    <n v="185"/>
    <n v="50.45"/>
    <x v="6"/>
    <x v="2281"/>
  </r>
  <r>
    <x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b v="0"/>
    <n v="12"/>
    <b v="1"/>
    <x v="4"/>
    <s v="rock"/>
    <n v="185"/>
    <n v="115.83"/>
    <x v="0"/>
    <x v="2282"/>
  </r>
  <r>
    <x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b v="0"/>
    <n v="48"/>
    <b v="1"/>
    <x v="4"/>
    <s v="rock"/>
    <n v="101"/>
    <n v="63.03"/>
    <x v="5"/>
    <x v="2283"/>
  </r>
  <r>
    <x v="2284"/>
    <s v="Make a record, write a song, take the Vinyl Skyway. "/>
    <s v="The Vinyl Skyway reunite to make a third album. "/>
    <x v="12"/>
    <n v="6373.27"/>
    <x v="0"/>
    <s v="US"/>
    <s v="USD"/>
    <n v="1299902400"/>
    <n v="1297451245"/>
    <b v="0"/>
    <n v="59"/>
    <b v="1"/>
    <x v="4"/>
    <s v="rock"/>
    <n v="106"/>
    <n v="108.02"/>
    <x v="6"/>
    <x v="2284"/>
  </r>
  <r>
    <x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b v="0"/>
    <n v="79"/>
    <b v="1"/>
    <x v="4"/>
    <s v="rock"/>
    <n v="121"/>
    <n v="46.09"/>
    <x v="5"/>
    <x v="2285"/>
  </r>
  <r>
    <x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b v="0"/>
    <n v="14"/>
    <b v="1"/>
    <x v="4"/>
    <s v="rock"/>
    <n v="100"/>
    <n v="107.21"/>
    <x v="4"/>
    <x v="2286"/>
  </r>
  <r>
    <x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b v="0"/>
    <n v="106"/>
    <b v="1"/>
    <x v="4"/>
    <s v="rock"/>
    <n v="120"/>
    <n v="50.93"/>
    <x v="3"/>
    <x v="2287"/>
  </r>
  <r>
    <x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b v="0"/>
    <n v="25"/>
    <b v="1"/>
    <x v="4"/>
    <s v="rock"/>
    <n v="100"/>
    <n v="40.04"/>
    <x v="5"/>
    <x v="2288"/>
  </r>
  <r>
    <x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b v="0"/>
    <n v="25"/>
    <b v="1"/>
    <x v="4"/>
    <s v="rock"/>
    <n v="107"/>
    <n v="64.44"/>
    <x v="4"/>
    <x v="2289"/>
  </r>
  <r>
    <x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b v="0"/>
    <n v="29"/>
    <b v="1"/>
    <x v="4"/>
    <s v="rock"/>
    <n v="104"/>
    <n v="53.83"/>
    <x v="8"/>
    <x v="2290"/>
  </r>
  <r>
    <x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b v="0"/>
    <n v="43"/>
    <b v="1"/>
    <x v="4"/>
    <s v="rock"/>
    <n v="173"/>
    <n v="100.47"/>
    <x v="5"/>
    <x v="2291"/>
  </r>
  <r>
    <x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b v="0"/>
    <n v="46"/>
    <b v="1"/>
    <x v="4"/>
    <s v="rock"/>
    <n v="107"/>
    <n v="46.63"/>
    <x v="5"/>
    <x v="2292"/>
  </r>
  <r>
    <x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b v="0"/>
    <n v="27"/>
    <b v="1"/>
    <x v="4"/>
    <s v="rock"/>
    <n v="108"/>
    <n v="34.07"/>
    <x v="5"/>
    <x v="2293"/>
  </r>
  <r>
    <x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b v="0"/>
    <n v="112"/>
    <b v="1"/>
    <x v="4"/>
    <s v="rock"/>
    <n v="146"/>
    <n v="65.209999999999994"/>
    <x v="5"/>
    <x v="2294"/>
  </r>
  <r>
    <x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b v="0"/>
    <n v="34"/>
    <b v="1"/>
    <x v="4"/>
    <s v="rock"/>
    <n v="125"/>
    <n v="44.21"/>
    <x v="5"/>
    <x v="2295"/>
  </r>
  <r>
    <x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b v="0"/>
    <n v="145"/>
    <b v="1"/>
    <x v="4"/>
    <s v="rock"/>
    <n v="149"/>
    <n v="71.97"/>
    <x v="5"/>
    <x v="2296"/>
  </r>
  <r>
    <x v="2297"/>
    <s v="Company Company: Debut EP"/>
    <s v="New Jersey Alternative Rock band COCO needs YOUR help self-releasing debut EP!"/>
    <x v="28"/>
    <n v="1006"/>
    <x v="0"/>
    <s v="US"/>
    <s v="USD"/>
    <n v="1331697540"/>
    <n v="1328749249"/>
    <b v="0"/>
    <n v="19"/>
    <b v="1"/>
    <x v="4"/>
    <s v="rock"/>
    <n v="101"/>
    <n v="52.95"/>
    <x v="5"/>
    <x v="2297"/>
  </r>
  <r>
    <x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b v="0"/>
    <n v="288"/>
    <b v="1"/>
    <x v="4"/>
    <s v="rock"/>
    <n v="105"/>
    <n v="109.45"/>
    <x v="3"/>
    <x v="2298"/>
  </r>
  <r>
    <x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b v="0"/>
    <n v="14"/>
    <b v="1"/>
    <x v="4"/>
    <s v="rock"/>
    <n v="350"/>
    <n v="75.040000000000006"/>
    <x v="6"/>
    <x v="2299"/>
  </r>
  <r>
    <x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b v="0"/>
    <n v="7"/>
    <b v="1"/>
    <x v="4"/>
    <s v="rock"/>
    <n v="101"/>
    <n v="115.71"/>
    <x v="5"/>
    <x v="2300"/>
  </r>
  <r>
    <x v="2301"/>
    <s v="Time Crash"/>
    <s v="We are America's first trock band, and we're ready to bring you our first album!"/>
    <x v="10"/>
    <n v="6680.22"/>
    <x v="0"/>
    <s v="US"/>
    <s v="USD"/>
    <n v="1371785496"/>
    <n v="1369193496"/>
    <b v="1"/>
    <n v="211"/>
    <b v="1"/>
    <x v="4"/>
    <s v="indie rock"/>
    <n v="134"/>
    <n v="31.66"/>
    <x v="4"/>
    <x v="2301"/>
  </r>
  <r>
    <x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b v="1"/>
    <n v="85"/>
    <b v="1"/>
    <x v="4"/>
    <s v="indie rock"/>
    <n v="171"/>
    <n v="46.18"/>
    <x v="4"/>
    <x v="2302"/>
  </r>
  <r>
    <x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b v="1"/>
    <n v="103"/>
    <b v="1"/>
    <x v="4"/>
    <s v="indie rock"/>
    <n v="109"/>
    <n v="68.48"/>
    <x v="6"/>
    <x v="2303"/>
  </r>
  <r>
    <x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b v="1"/>
    <n v="113"/>
    <b v="1"/>
    <x v="4"/>
    <s v="indie rock"/>
    <n v="101"/>
    <n v="53.47"/>
    <x v="7"/>
    <x v="2304"/>
  </r>
  <r>
    <x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b v="1"/>
    <n v="167"/>
    <b v="1"/>
    <x v="4"/>
    <s v="indie rock"/>
    <n v="101"/>
    <n v="109.11"/>
    <x v="3"/>
    <x v="2305"/>
  </r>
  <r>
    <x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b v="1"/>
    <n v="73"/>
    <b v="1"/>
    <x v="4"/>
    <s v="indie rock"/>
    <n v="107"/>
    <n v="51.19"/>
    <x v="5"/>
    <x v="2306"/>
  </r>
  <r>
    <x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b v="1"/>
    <n v="75"/>
    <b v="1"/>
    <x v="4"/>
    <s v="indie rock"/>
    <n v="107"/>
    <n v="27.94"/>
    <x v="5"/>
    <x v="2307"/>
  </r>
  <r>
    <x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b v="1"/>
    <n v="614"/>
    <b v="1"/>
    <x v="4"/>
    <s v="indie rock"/>
    <n v="101"/>
    <n v="82.5"/>
    <x v="3"/>
    <x v="2308"/>
  </r>
  <r>
    <x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b v="1"/>
    <n v="107"/>
    <b v="1"/>
    <x v="4"/>
    <s v="indie rock"/>
    <n v="107"/>
    <n v="59.82"/>
    <x v="4"/>
    <x v="2309"/>
  </r>
  <r>
    <x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b v="1"/>
    <n v="1224"/>
    <b v="1"/>
    <x v="4"/>
    <s v="indie rock"/>
    <n v="429"/>
    <n v="64.819999999999993"/>
    <x v="4"/>
    <x v="2310"/>
  </r>
  <r>
    <x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b v="1"/>
    <n v="104"/>
    <b v="1"/>
    <x v="4"/>
    <s v="indie rock"/>
    <n v="104"/>
    <n v="90.1"/>
    <x v="3"/>
    <x v="2311"/>
  </r>
  <r>
    <x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b v="1"/>
    <n v="79"/>
    <b v="1"/>
    <x v="4"/>
    <s v="indie rock"/>
    <n v="108"/>
    <n v="40.96"/>
    <x v="3"/>
    <x v="2312"/>
  </r>
  <r>
    <x v="2313"/>
    <s v="A SUNNY DAY IN GLASGOW"/>
    <s v="A Sunny Day in Glasgow are recording a new album and we need your help!"/>
    <x v="10"/>
    <n v="8792.02"/>
    <x v="0"/>
    <s v="US"/>
    <s v="USD"/>
    <n v="1336086026"/>
    <n v="1333494026"/>
    <b v="1"/>
    <n v="157"/>
    <b v="1"/>
    <x v="4"/>
    <s v="indie rock"/>
    <n v="176"/>
    <n v="56"/>
    <x v="5"/>
    <x v="2313"/>
  </r>
  <r>
    <x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b v="1"/>
    <n v="50"/>
    <b v="1"/>
    <x v="4"/>
    <s v="indie rock"/>
    <n v="157"/>
    <n v="37.67"/>
    <x v="5"/>
    <x v="2314"/>
  </r>
  <r>
    <x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b v="1"/>
    <n v="64"/>
    <b v="1"/>
    <x v="4"/>
    <s v="indie rock"/>
    <n v="103"/>
    <n v="40.08"/>
    <x v="5"/>
    <x v="2315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b v="1"/>
    <n v="200"/>
    <b v="1"/>
    <x v="4"/>
    <s v="indie rock"/>
    <n v="104"/>
    <n v="78.03"/>
    <x v="8"/>
    <x v="2316"/>
  </r>
  <r>
    <x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b v="1"/>
    <n v="22"/>
    <b v="1"/>
    <x v="4"/>
    <s v="indie rock"/>
    <n v="104"/>
    <n v="18.91"/>
    <x v="7"/>
    <x v="2317"/>
  </r>
  <r>
    <x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b v="1"/>
    <n v="163"/>
    <b v="1"/>
    <x v="4"/>
    <s v="indie rock"/>
    <n v="121"/>
    <n v="37.130000000000003"/>
    <x v="8"/>
    <x v="2318"/>
  </r>
  <r>
    <x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b v="1"/>
    <n v="77"/>
    <b v="1"/>
    <x v="4"/>
    <s v="indie rock"/>
    <n v="108"/>
    <n v="41.96"/>
    <x v="4"/>
    <x v="2319"/>
  </r>
  <r>
    <x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b v="1"/>
    <n v="89"/>
    <b v="1"/>
    <x v="4"/>
    <s v="indie rock"/>
    <n v="109"/>
    <n v="61.04"/>
    <x v="3"/>
    <x v="2320"/>
  </r>
  <r>
    <x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b v="0"/>
    <n v="64"/>
    <b v="0"/>
    <x v="7"/>
    <s v="small batch"/>
    <n v="39"/>
    <n v="64.53"/>
    <x v="1"/>
    <x v="2321"/>
  </r>
  <r>
    <x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b v="0"/>
    <n v="4"/>
    <b v="0"/>
    <x v="7"/>
    <s v="small batch"/>
    <n v="3"/>
    <n v="21.25"/>
    <x v="1"/>
    <x v="2322"/>
  </r>
  <r>
    <x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b v="0"/>
    <n v="4"/>
    <b v="0"/>
    <x v="7"/>
    <s v="small batch"/>
    <n v="48"/>
    <n v="30"/>
    <x v="1"/>
    <x v="2323"/>
  </r>
  <r>
    <x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b v="0"/>
    <n v="61"/>
    <b v="0"/>
    <x v="7"/>
    <s v="small batch"/>
    <n v="21"/>
    <n v="25.49"/>
    <x v="1"/>
    <x v="2324"/>
  </r>
  <r>
    <x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b v="0"/>
    <n v="7"/>
    <b v="0"/>
    <x v="7"/>
    <s v="small batch"/>
    <n v="8"/>
    <n v="11.43"/>
    <x v="1"/>
    <x v="2325"/>
  </r>
  <r>
    <x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b v="0"/>
    <n v="1"/>
    <b v="0"/>
    <x v="7"/>
    <s v="small batch"/>
    <n v="1"/>
    <n v="108"/>
    <x v="1"/>
    <x v="2326"/>
  </r>
  <r>
    <x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b v="1"/>
    <n v="3355"/>
    <b v="1"/>
    <x v="7"/>
    <s v="small batch"/>
    <n v="526"/>
    <n v="54.88"/>
    <x v="3"/>
    <x v="2327"/>
  </r>
  <r>
    <x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b v="1"/>
    <n v="537"/>
    <b v="1"/>
    <x v="7"/>
    <s v="small batch"/>
    <n v="254"/>
    <n v="47.38"/>
    <x v="0"/>
    <x v="2328"/>
  </r>
  <r>
    <x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b v="1"/>
    <n v="125"/>
    <b v="1"/>
    <x v="7"/>
    <s v="small batch"/>
    <n v="106"/>
    <n v="211.84"/>
    <x v="3"/>
    <x v="2329"/>
  </r>
  <r>
    <x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b v="1"/>
    <n v="163"/>
    <b v="1"/>
    <x v="7"/>
    <s v="small batch"/>
    <n v="102"/>
    <n v="219.93"/>
    <x v="0"/>
    <x v="2330"/>
  </r>
  <r>
    <x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b v="1"/>
    <n v="283"/>
    <b v="1"/>
    <x v="7"/>
    <s v="small batch"/>
    <n v="144"/>
    <n v="40.799999999999997"/>
    <x v="3"/>
    <x v="2331"/>
  </r>
  <r>
    <x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b v="1"/>
    <n v="352"/>
    <b v="1"/>
    <x v="7"/>
    <s v="small batch"/>
    <n v="106"/>
    <n v="75.5"/>
    <x v="0"/>
    <x v="2332"/>
  </r>
  <r>
    <x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b v="1"/>
    <n v="94"/>
    <b v="1"/>
    <x v="7"/>
    <s v="small batch"/>
    <n v="212"/>
    <n v="13.54"/>
    <x v="3"/>
    <x v="2333"/>
  </r>
  <r>
    <x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b v="1"/>
    <n v="67"/>
    <b v="1"/>
    <x v="7"/>
    <s v="small batch"/>
    <n v="102"/>
    <n v="60.87"/>
    <x v="3"/>
    <x v="2334"/>
  </r>
  <r>
    <x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b v="1"/>
    <n v="221"/>
    <b v="1"/>
    <x v="7"/>
    <s v="small batch"/>
    <n v="102"/>
    <n v="115.69"/>
    <x v="3"/>
    <x v="2335"/>
  </r>
  <r>
    <x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b v="1"/>
    <n v="2165"/>
    <b v="1"/>
    <x v="7"/>
    <s v="small batch"/>
    <n v="521"/>
    <n v="48.1"/>
    <x v="3"/>
    <x v="2336"/>
  </r>
  <r>
    <x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b v="1"/>
    <n v="179"/>
    <b v="1"/>
    <x v="7"/>
    <s v="small batch"/>
    <n v="111"/>
    <n v="74.180000000000007"/>
    <x v="3"/>
    <x v="2337"/>
  </r>
  <r>
    <x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b v="1"/>
    <n v="123"/>
    <b v="1"/>
    <x v="7"/>
    <s v="small batch"/>
    <n v="101"/>
    <n v="123.35"/>
    <x v="3"/>
    <x v="2338"/>
  </r>
  <r>
    <x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b v="1"/>
    <n v="1104"/>
    <b v="1"/>
    <x v="7"/>
    <s v="small batch"/>
    <n v="294"/>
    <n v="66.62"/>
    <x v="2"/>
    <x v="2339"/>
  </r>
  <r>
    <x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b v="1"/>
    <n v="403"/>
    <b v="1"/>
    <x v="7"/>
    <s v="small batch"/>
    <n v="106"/>
    <n v="104.99"/>
    <x v="2"/>
    <x v="2340"/>
  </r>
  <r>
    <x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b v="0"/>
    <n v="0"/>
    <b v="0"/>
    <x v="2"/>
    <s v="web"/>
    <n v="0"/>
    <e v="#DIV/0!"/>
    <x v="0"/>
    <x v="2341"/>
  </r>
  <r>
    <x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b v="0"/>
    <n v="0"/>
    <b v="0"/>
    <x v="2"/>
    <s v="web"/>
    <n v="0"/>
    <e v="#DIV/0!"/>
    <x v="3"/>
    <x v="2342"/>
  </r>
  <r>
    <x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b v="0"/>
    <n v="1"/>
    <b v="0"/>
    <x v="2"/>
    <s v="web"/>
    <n v="3"/>
    <n v="300"/>
    <x v="0"/>
    <x v="2343"/>
  </r>
  <r>
    <x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b v="0"/>
    <n v="1"/>
    <b v="0"/>
    <x v="2"/>
    <s v="web"/>
    <n v="0"/>
    <n v="1"/>
    <x v="2"/>
    <x v="2344"/>
  </r>
  <r>
    <x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b v="0"/>
    <n v="0"/>
    <b v="0"/>
    <x v="2"/>
    <s v="web"/>
    <n v="0"/>
    <e v="#DIV/0!"/>
    <x v="0"/>
    <x v="2345"/>
  </r>
  <r>
    <x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b v="0"/>
    <n v="3"/>
    <b v="0"/>
    <x v="2"/>
    <s v="web"/>
    <n v="0"/>
    <n v="13"/>
    <x v="2"/>
    <x v="2346"/>
  </r>
  <r>
    <x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b v="0"/>
    <n v="1"/>
    <b v="0"/>
    <x v="2"/>
    <s v="web"/>
    <n v="2"/>
    <n v="15"/>
    <x v="2"/>
    <x v="2347"/>
  </r>
  <r>
    <x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b v="0"/>
    <n v="5"/>
    <b v="0"/>
    <x v="2"/>
    <s v="web"/>
    <n v="0"/>
    <n v="54"/>
    <x v="0"/>
    <x v="2348"/>
  </r>
  <r>
    <x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b v="0"/>
    <n v="0"/>
    <b v="0"/>
    <x v="2"/>
    <s v="web"/>
    <n v="0"/>
    <e v="#DIV/0!"/>
    <x v="0"/>
    <x v="2349"/>
  </r>
  <r>
    <x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b v="0"/>
    <n v="0"/>
    <b v="0"/>
    <x v="2"/>
    <s v="web"/>
    <n v="0"/>
    <e v="#DIV/0!"/>
    <x v="2"/>
    <x v="2350"/>
  </r>
  <r>
    <x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b v="0"/>
    <n v="7"/>
    <b v="0"/>
    <x v="2"/>
    <s v="web"/>
    <n v="1"/>
    <n v="15.43"/>
    <x v="0"/>
    <x v="2351"/>
  </r>
  <r>
    <x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b v="0"/>
    <n v="0"/>
    <b v="0"/>
    <x v="2"/>
    <s v="web"/>
    <n v="0"/>
    <e v="#DIV/0!"/>
    <x v="0"/>
    <x v="2352"/>
  </r>
  <r>
    <x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b v="0"/>
    <n v="0"/>
    <b v="0"/>
    <x v="2"/>
    <s v="web"/>
    <n v="0"/>
    <e v="#DIV/0!"/>
    <x v="0"/>
    <x v="2353"/>
  </r>
  <r>
    <x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b v="0"/>
    <n v="1"/>
    <b v="0"/>
    <x v="2"/>
    <s v="web"/>
    <n v="0"/>
    <n v="25"/>
    <x v="3"/>
    <x v="2354"/>
  </r>
  <r>
    <x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b v="0"/>
    <n v="2"/>
    <b v="0"/>
    <x v="2"/>
    <s v="web"/>
    <n v="1"/>
    <n v="27.5"/>
    <x v="0"/>
    <x v="2355"/>
  </r>
  <r>
    <x v="2356"/>
    <s v="HardstyleUnited.com (Canceled)"/>
    <s v="HardstyleUnited.com The Global Hardstyle community. Your Hardstyle community."/>
    <x v="3"/>
    <n v="0"/>
    <x v="1"/>
    <s v="NL"/>
    <s v="EUR"/>
    <n v="1433530104"/>
    <n v="1430938104"/>
    <b v="0"/>
    <n v="0"/>
    <b v="0"/>
    <x v="2"/>
    <s v="web"/>
    <n v="0"/>
    <e v="#DIV/0!"/>
    <x v="0"/>
    <x v="2356"/>
  </r>
  <r>
    <x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b v="0"/>
    <n v="0"/>
    <b v="0"/>
    <x v="2"/>
    <s v="web"/>
    <n v="0"/>
    <e v="#DIV/0!"/>
    <x v="0"/>
    <x v="2357"/>
  </r>
  <r>
    <x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b v="0"/>
    <n v="0"/>
    <b v="0"/>
    <x v="2"/>
    <s v="web"/>
    <n v="0"/>
    <e v="#DIV/0!"/>
    <x v="3"/>
    <x v="2358"/>
  </r>
  <r>
    <x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b v="0"/>
    <n v="3"/>
    <b v="0"/>
    <x v="2"/>
    <s v="web"/>
    <n v="15"/>
    <n v="367"/>
    <x v="0"/>
    <x v="2359"/>
  </r>
  <r>
    <x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b v="0"/>
    <n v="1"/>
    <b v="0"/>
    <x v="2"/>
    <s v="web"/>
    <n v="0"/>
    <n v="2"/>
    <x v="2"/>
    <x v="2360"/>
  </r>
  <r>
    <x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b v="0"/>
    <n v="0"/>
    <b v="0"/>
    <x v="2"/>
    <s v="web"/>
    <n v="0"/>
    <e v="#DIV/0!"/>
    <x v="2"/>
    <x v="2361"/>
  </r>
  <r>
    <x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b v="0"/>
    <n v="2"/>
    <b v="0"/>
    <x v="2"/>
    <s v="web"/>
    <n v="29"/>
    <n v="60"/>
    <x v="3"/>
    <x v="2362"/>
  </r>
  <r>
    <x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b v="0"/>
    <n v="0"/>
    <b v="0"/>
    <x v="2"/>
    <s v="web"/>
    <n v="0"/>
    <e v="#DIV/0!"/>
    <x v="0"/>
    <x v="2363"/>
  </r>
  <r>
    <x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b v="0"/>
    <n v="0"/>
    <b v="0"/>
    <x v="2"/>
    <s v="web"/>
    <n v="0"/>
    <e v="#DIV/0!"/>
    <x v="0"/>
    <x v="2364"/>
  </r>
  <r>
    <x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b v="0"/>
    <n v="0"/>
    <b v="0"/>
    <x v="2"/>
    <s v="web"/>
    <n v="0"/>
    <e v="#DIV/0!"/>
    <x v="0"/>
    <x v="2365"/>
  </r>
  <r>
    <x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b v="0"/>
    <n v="27"/>
    <b v="0"/>
    <x v="2"/>
    <s v="web"/>
    <n v="11"/>
    <n v="97.41"/>
    <x v="0"/>
    <x v="2366"/>
  </r>
  <r>
    <x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b v="0"/>
    <n v="14"/>
    <b v="0"/>
    <x v="2"/>
    <s v="web"/>
    <n v="1"/>
    <n v="47.86"/>
    <x v="2"/>
    <x v="2367"/>
  </r>
  <r>
    <x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b v="0"/>
    <n v="2"/>
    <b v="0"/>
    <x v="2"/>
    <s v="web"/>
    <n v="0"/>
    <n v="50"/>
    <x v="0"/>
    <x v="2368"/>
  </r>
  <r>
    <x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b v="0"/>
    <n v="0"/>
    <b v="0"/>
    <x v="2"/>
    <s v="web"/>
    <n v="0"/>
    <e v="#DIV/0!"/>
    <x v="2"/>
    <x v="2369"/>
  </r>
  <r>
    <x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b v="0"/>
    <n v="4"/>
    <b v="0"/>
    <x v="2"/>
    <s v="web"/>
    <n v="0"/>
    <n v="20.5"/>
    <x v="3"/>
    <x v="2370"/>
  </r>
  <r>
    <x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b v="0"/>
    <n v="0"/>
    <b v="0"/>
    <x v="2"/>
    <s v="web"/>
    <n v="0"/>
    <e v="#DIV/0!"/>
    <x v="0"/>
    <x v="2371"/>
  </r>
  <r>
    <x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b v="0"/>
    <n v="6"/>
    <b v="0"/>
    <x v="2"/>
    <s v="web"/>
    <n v="3"/>
    <n v="30"/>
    <x v="0"/>
    <x v="2372"/>
  </r>
  <r>
    <x v="2373"/>
    <s v="Cykelauktion.com (Canceled)"/>
    <s v="We want to create a safe marketplace for buying and selling bicycles."/>
    <x v="343"/>
    <n v="50"/>
    <x v="1"/>
    <s v="SE"/>
    <s v="SEK"/>
    <n v="1440863624"/>
    <n v="1438271624"/>
    <b v="0"/>
    <n v="1"/>
    <b v="0"/>
    <x v="2"/>
    <s v="web"/>
    <n v="0"/>
    <n v="50"/>
    <x v="0"/>
    <x v="2373"/>
  </r>
  <r>
    <x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b v="0"/>
    <n v="1"/>
    <b v="0"/>
    <x v="2"/>
    <s v="web"/>
    <n v="0"/>
    <n v="10"/>
    <x v="0"/>
    <x v="2374"/>
  </r>
  <r>
    <x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b v="0"/>
    <n v="0"/>
    <b v="0"/>
    <x v="2"/>
    <s v="web"/>
    <n v="0"/>
    <e v="#DIV/0!"/>
    <x v="2"/>
    <x v="2375"/>
  </r>
  <r>
    <x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b v="0"/>
    <n v="4"/>
    <b v="0"/>
    <x v="2"/>
    <s v="web"/>
    <n v="11"/>
    <n v="81.58"/>
    <x v="0"/>
    <x v="2376"/>
  </r>
  <r>
    <x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b v="0"/>
    <n v="0"/>
    <b v="0"/>
    <x v="2"/>
    <s v="web"/>
    <n v="0"/>
    <e v="#DIV/0!"/>
    <x v="2"/>
    <x v="2377"/>
  </r>
  <r>
    <x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b v="0"/>
    <n v="0"/>
    <b v="0"/>
    <x v="2"/>
    <s v="web"/>
    <n v="0"/>
    <e v="#DIV/0!"/>
    <x v="0"/>
    <x v="2378"/>
  </r>
  <r>
    <x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b v="0"/>
    <n v="0"/>
    <b v="0"/>
    <x v="2"/>
    <s v="web"/>
    <n v="0"/>
    <e v="#DIV/0!"/>
    <x v="0"/>
    <x v="2379"/>
  </r>
  <r>
    <x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b v="0"/>
    <n v="3"/>
    <b v="0"/>
    <x v="2"/>
    <s v="web"/>
    <n v="0"/>
    <n v="18.329999999999998"/>
    <x v="0"/>
    <x v="2380"/>
  </r>
  <r>
    <x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b v="0"/>
    <n v="7"/>
    <b v="0"/>
    <x v="2"/>
    <s v="web"/>
    <n v="2"/>
    <n v="224.43"/>
    <x v="0"/>
    <x v="2381"/>
  </r>
  <r>
    <x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b v="0"/>
    <n v="2"/>
    <b v="0"/>
    <x v="2"/>
    <s v="web"/>
    <n v="3"/>
    <n v="37.5"/>
    <x v="0"/>
    <x v="2382"/>
  </r>
  <r>
    <x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b v="0"/>
    <n v="3"/>
    <b v="0"/>
    <x v="2"/>
    <s v="web"/>
    <n v="4"/>
    <n v="145"/>
    <x v="0"/>
    <x v="2383"/>
  </r>
  <r>
    <x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b v="0"/>
    <n v="8"/>
    <b v="0"/>
    <x v="2"/>
    <s v="web"/>
    <n v="1"/>
    <n v="1"/>
    <x v="3"/>
    <x v="2384"/>
  </r>
  <r>
    <x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b v="0"/>
    <n v="7"/>
    <b v="0"/>
    <x v="2"/>
    <s v="web"/>
    <n v="1"/>
    <n v="112.57"/>
    <x v="0"/>
    <x v="2385"/>
  </r>
  <r>
    <x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b v="0"/>
    <n v="0"/>
    <b v="0"/>
    <x v="2"/>
    <s v="web"/>
    <n v="0"/>
    <e v="#DIV/0!"/>
    <x v="3"/>
    <x v="2386"/>
  </r>
  <r>
    <x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b v="0"/>
    <n v="3"/>
    <b v="0"/>
    <x v="2"/>
    <s v="web"/>
    <n v="1"/>
    <n v="342"/>
    <x v="2"/>
    <x v="2387"/>
  </r>
  <r>
    <x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b v="0"/>
    <n v="8"/>
    <b v="0"/>
    <x v="2"/>
    <s v="web"/>
    <n v="1"/>
    <n v="57.88"/>
    <x v="3"/>
    <x v="2388"/>
  </r>
  <r>
    <x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b v="0"/>
    <n v="1"/>
    <b v="0"/>
    <x v="2"/>
    <s v="web"/>
    <n v="0"/>
    <n v="30"/>
    <x v="0"/>
    <x v="2389"/>
  </r>
  <r>
    <x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b v="0"/>
    <n v="0"/>
    <b v="0"/>
    <x v="2"/>
    <s v="web"/>
    <n v="0"/>
    <e v="#DIV/0!"/>
    <x v="3"/>
    <x v="2390"/>
  </r>
  <r>
    <x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b v="0"/>
    <n v="1"/>
    <b v="0"/>
    <x v="2"/>
    <s v="web"/>
    <n v="0"/>
    <n v="25"/>
    <x v="0"/>
    <x v="2391"/>
  </r>
  <r>
    <x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b v="0"/>
    <n v="0"/>
    <b v="0"/>
    <x v="2"/>
    <s v="web"/>
    <n v="0"/>
    <e v="#DIV/0!"/>
    <x v="0"/>
    <x v="2392"/>
  </r>
  <r>
    <x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b v="0"/>
    <n v="1"/>
    <b v="0"/>
    <x v="2"/>
    <s v="web"/>
    <n v="0"/>
    <n v="50"/>
    <x v="0"/>
    <x v="2393"/>
  </r>
  <r>
    <x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b v="0"/>
    <n v="2"/>
    <b v="0"/>
    <x v="2"/>
    <s v="web"/>
    <n v="0"/>
    <n v="1.5"/>
    <x v="0"/>
    <x v="2394"/>
  </r>
  <r>
    <x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b v="0"/>
    <n v="0"/>
    <b v="0"/>
    <x v="2"/>
    <s v="web"/>
    <n v="0"/>
    <e v="#DIV/0!"/>
    <x v="2"/>
    <x v="2395"/>
  </r>
  <r>
    <x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b v="0"/>
    <n v="1"/>
    <b v="0"/>
    <x v="2"/>
    <s v="web"/>
    <n v="0"/>
    <n v="10"/>
    <x v="0"/>
    <x v="2396"/>
  </r>
  <r>
    <x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b v="0"/>
    <n v="0"/>
    <b v="0"/>
    <x v="2"/>
    <s v="web"/>
    <n v="0"/>
    <e v="#DIV/0!"/>
    <x v="3"/>
    <x v="2397"/>
  </r>
  <r>
    <x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b v="0"/>
    <n v="0"/>
    <b v="0"/>
    <x v="2"/>
    <s v="web"/>
    <n v="0"/>
    <e v="#DIV/0!"/>
    <x v="0"/>
    <x v="2398"/>
  </r>
  <r>
    <x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b v="0"/>
    <n v="0"/>
    <b v="0"/>
    <x v="2"/>
    <s v="web"/>
    <n v="0"/>
    <e v="#DIV/0!"/>
    <x v="3"/>
    <x v="2399"/>
  </r>
  <r>
    <x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b v="0"/>
    <n v="0"/>
    <b v="0"/>
    <x v="2"/>
    <s v="web"/>
    <n v="0"/>
    <e v="#DIV/0!"/>
    <x v="2"/>
    <x v="2400"/>
  </r>
  <r>
    <x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b v="0"/>
    <n v="9"/>
    <b v="0"/>
    <x v="7"/>
    <s v="food trucks"/>
    <n v="1"/>
    <n v="22.33"/>
    <x v="2"/>
    <x v="2401"/>
  </r>
  <r>
    <x v="2402"/>
    <s v="Cupcake Truck Unite"/>
    <s v="Small town, delicious treats, and a mobile truck"/>
    <x v="14"/>
    <n v="52"/>
    <x v="2"/>
    <s v="US"/>
    <s v="USD"/>
    <n v="1431533931"/>
    <n v="1428941931"/>
    <b v="0"/>
    <n v="1"/>
    <b v="0"/>
    <x v="7"/>
    <s v="food trucks"/>
    <n v="0"/>
    <n v="52"/>
    <x v="0"/>
    <x v="2402"/>
  </r>
  <r>
    <x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b v="0"/>
    <n v="12"/>
    <b v="0"/>
    <x v="7"/>
    <s v="food trucks"/>
    <n v="17"/>
    <n v="16.829999999999998"/>
    <x v="2"/>
    <x v="2403"/>
  </r>
  <r>
    <x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b v="0"/>
    <n v="0"/>
    <b v="0"/>
    <x v="7"/>
    <s v="food trucks"/>
    <n v="0"/>
    <e v="#DIV/0!"/>
    <x v="0"/>
    <x v="2404"/>
  </r>
  <r>
    <x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b v="0"/>
    <n v="20"/>
    <b v="0"/>
    <x v="7"/>
    <s v="food trucks"/>
    <n v="23"/>
    <n v="56.3"/>
    <x v="2"/>
    <x v="2405"/>
  </r>
  <r>
    <x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b v="0"/>
    <n v="16"/>
    <b v="0"/>
    <x v="7"/>
    <s v="food trucks"/>
    <n v="41"/>
    <n v="84.06"/>
    <x v="3"/>
    <x v="2406"/>
  </r>
  <r>
    <x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b v="0"/>
    <n v="33"/>
    <b v="0"/>
    <x v="7"/>
    <s v="food trucks"/>
    <n v="25"/>
    <n v="168.39"/>
    <x v="0"/>
    <x v="2407"/>
  </r>
  <r>
    <x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b v="0"/>
    <n v="2"/>
    <b v="0"/>
    <x v="7"/>
    <s v="food trucks"/>
    <n v="0"/>
    <n v="15"/>
    <x v="3"/>
    <x v="2408"/>
  </r>
  <r>
    <x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b v="0"/>
    <n v="6"/>
    <b v="0"/>
    <x v="7"/>
    <s v="food trucks"/>
    <n v="2"/>
    <n v="76.67"/>
    <x v="0"/>
    <x v="2409"/>
  </r>
  <r>
    <x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b v="0"/>
    <n v="0"/>
    <b v="0"/>
    <x v="7"/>
    <s v="food trucks"/>
    <n v="0"/>
    <e v="#DIV/0!"/>
    <x v="0"/>
    <x v="2410"/>
  </r>
  <r>
    <x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b v="0"/>
    <n v="3"/>
    <b v="0"/>
    <x v="7"/>
    <s v="food trucks"/>
    <n v="1"/>
    <n v="50.33"/>
    <x v="0"/>
    <x v="2411"/>
  </r>
  <r>
    <x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b v="0"/>
    <n v="0"/>
    <b v="0"/>
    <x v="7"/>
    <s v="food trucks"/>
    <n v="0"/>
    <e v="#DIV/0!"/>
    <x v="2"/>
    <x v="2412"/>
  </r>
  <r>
    <x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b v="0"/>
    <n v="3"/>
    <b v="0"/>
    <x v="7"/>
    <s v="food trucks"/>
    <n v="1"/>
    <n v="8.33"/>
    <x v="3"/>
    <x v="2413"/>
  </r>
  <r>
    <x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b v="0"/>
    <n v="13"/>
    <b v="0"/>
    <x v="7"/>
    <s v="food trucks"/>
    <n v="3"/>
    <n v="35.380000000000003"/>
    <x v="0"/>
    <x v="2414"/>
  </r>
  <r>
    <x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b v="0"/>
    <n v="6"/>
    <b v="0"/>
    <x v="7"/>
    <s v="food trucks"/>
    <n v="1"/>
    <n v="55.83"/>
    <x v="2"/>
    <x v="2415"/>
  </r>
  <r>
    <x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b v="0"/>
    <n v="1"/>
    <b v="0"/>
    <x v="7"/>
    <s v="food trucks"/>
    <n v="0"/>
    <n v="5"/>
    <x v="0"/>
    <x v="2416"/>
  </r>
  <r>
    <x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b v="0"/>
    <n v="0"/>
    <b v="0"/>
    <x v="7"/>
    <s v="food trucks"/>
    <n v="0"/>
    <e v="#DIV/0!"/>
    <x v="3"/>
    <x v="2417"/>
  </r>
  <r>
    <x v="2418"/>
    <s v="Mexican food truck"/>
    <s v="I want to start my food truck business."/>
    <x v="31"/>
    <n v="5"/>
    <x v="2"/>
    <s v="US"/>
    <s v="USD"/>
    <n v="1427225644"/>
    <n v="1422045244"/>
    <b v="0"/>
    <n v="5"/>
    <b v="0"/>
    <x v="7"/>
    <s v="food trucks"/>
    <n v="0"/>
    <n v="1"/>
    <x v="0"/>
    <x v="2418"/>
  </r>
  <r>
    <x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b v="0"/>
    <n v="0"/>
    <b v="0"/>
    <x v="7"/>
    <s v="food trucks"/>
    <n v="0"/>
    <e v="#DIV/0!"/>
    <x v="3"/>
    <x v="2419"/>
  </r>
  <r>
    <x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b v="0"/>
    <n v="36"/>
    <b v="0"/>
    <x v="7"/>
    <s v="food trucks"/>
    <n v="15"/>
    <n v="69.47"/>
    <x v="3"/>
    <x v="2420"/>
  </r>
  <r>
    <x v="2421"/>
    <s v="hot dog cart"/>
    <s v="help me start Merrill's first hot dog cart in this empty lot"/>
    <x v="12"/>
    <n v="1"/>
    <x v="2"/>
    <s v="US"/>
    <s v="USD"/>
    <n v="1424536196"/>
    <n v="1421944196"/>
    <b v="0"/>
    <n v="1"/>
    <b v="0"/>
    <x v="7"/>
    <s v="food trucks"/>
    <n v="0"/>
    <n v="1"/>
    <x v="0"/>
    <x v="2421"/>
  </r>
  <r>
    <x v="2422"/>
    <s v="Help starting a family owned food truck"/>
    <s v="Family owned business serving BBQ and seafood to the public"/>
    <x v="2"/>
    <n v="1"/>
    <x v="2"/>
    <s v="US"/>
    <s v="USD"/>
    <n v="1426091036"/>
    <n v="1423502636"/>
    <b v="0"/>
    <n v="1"/>
    <b v="0"/>
    <x v="7"/>
    <s v="food trucks"/>
    <n v="0"/>
    <n v="1"/>
    <x v="0"/>
    <x v="2422"/>
  </r>
  <r>
    <x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b v="0"/>
    <n v="1"/>
    <b v="0"/>
    <x v="7"/>
    <s v="food trucks"/>
    <n v="0"/>
    <n v="8"/>
    <x v="3"/>
    <x v="2423"/>
  </r>
  <r>
    <x v="2424"/>
    <s v="Lily and Memphs"/>
    <s v="Great and creative food from the heart in the form of a sweet food truck!"/>
    <x v="31"/>
    <n v="310"/>
    <x v="2"/>
    <s v="US"/>
    <s v="USD"/>
    <n v="1414445108"/>
    <n v="1411853108"/>
    <b v="0"/>
    <n v="9"/>
    <b v="0"/>
    <x v="7"/>
    <s v="food trucks"/>
    <n v="1"/>
    <n v="34.44"/>
    <x v="3"/>
    <x v="2424"/>
  </r>
  <r>
    <x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b v="0"/>
    <n v="1"/>
    <b v="0"/>
    <x v="7"/>
    <s v="food trucks"/>
    <n v="0"/>
    <n v="1"/>
    <x v="2"/>
    <x v="2425"/>
  </r>
  <r>
    <x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b v="0"/>
    <n v="0"/>
    <b v="0"/>
    <x v="7"/>
    <s v="food trucks"/>
    <n v="0"/>
    <e v="#DIV/0!"/>
    <x v="0"/>
    <x v="2426"/>
  </r>
  <r>
    <x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b v="0"/>
    <n v="1"/>
    <b v="0"/>
    <x v="7"/>
    <s v="food trucks"/>
    <n v="0"/>
    <n v="1"/>
    <x v="2"/>
    <x v="2427"/>
  </r>
  <r>
    <x v="2428"/>
    <s v="Premium Burgers"/>
    <s v="From Moo 2 You! We want to offer premium burgers to a taco flooded environment."/>
    <x v="19"/>
    <n v="1"/>
    <x v="2"/>
    <s v="US"/>
    <s v="USD"/>
    <n v="1426182551"/>
    <n v="1423594151"/>
    <b v="0"/>
    <n v="1"/>
    <b v="0"/>
    <x v="7"/>
    <s v="food trucks"/>
    <n v="0"/>
    <n v="1"/>
    <x v="0"/>
    <x v="2428"/>
  </r>
  <r>
    <x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b v="0"/>
    <n v="4"/>
    <b v="0"/>
    <x v="7"/>
    <s v="food trucks"/>
    <n v="1"/>
    <n v="501.25"/>
    <x v="2"/>
    <x v="2429"/>
  </r>
  <r>
    <x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b v="0"/>
    <n v="2"/>
    <b v="0"/>
    <x v="7"/>
    <s v="food trucks"/>
    <n v="1"/>
    <n v="10.5"/>
    <x v="2"/>
    <x v="2430"/>
  </r>
  <r>
    <x v="2431"/>
    <s v="Murphy's good eatin'"/>
    <s v="Go to Colorado and run a food truck with homemade food of all kinds."/>
    <x v="57"/>
    <n v="2"/>
    <x v="2"/>
    <s v="US"/>
    <s v="USD"/>
    <n v="1467080613"/>
    <n v="1461896613"/>
    <b v="0"/>
    <n v="2"/>
    <b v="0"/>
    <x v="7"/>
    <s v="food trucks"/>
    <n v="0"/>
    <n v="1"/>
    <x v="2"/>
    <x v="2431"/>
  </r>
  <r>
    <x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b v="0"/>
    <n v="2"/>
    <b v="0"/>
    <x v="7"/>
    <s v="food trucks"/>
    <n v="0"/>
    <n v="1"/>
    <x v="0"/>
    <x v="2432"/>
  </r>
  <r>
    <x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b v="0"/>
    <n v="0"/>
    <b v="0"/>
    <x v="7"/>
    <s v="food trucks"/>
    <n v="0"/>
    <e v="#DIV/0!"/>
    <x v="2"/>
    <x v="2433"/>
  </r>
  <r>
    <x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b v="0"/>
    <n v="2"/>
    <b v="0"/>
    <x v="7"/>
    <s v="food trucks"/>
    <n v="0"/>
    <n v="13"/>
    <x v="0"/>
    <x v="2434"/>
  </r>
  <r>
    <x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b v="0"/>
    <n v="4"/>
    <b v="0"/>
    <x v="7"/>
    <s v="food trucks"/>
    <n v="0"/>
    <n v="306"/>
    <x v="0"/>
    <x v="2435"/>
  </r>
  <r>
    <x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b v="0"/>
    <n v="2"/>
    <b v="0"/>
    <x v="7"/>
    <s v="food trucks"/>
    <n v="0"/>
    <n v="22.5"/>
    <x v="0"/>
    <x v="2436"/>
  </r>
  <r>
    <x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b v="0"/>
    <n v="0"/>
    <b v="0"/>
    <x v="7"/>
    <s v="food trucks"/>
    <n v="0"/>
    <e v="#DIV/0!"/>
    <x v="0"/>
    <x v="2437"/>
  </r>
  <r>
    <x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b v="0"/>
    <n v="1"/>
    <b v="0"/>
    <x v="7"/>
    <s v="food trucks"/>
    <n v="0"/>
    <n v="50"/>
    <x v="0"/>
    <x v="2438"/>
  </r>
  <r>
    <x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b v="0"/>
    <n v="0"/>
    <b v="0"/>
    <x v="7"/>
    <s v="food trucks"/>
    <n v="0"/>
    <e v="#DIV/0!"/>
    <x v="0"/>
    <x v="2439"/>
  </r>
  <r>
    <x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b v="0"/>
    <n v="2"/>
    <b v="0"/>
    <x v="7"/>
    <s v="food trucks"/>
    <n v="0"/>
    <n v="5"/>
    <x v="2"/>
    <x v="2440"/>
  </r>
  <r>
    <x v="2441"/>
    <s v="Bring Alchemy Pops to the People!"/>
    <s v="YOU can help Alchemy Pops POP up on a street near you!"/>
    <x v="51"/>
    <n v="8091"/>
    <x v="0"/>
    <s v="US"/>
    <s v="USD"/>
    <n v="1437627540"/>
    <n v="1435806054"/>
    <b v="0"/>
    <n v="109"/>
    <b v="1"/>
    <x v="7"/>
    <s v="small batch"/>
    <n v="108"/>
    <n v="74.23"/>
    <x v="0"/>
    <x v="2441"/>
  </r>
  <r>
    <x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b v="0"/>
    <n v="372"/>
    <b v="1"/>
    <x v="7"/>
    <s v="small batch"/>
    <n v="126"/>
    <n v="81.25"/>
    <x v="0"/>
    <x v="2442"/>
  </r>
  <r>
    <x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b v="0"/>
    <n v="311"/>
    <b v="1"/>
    <x v="7"/>
    <s v="small batch"/>
    <n v="203"/>
    <n v="130.22999999999999"/>
    <x v="3"/>
    <x v="2443"/>
  </r>
  <r>
    <x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b v="0"/>
    <n v="61"/>
    <b v="1"/>
    <x v="7"/>
    <s v="small batch"/>
    <n v="109"/>
    <n v="53.41"/>
    <x v="2"/>
    <x v="2444"/>
  </r>
  <r>
    <x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b v="0"/>
    <n v="115"/>
    <b v="1"/>
    <x v="7"/>
    <s v="small batch"/>
    <n v="173"/>
    <n v="75.13"/>
    <x v="0"/>
    <x v="2445"/>
  </r>
  <r>
    <x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b v="0"/>
    <n v="111"/>
    <b v="1"/>
    <x v="7"/>
    <s v="small batch"/>
    <n v="168"/>
    <n v="75.67"/>
    <x v="2"/>
    <x v="2446"/>
  </r>
  <r>
    <x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b v="0"/>
    <n v="337"/>
    <b v="1"/>
    <x v="7"/>
    <s v="small batch"/>
    <n v="427"/>
    <n v="31.69"/>
    <x v="2"/>
    <x v="2447"/>
  </r>
  <r>
    <x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b v="0"/>
    <n v="9"/>
    <b v="1"/>
    <x v="7"/>
    <s v="small batch"/>
    <n v="108"/>
    <n v="47.78"/>
    <x v="2"/>
    <x v="2448"/>
  </r>
  <r>
    <x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b v="0"/>
    <n v="120"/>
    <b v="1"/>
    <x v="7"/>
    <s v="small batch"/>
    <n v="108"/>
    <n v="90"/>
    <x v="3"/>
    <x v="2449"/>
  </r>
  <r>
    <x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b v="0"/>
    <n v="102"/>
    <b v="1"/>
    <x v="7"/>
    <s v="small batch"/>
    <n v="102"/>
    <n v="149.31"/>
    <x v="3"/>
    <x v="2450"/>
  </r>
  <r>
    <x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b v="0"/>
    <n v="186"/>
    <b v="1"/>
    <x v="7"/>
    <s v="small batch"/>
    <n v="115"/>
    <n v="62.07"/>
    <x v="1"/>
    <x v="2451"/>
  </r>
  <r>
    <x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b v="0"/>
    <n v="15"/>
    <b v="1"/>
    <x v="7"/>
    <s v="small batch"/>
    <n v="134"/>
    <n v="53.4"/>
    <x v="0"/>
    <x v="2452"/>
  </r>
  <r>
    <x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b v="0"/>
    <n v="67"/>
    <b v="1"/>
    <x v="7"/>
    <s v="small batch"/>
    <n v="155"/>
    <n v="69.27"/>
    <x v="1"/>
    <x v="2453"/>
  </r>
  <r>
    <x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b v="0"/>
    <n v="130"/>
    <b v="1"/>
    <x v="7"/>
    <s v="small batch"/>
    <n v="101"/>
    <n v="271.51"/>
    <x v="1"/>
    <x v="2454"/>
  </r>
  <r>
    <x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b v="0"/>
    <n v="16"/>
    <b v="1"/>
    <x v="7"/>
    <s v="small batch"/>
    <n v="182"/>
    <n v="34.130000000000003"/>
    <x v="2"/>
    <x v="2455"/>
  </r>
  <r>
    <x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b v="0"/>
    <n v="67"/>
    <b v="1"/>
    <x v="7"/>
    <s v="small batch"/>
    <n v="181"/>
    <n v="40.49"/>
    <x v="1"/>
    <x v="2456"/>
  </r>
  <r>
    <x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b v="0"/>
    <n v="124"/>
    <b v="1"/>
    <x v="7"/>
    <s v="small batch"/>
    <n v="102"/>
    <n v="189.76"/>
    <x v="2"/>
    <x v="2457"/>
  </r>
  <r>
    <x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b v="0"/>
    <n v="80"/>
    <b v="1"/>
    <x v="7"/>
    <s v="small batch"/>
    <n v="110"/>
    <n v="68.86"/>
    <x v="2"/>
    <x v="2458"/>
  </r>
  <r>
    <x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b v="0"/>
    <n v="282"/>
    <b v="1"/>
    <x v="7"/>
    <s v="small batch"/>
    <n v="102"/>
    <n v="108.78"/>
    <x v="2"/>
    <x v="2459"/>
  </r>
  <r>
    <x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b v="0"/>
    <n v="68"/>
    <b v="1"/>
    <x v="7"/>
    <s v="small batch"/>
    <n v="101"/>
    <n v="125.99"/>
    <x v="2"/>
    <x v="2460"/>
  </r>
  <r>
    <x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b v="0"/>
    <n v="86"/>
    <b v="1"/>
    <x v="4"/>
    <s v="indie rock"/>
    <n v="104"/>
    <n v="90.52"/>
    <x v="6"/>
    <x v="2461"/>
  </r>
  <r>
    <x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b v="0"/>
    <n v="115"/>
    <b v="1"/>
    <x v="4"/>
    <s v="indie rock"/>
    <n v="111"/>
    <n v="28.88"/>
    <x v="5"/>
    <x v="2462"/>
  </r>
  <r>
    <x v="2463"/>
    <s v="Emma Ate the Lion &quot;Songs Two Count Too&quot;"/>
    <s v="Emma Ate The Lion's debut full length album"/>
    <x v="13"/>
    <n v="2325"/>
    <x v="0"/>
    <s v="US"/>
    <s v="USD"/>
    <n v="1366138800"/>
    <n v="1362710425"/>
    <b v="0"/>
    <n v="75"/>
    <b v="1"/>
    <x v="4"/>
    <s v="indie rock"/>
    <n v="116"/>
    <n v="31"/>
    <x v="4"/>
    <x v="2463"/>
  </r>
  <r>
    <x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b v="0"/>
    <n v="43"/>
    <b v="1"/>
    <x v="4"/>
    <s v="indie rock"/>
    <n v="111"/>
    <n v="51.67"/>
    <x v="0"/>
    <x v="2464"/>
  </r>
  <r>
    <x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b v="0"/>
    <n v="48"/>
    <b v="1"/>
    <x v="4"/>
    <s v="indie rock"/>
    <n v="180"/>
    <n v="26.27"/>
    <x v="5"/>
    <x v="2465"/>
  </r>
  <r>
    <x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b v="0"/>
    <n v="52"/>
    <b v="1"/>
    <x v="4"/>
    <s v="indie rock"/>
    <n v="100"/>
    <n v="48.08"/>
    <x v="4"/>
    <x v="2466"/>
  </r>
  <r>
    <x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b v="0"/>
    <n v="43"/>
    <b v="1"/>
    <x v="4"/>
    <s v="indie rock"/>
    <n v="119"/>
    <n v="27.56"/>
    <x v="5"/>
    <x v="2467"/>
  </r>
  <r>
    <x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b v="0"/>
    <n v="58"/>
    <b v="1"/>
    <x v="4"/>
    <s v="indie rock"/>
    <n v="107"/>
    <n v="36.97"/>
    <x v="5"/>
    <x v="2468"/>
  </r>
  <r>
    <x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b v="0"/>
    <n v="47"/>
    <b v="1"/>
    <x v="4"/>
    <s v="indie rock"/>
    <n v="114"/>
    <n v="29.02"/>
    <x v="6"/>
    <x v="2469"/>
  </r>
  <r>
    <x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b v="0"/>
    <n v="36"/>
    <b v="1"/>
    <x v="4"/>
    <s v="indie rock"/>
    <n v="103"/>
    <n v="28.66"/>
    <x v="5"/>
    <x v="2470"/>
  </r>
  <r>
    <x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b v="0"/>
    <n v="17"/>
    <b v="1"/>
    <x v="4"/>
    <s v="indie rock"/>
    <n v="128"/>
    <n v="37.65"/>
    <x v="6"/>
    <x v="2471"/>
  </r>
  <r>
    <x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b v="0"/>
    <n v="104"/>
    <b v="1"/>
    <x v="4"/>
    <s v="indie rock"/>
    <n v="136"/>
    <n v="97.9"/>
    <x v="7"/>
    <x v="2472"/>
  </r>
  <r>
    <x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b v="0"/>
    <n v="47"/>
    <b v="1"/>
    <x v="4"/>
    <s v="indie rock"/>
    <n v="100"/>
    <n v="42.55"/>
    <x v="5"/>
    <x v="2473"/>
  </r>
  <r>
    <x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b v="0"/>
    <n v="38"/>
    <b v="1"/>
    <x v="4"/>
    <s v="indie rock"/>
    <n v="100"/>
    <n v="131.58000000000001"/>
    <x v="7"/>
    <x v="2474"/>
  </r>
  <r>
    <x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b v="0"/>
    <n v="81"/>
    <b v="1"/>
    <x v="4"/>
    <s v="indie rock"/>
    <n v="105"/>
    <n v="32.32"/>
    <x v="7"/>
    <x v="2475"/>
  </r>
  <r>
    <x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b v="0"/>
    <n v="55"/>
    <b v="1"/>
    <x v="4"/>
    <s v="indie rock"/>
    <n v="105"/>
    <n v="61.1"/>
    <x v="3"/>
    <x v="2476"/>
  </r>
  <r>
    <x v="2477"/>
    <s v="Debut Album"/>
    <s v="Releasing my first album in August, and I need your help in order to get it done!"/>
    <x v="47"/>
    <n v="1285"/>
    <x v="0"/>
    <s v="US"/>
    <s v="USD"/>
    <n v="1344789345"/>
    <n v="1340901345"/>
    <b v="0"/>
    <n v="41"/>
    <b v="1"/>
    <x v="4"/>
    <s v="indie rock"/>
    <n v="171"/>
    <n v="31.34"/>
    <x v="5"/>
    <x v="2477"/>
  </r>
  <r>
    <x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b v="0"/>
    <n v="79"/>
    <b v="1"/>
    <x v="4"/>
    <s v="indie rock"/>
    <n v="128"/>
    <n v="129.11000000000001"/>
    <x v="5"/>
    <x v="2478"/>
  </r>
  <r>
    <x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b v="0"/>
    <n v="16"/>
    <b v="1"/>
    <x v="4"/>
    <s v="indie rock"/>
    <n v="133"/>
    <n v="25.02"/>
    <x v="5"/>
    <x v="2479"/>
  </r>
  <r>
    <x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b v="0"/>
    <n v="8"/>
    <b v="1"/>
    <x v="4"/>
    <s v="indie rock"/>
    <n v="100"/>
    <n v="250"/>
    <x v="0"/>
    <x v="2480"/>
  </r>
  <r>
    <x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b v="0"/>
    <n v="95"/>
    <b v="1"/>
    <x v="4"/>
    <s v="indie rock"/>
    <n v="113"/>
    <n v="47.54"/>
    <x v="5"/>
    <x v="2481"/>
  </r>
  <r>
    <x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b v="0"/>
    <n v="25"/>
    <b v="1"/>
    <x v="4"/>
    <s v="indie rock"/>
    <n v="100"/>
    <n v="40.04"/>
    <x v="6"/>
    <x v="2482"/>
  </r>
  <r>
    <x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b v="0"/>
    <n v="19"/>
    <b v="1"/>
    <x v="4"/>
    <s v="indie rock"/>
    <n v="114"/>
    <n v="65.84"/>
    <x v="5"/>
    <x v="2483"/>
  </r>
  <r>
    <x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b v="0"/>
    <n v="90"/>
    <b v="1"/>
    <x v="4"/>
    <s v="indie rock"/>
    <n v="119"/>
    <n v="46.4"/>
    <x v="6"/>
    <x v="2484"/>
  </r>
  <r>
    <x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b v="0"/>
    <n v="41"/>
    <b v="1"/>
    <x v="4"/>
    <s v="indie rock"/>
    <n v="103"/>
    <n v="50.37"/>
    <x v="6"/>
    <x v="2485"/>
  </r>
  <r>
    <x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b v="0"/>
    <n v="30"/>
    <b v="1"/>
    <x v="4"/>
    <s v="indie rock"/>
    <n v="266"/>
    <n v="26.57"/>
    <x v="5"/>
    <x v="2486"/>
  </r>
  <r>
    <x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b v="0"/>
    <n v="38"/>
    <b v="1"/>
    <x v="4"/>
    <s v="indie rock"/>
    <n v="100"/>
    <n v="39.49"/>
    <x v="5"/>
    <x v="2487"/>
  </r>
  <r>
    <x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b v="0"/>
    <n v="65"/>
    <b v="1"/>
    <x v="4"/>
    <s v="indie rock"/>
    <n v="107"/>
    <n v="49.25"/>
    <x v="6"/>
    <x v="2488"/>
  </r>
  <r>
    <x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b v="0"/>
    <n v="75"/>
    <b v="1"/>
    <x v="4"/>
    <s v="indie rock"/>
    <n v="134"/>
    <n v="62.38"/>
    <x v="4"/>
    <x v="2489"/>
  </r>
  <r>
    <x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b v="0"/>
    <n v="16"/>
    <b v="1"/>
    <x v="4"/>
    <s v="indie rock"/>
    <n v="121"/>
    <n v="37.94"/>
    <x v="5"/>
    <x v="2490"/>
  </r>
  <r>
    <x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b v="0"/>
    <n v="10"/>
    <b v="1"/>
    <x v="4"/>
    <s v="indie rock"/>
    <n v="103"/>
    <n v="51.6"/>
    <x v="7"/>
    <x v="2491"/>
  </r>
  <r>
    <x v="2492"/>
    <s v="SUPER NICE EP 2012"/>
    <s v="We're a band from Hawaii trying to produce our first EP and we need help!"/>
    <x v="20"/>
    <n v="750"/>
    <x v="0"/>
    <s v="US"/>
    <s v="USD"/>
    <n v="1339840740"/>
    <n v="1335397188"/>
    <b v="0"/>
    <n v="27"/>
    <b v="1"/>
    <x v="4"/>
    <s v="indie rock"/>
    <n v="125"/>
    <n v="27.78"/>
    <x v="5"/>
    <x v="2492"/>
  </r>
  <r>
    <x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b v="0"/>
    <n v="259"/>
    <b v="1"/>
    <x v="4"/>
    <s v="indie rock"/>
    <n v="129"/>
    <n v="99.38"/>
    <x v="4"/>
    <x v="2493"/>
  </r>
  <r>
    <x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b v="0"/>
    <n v="39"/>
    <b v="1"/>
    <x v="4"/>
    <s v="indie rock"/>
    <n v="101"/>
    <n v="38.85"/>
    <x v="5"/>
    <x v="2494"/>
  </r>
  <r>
    <x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b v="0"/>
    <n v="42"/>
    <b v="1"/>
    <x v="4"/>
    <s v="indie rock"/>
    <n v="128"/>
    <n v="45.55"/>
    <x v="5"/>
    <x v="2495"/>
  </r>
  <r>
    <x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b v="0"/>
    <n v="10"/>
    <b v="1"/>
    <x v="4"/>
    <s v="indie rock"/>
    <n v="100"/>
    <n v="600"/>
    <x v="4"/>
    <x v="2496"/>
  </r>
  <r>
    <x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b v="0"/>
    <n v="56"/>
    <b v="1"/>
    <x v="4"/>
    <s v="indie rock"/>
    <n v="113"/>
    <n v="80.55"/>
    <x v="6"/>
    <x v="2497"/>
  </r>
  <r>
    <x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b v="0"/>
    <n v="20"/>
    <b v="1"/>
    <x v="4"/>
    <s v="indie rock"/>
    <n v="106"/>
    <n v="52.8"/>
    <x v="0"/>
    <x v="2498"/>
  </r>
  <r>
    <x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b v="0"/>
    <n v="170"/>
    <b v="1"/>
    <x v="4"/>
    <s v="indie rock"/>
    <n v="203"/>
    <n v="47.68"/>
    <x v="5"/>
    <x v="2499"/>
  </r>
  <r>
    <x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b v="0"/>
    <n v="29"/>
    <b v="1"/>
    <x v="4"/>
    <s v="indie rock"/>
    <n v="113"/>
    <n v="23.45"/>
    <x v="5"/>
    <x v="2500"/>
  </r>
  <r>
    <x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b v="0"/>
    <n v="7"/>
    <b v="0"/>
    <x v="7"/>
    <s v="restaurants"/>
    <n v="3"/>
    <n v="40.14"/>
    <x v="0"/>
    <x v="2501"/>
  </r>
  <r>
    <x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b v="0"/>
    <n v="5"/>
    <b v="0"/>
    <x v="7"/>
    <s v="restaurants"/>
    <n v="0"/>
    <n v="17.2"/>
    <x v="3"/>
    <x v="2502"/>
  </r>
  <r>
    <x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b v="0"/>
    <n v="0"/>
    <b v="0"/>
    <x v="7"/>
    <s v="restaurants"/>
    <n v="0"/>
    <e v="#DIV/0!"/>
    <x v="2"/>
    <x v="2503"/>
  </r>
  <r>
    <x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b v="0"/>
    <n v="0"/>
    <b v="0"/>
    <x v="7"/>
    <s v="restaurants"/>
    <n v="0"/>
    <e v="#DIV/0!"/>
    <x v="3"/>
    <x v="2504"/>
  </r>
  <r>
    <x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b v="0"/>
    <n v="0"/>
    <b v="0"/>
    <x v="7"/>
    <s v="restaurants"/>
    <n v="0"/>
    <e v="#DIV/0!"/>
    <x v="0"/>
    <x v="2505"/>
  </r>
  <r>
    <x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b v="0"/>
    <n v="2"/>
    <b v="0"/>
    <x v="7"/>
    <s v="restaurants"/>
    <n v="1"/>
    <n v="15"/>
    <x v="0"/>
    <x v="2506"/>
  </r>
  <r>
    <x v="2507"/>
    <s v="Help Cafe Talavera get a New Kitchen!"/>
    <s v="Unique dishes for a unique city!."/>
    <x v="350"/>
    <n v="0"/>
    <x v="2"/>
    <s v="US"/>
    <s v="USD"/>
    <n v="1431308704"/>
    <n v="1428716704"/>
    <b v="0"/>
    <n v="0"/>
    <b v="0"/>
    <x v="7"/>
    <s v="restaurants"/>
    <n v="0"/>
    <e v="#DIV/0!"/>
    <x v="0"/>
    <x v="2507"/>
  </r>
  <r>
    <x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b v="0"/>
    <n v="0"/>
    <b v="0"/>
    <x v="7"/>
    <s v="restaurants"/>
    <n v="0"/>
    <e v="#DIV/0!"/>
    <x v="3"/>
    <x v="2508"/>
  </r>
  <r>
    <x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b v="0"/>
    <n v="28"/>
    <b v="0"/>
    <x v="7"/>
    <s v="restaurants"/>
    <n v="1"/>
    <n v="35.71"/>
    <x v="0"/>
    <x v="2509"/>
  </r>
  <r>
    <x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b v="0"/>
    <n v="2"/>
    <b v="0"/>
    <x v="7"/>
    <s v="restaurants"/>
    <n v="0"/>
    <n v="37.5"/>
    <x v="0"/>
    <x v="2510"/>
  </r>
  <r>
    <x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b v="0"/>
    <n v="0"/>
    <b v="0"/>
    <x v="7"/>
    <s v="restaurants"/>
    <n v="0"/>
    <e v="#DIV/0!"/>
    <x v="2"/>
    <x v="2511"/>
  </r>
  <r>
    <x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b v="0"/>
    <n v="0"/>
    <b v="0"/>
    <x v="7"/>
    <s v="restaurants"/>
    <n v="0"/>
    <e v="#DIV/0!"/>
    <x v="3"/>
    <x v="2512"/>
  </r>
  <r>
    <x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b v="0"/>
    <n v="0"/>
    <b v="0"/>
    <x v="7"/>
    <s v="restaurants"/>
    <n v="0"/>
    <e v="#DIV/0!"/>
    <x v="2"/>
    <x v="2513"/>
  </r>
  <r>
    <x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b v="0"/>
    <n v="4"/>
    <b v="0"/>
    <x v="7"/>
    <s v="restaurants"/>
    <n v="2"/>
    <n v="52.5"/>
    <x v="3"/>
    <x v="2514"/>
  </r>
  <r>
    <x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b v="0"/>
    <n v="12"/>
    <b v="0"/>
    <x v="7"/>
    <s v="restaurants"/>
    <n v="19"/>
    <n v="77.5"/>
    <x v="0"/>
    <x v="2515"/>
  </r>
  <r>
    <x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b v="0"/>
    <n v="0"/>
    <b v="0"/>
    <x v="7"/>
    <s v="restaurants"/>
    <n v="0"/>
    <e v="#DIV/0!"/>
    <x v="3"/>
    <x v="2516"/>
  </r>
  <r>
    <x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b v="0"/>
    <n v="33"/>
    <b v="0"/>
    <x v="7"/>
    <s v="restaurants"/>
    <n v="10"/>
    <n v="53.55"/>
    <x v="0"/>
    <x v="2517"/>
  </r>
  <r>
    <x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b v="0"/>
    <n v="0"/>
    <b v="0"/>
    <x v="7"/>
    <s v="restaurants"/>
    <n v="0"/>
    <e v="#DIV/0!"/>
    <x v="3"/>
    <x v="2518"/>
  </r>
  <r>
    <x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b v="0"/>
    <n v="4"/>
    <b v="0"/>
    <x v="7"/>
    <s v="restaurants"/>
    <n v="0"/>
    <n v="16.25"/>
    <x v="3"/>
    <x v="2519"/>
  </r>
  <r>
    <x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b v="0"/>
    <n v="0"/>
    <b v="0"/>
    <x v="7"/>
    <s v="restaurants"/>
    <n v="0"/>
    <e v="#DIV/0!"/>
    <x v="2"/>
    <x v="2520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b v="0"/>
    <n v="132"/>
    <b v="1"/>
    <x v="4"/>
    <s v="classical music"/>
    <n v="109"/>
    <n v="103.68"/>
    <x v="0"/>
    <x v="2521"/>
  </r>
  <r>
    <x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b v="0"/>
    <n v="27"/>
    <b v="1"/>
    <x v="4"/>
    <s v="classical music"/>
    <n v="100"/>
    <n v="185.19"/>
    <x v="2"/>
    <x v="2522"/>
  </r>
  <r>
    <x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b v="0"/>
    <n v="26"/>
    <b v="1"/>
    <x v="4"/>
    <s v="classical music"/>
    <n v="156"/>
    <n v="54.15"/>
    <x v="3"/>
    <x v="2523"/>
  </r>
  <r>
    <x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b v="0"/>
    <n v="43"/>
    <b v="1"/>
    <x v="4"/>
    <s v="classical music"/>
    <n v="102"/>
    <n v="177.21"/>
    <x v="3"/>
    <x v="2524"/>
  </r>
  <r>
    <x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b v="0"/>
    <n v="80"/>
    <b v="1"/>
    <x v="4"/>
    <s v="classical music"/>
    <n v="100"/>
    <n v="100.33"/>
    <x v="5"/>
    <x v="2525"/>
  </r>
  <r>
    <x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b v="0"/>
    <n v="33"/>
    <b v="1"/>
    <x v="4"/>
    <s v="classical music"/>
    <n v="113"/>
    <n v="136.91"/>
    <x v="3"/>
    <x v="2526"/>
  </r>
  <r>
    <x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b v="0"/>
    <n v="71"/>
    <b v="1"/>
    <x v="4"/>
    <s v="classical music"/>
    <n v="102"/>
    <n v="57.54"/>
    <x v="4"/>
    <x v="2527"/>
  </r>
  <r>
    <x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b v="0"/>
    <n v="81"/>
    <b v="1"/>
    <x v="4"/>
    <s v="classical music"/>
    <n v="107"/>
    <n v="52.96"/>
    <x v="0"/>
    <x v="2528"/>
  </r>
  <r>
    <x v="2529"/>
    <s v="UrbanArias is DC's Contemporary Opera Company"/>
    <s v="Opera. Short. New."/>
    <x v="12"/>
    <n v="6257"/>
    <x v="0"/>
    <s v="US"/>
    <s v="USD"/>
    <n v="1332636975"/>
    <n v="1328752575"/>
    <b v="0"/>
    <n v="76"/>
    <b v="1"/>
    <x v="4"/>
    <s v="classical music"/>
    <n v="104"/>
    <n v="82.33"/>
    <x v="5"/>
    <x v="2529"/>
  </r>
  <r>
    <x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b v="0"/>
    <n v="48"/>
    <b v="1"/>
    <x v="4"/>
    <s v="classical music"/>
    <n v="100"/>
    <n v="135.41999999999999"/>
    <x v="0"/>
    <x v="2530"/>
  </r>
  <r>
    <x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b v="0"/>
    <n v="61"/>
    <b v="1"/>
    <x v="4"/>
    <s v="classical music"/>
    <n v="100"/>
    <n v="74.069999999999993"/>
    <x v="0"/>
    <x v="2531"/>
  </r>
  <r>
    <x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b v="0"/>
    <n v="60"/>
    <b v="1"/>
    <x v="4"/>
    <s v="classical music"/>
    <n v="126"/>
    <n v="84.08"/>
    <x v="5"/>
    <x v="2532"/>
  </r>
  <r>
    <x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b v="0"/>
    <n v="136"/>
    <b v="1"/>
    <x v="4"/>
    <s v="classical music"/>
    <n v="111"/>
    <n v="61.03"/>
    <x v="4"/>
    <x v="2533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b v="0"/>
    <n v="14"/>
    <b v="1"/>
    <x v="4"/>
    <s v="classical music"/>
    <n v="105"/>
    <n v="150"/>
    <x v="8"/>
    <x v="2534"/>
  </r>
  <r>
    <x v="2535"/>
    <s v="Mark Hayes Requiem Recording"/>
    <s v="Mark Hayes: Requiem Recording"/>
    <x v="22"/>
    <n v="20755"/>
    <x v="0"/>
    <s v="US"/>
    <s v="USD"/>
    <n v="1417463945"/>
    <n v="1414781945"/>
    <b v="0"/>
    <n v="78"/>
    <b v="1"/>
    <x v="4"/>
    <s v="classical music"/>
    <n v="104"/>
    <n v="266.08999999999997"/>
    <x v="3"/>
    <x v="2535"/>
  </r>
  <r>
    <x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b v="0"/>
    <n v="4"/>
    <b v="1"/>
    <x v="4"/>
    <s v="classical music"/>
    <n v="116"/>
    <n v="7.25"/>
    <x v="4"/>
    <x v="2536"/>
  </r>
  <r>
    <x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b v="0"/>
    <n v="11"/>
    <b v="1"/>
    <x v="4"/>
    <s v="classical music"/>
    <n v="110"/>
    <n v="100"/>
    <x v="6"/>
    <x v="2537"/>
  </r>
  <r>
    <x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b v="0"/>
    <n v="185"/>
    <b v="1"/>
    <x v="4"/>
    <s v="classical music"/>
    <n v="113"/>
    <n v="109.96"/>
    <x v="4"/>
    <x v="2538"/>
  </r>
  <r>
    <x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b v="0"/>
    <n v="59"/>
    <b v="1"/>
    <x v="4"/>
    <s v="classical music"/>
    <n v="100"/>
    <n v="169.92"/>
    <x v="3"/>
    <x v="2539"/>
  </r>
  <r>
    <x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b v="0"/>
    <n v="27"/>
    <b v="1"/>
    <x v="4"/>
    <s v="classical music"/>
    <n v="103"/>
    <n v="95.74"/>
    <x v="6"/>
    <x v="2540"/>
  </r>
  <r>
    <x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b v="0"/>
    <n v="63"/>
    <b v="1"/>
    <x v="4"/>
    <s v="classical music"/>
    <n v="107"/>
    <n v="59.46"/>
    <x v="4"/>
    <x v="2541"/>
  </r>
  <r>
    <x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b v="0"/>
    <n v="13"/>
    <b v="1"/>
    <x v="4"/>
    <s v="classical music"/>
    <n v="104"/>
    <n v="55.77"/>
    <x v="4"/>
    <x v="2542"/>
  </r>
  <r>
    <x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b v="0"/>
    <n v="13"/>
    <b v="1"/>
    <x v="4"/>
    <s v="classical music"/>
    <n v="156"/>
    <n v="30.08"/>
    <x v="7"/>
    <x v="2543"/>
  </r>
  <r>
    <x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b v="0"/>
    <n v="57"/>
    <b v="1"/>
    <x v="4"/>
    <s v="classical music"/>
    <n v="101"/>
    <n v="88.44"/>
    <x v="5"/>
    <x v="2544"/>
  </r>
  <r>
    <x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b v="0"/>
    <n v="61"/>
    <b v="1"/>
    <x v="4"/>
    <s v="classical music"/>
    <n v="195"/>
    <n v="64.03"/>
    <x v="0"/>
    <x v="2545"/>
  </r>
  <r>
    <x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b v="0"/>
    <n v="65"/>
    <b v="1"/>
    <x v="4"/>
    <s v="classical music"/>
    <n v="112"/>
    <n v="60.15"/>
    <x v="4"/>
    <x v="2546"/>
  </r>
  <r>
    <x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b v="0"/>
    <n v="134"/>
    <b v="1"/>
    <x v="4"/>
    <s v="classical music"/>
    <n v="120"/>
    <n v="49.19"/>
    <x v="5"/>
    <x v="2547"/>
  </r>
  <r>
    <x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b v="0"/>
    <n v="37"/>
    <b v="1"/>
    <x v="4"/>
    <s v="classical music"/>
    <n v="102"/>
    <n v="165.16"/>
    <x v="2"/>
    <x v="2548"/>
  </r>
  <r>
    <x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b v="0"/>
    <n v="37"/>
    <b v="1"/>
    <x v="4"/>
    <s v="classical music"/>
    <n v="103"/>
    <n v="43.62"/>
    <x v="4"/>
    <x v="2549"/>
  </r>
  <r>
    <x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b v="0"/>
    <n v="150"/>
    <b v="1"/>
    <x v="4"/>
    <s v="classical music"/>
    <n v="101"/>
    <n v="43.7"/>
    <x v="0"/>
    <x v="2550"/>
  </r>
  <r>
    <x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b v="0"/>
    <n v="56"/>
    <b v="1"/>
    <x v="4"/>
    <s v="classical music"/>
    <n v="103"/>
    <n v="67.42"/>
    <x v="5"/>
    <x v="2551"/>
  </r>
  <r>
    <x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b v="0"/>
    <n v="18"/>
    <b v="1"/>
    <x v="4"/>
    <s v="classical music"/>
    <n v="107"/>
    <n v="177.5"/>
    <x v="1"/>
    <x v="2552"/>
  </r>
  <r>
    <x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b v="0"/>
    <n v="60"/>
    <b v="1"/>
    <x v="4"/>
    <s v="classical music"/>
    <n v="156"/>
    <n v="38.880000000000003"/>
    <x v="5"/>
    <x v="2553"/>
  </r>
  <r>
    <x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b v="0"/>
    <n v="67"/>
    <b v="1"/>
    <x v="4"/>
    <s v="classical music"/>
    <n v="123"/>
    <n v="54.99"/>
    <x v="0"/>
    <x v="2554"/>
  </r>
  <r>
    <x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b v="0"/>
    <n v="35"/>
    <b v="1"/>
    <x v="4"/>
    <s v="classical music"/>
    <n v="107"/>
    <n v="61.34"/>
    <x v="5"/>
    <x v="2555"/>
  </r>
  <r>
    <x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b v="0"/>
    <n v="34"/>
    <b v="1"/>
    <x v="4"/>
    <s v="classical music"/>
    <n v="106"/>
    <n v="23.12"/>
    <x v="5"/>
    <x v="2556"/>
  </r>
  <r>
    <x v="2557"/>
    <s v="European Tour"/>
    <s v="Raising money for our concert tour of Switzerland and Germany in June/July 2014"/>
    <x v="42"/>
    <n v="1066"/>
    <x v="0"/>
    <s v="GB"/>
    <s v="GBP"/>
    <n v="1400176386"/>
    <n v="1397584386"/>
    <b v="0"/>
    <n v="36"/>
    <b v="1"/>
    <x v="4"/>
    <s v="classical music"/>
    <n v="118"/>
    <n v="29.61"/>
    <x v="3"/>
    <x v="2557"/>
  </r>
  <r>
    <x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b v="0"/>
    <n v="18"/>
    <b v="1"/>
    <x v="4"/>
    <s v="classical music"/>
    <n v="109"/>
    <n v="75.61"/>
    <x v="0"/>
    <x v="2558"/>
  </r>
  <r>
    <x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b v="0"/>
    <n v="25"/>
    <b v="1"/>
    <x v="4"/>
    <s v="classical music"/>
    <n v="111"/>
    <n v="35.6"/>
    <x v="6"/>
    <x v="2559"/>
  </r>
  <r>
    <x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b v="0"/>
    <n v="21"/>
    <b v="1"/>
    <x v="4"/>
    <s v="classical music"/>
    <n v="100"/>
    <n v="143"/>
    <x v="0"/>
    <x v="2560"/>
  </r>
  <r>
    <x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b v="0"/>
    <n v="0"/>
    <b v="0"/>
    <x v="7"/>
    <s v="food trucks"/>
    <n v="0"/>
    <e v="#DIV/0!"/>
    <x v="0"/>
    <x v="2561"/>
  </r>
  <r>
    <x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b v="0"/>
    <n v="3"/>
    <b v="0"/>
    <x v="7"/>
    <s v="food trucks"/>
    <n v="1"/>
    <n v="25"/>
    <x v="2"/>
    <x v="2562"/>
  </r>
  <r>
    <x v="2563"/>
    <s v="Phoenix Pearl Boba Tea Truck (Canceled)"/>
    <s v="Michigan based bubble tea and specialty ice cream food truck"/>
    <x v="22"/>
    <n v="0"/>
    <x v="1"/>
    <s v="US"/>
    <s v="USD"/>
    <n v="1438226451"/>
    <n v="1433042451"/>
    <b v="0"/>
    <n v="0"/>
    <b v="0"/>
    <x v="7"/>
    <s v="food trucks"/>
    <n v="0"/>
    <e v="#DIV/0!"/>
    <x v="0"/>
    <x v="2563"/>
  </r>
  <r>
    <x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b v="0"/>
    <n v="0"/>
    <b v="0"/>
    <x v="7"/>
    <s v="food trucks"/>
    <n v="0"/>
    <e v="#DIV/0!"/>
    <x v="3"/>
    <x v="2564"/>
  </r>
  <r>
    <x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b v="0"/>
    <n v="1"/>
    <b v="0"/>
    <x v="7"/>
    <s v="food trucks"/>
    <n v="1"/>
    <n v="100"/>
    <x v="2"/>
    <x v="2565"/>
  </r>
  <r>
    <x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b v="0"/>
    <n v="0"/>
    <b v="0"/>
    <x v="7"/>
    <s v="food trucks"/>
    <n v="0"/>
    <e v="#DIV/0!"/>
    <x v="3"/>
    <x v="2566"/>
  </r>
  <r>
    <x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b v="0"/>
    <n v="2"/>
    <b v="0"/>
    <x v="7"/>
    <s v="food trucks"/>
    <n v="0"/>
    <n v="60"/>
    <x v="0"/>
    <x v="2567"/>
  </r>
  <r>
    <x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b v="0"/>
    <n v="1"/>
    <b v="0"/>
    <x v="7"/>
    <s v="food trucks"/>
    <n v="1"/>
    <n v="50"/>
    <x v="2"/>
    <x v="2568"/>
  </r>
  <r>
    <x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b v="0"/>
    <n v="2"/>
    <b v="0"/>
    <x v="7"/>
    <s v="food trucks"/>
    <n v="2"/>
    <n v="72.5"/>
    <x v="0"/>
    <x v="2569"/>
  </r>
  <r>
    <x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b v="0"/>
    <n v="2"/>
    <b v="0"/>
    <x v="7"/>
    <s v="food trucks"/>
    <n v="1"/>
    <n v="29.5"/>
    <x v="1"/>
    <x v="2570"/>
  </r>
  <r>
    <x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b v="0"/>
    <n v="4"/>
    <b v="0"/>
    <x v="7"/>
    <s v="food trucks"/>
    <n v="0"/>
    <n v="62.5"/>
    <x v="2"/>
    <x v="2571"/>
  </r>
  <r>
    <x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b v="0"/>
    <n v="0"/>
    <b v="0"/>
    <x v="7"/>
    <s v="food trucks"/>
    <n v="0"/>
    <e v="#DIV/0!"/>
    <x v="0"/>
    <x v="2572"/>
  </r>
  <r>
    <x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b v="0"/>
    <n v="0"/>
    <b v="0"/>
    <x v="7"/>
    <s v="food trucks"/>
    <n v="0"/>
    <e v="#DIV/0!"/>
    <x v="3"/>
    <x v="2573"/>
  </r>
  <r>
    <x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b v="0"/>
    <n v="0"/>
    <b v="0"/>
    <x v="7"/>
    <s v="food trucks"/>
    <n v="0"/>
    <e v="#DIV/0!"/>
    <x v="2"/>
    <x v="2574"/>
  </r>
  <r>
    <x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b v="0"/>
    <n v="0"/>
    <b v="0"/>
    <x v="7"/>
    <s v="food trucks"/>
    <n v="0"/>
    <e v="#DIV/0!"/>
    <x v="3"/>
    <x v="2575"/>
  </r>
  <r>
    <x v="2576"/>
    <s v="2 Go Fast Food (Canceled)"/>
    <s v="A New Twist with an American and Philippine fast food Mobile Trailer."/>
    <x v="3"/>
    <n v="0"/>
    <x v="1"/>
    <s v="US"/>
    <s v="USD"/>
    <n v="1428707647"/>
    <n v="1424823247"/>
    <b v="0"/>
    <n v="0"/>
    <b v="0"/>
    <x v="7"/>
    <s v="food trucks"/>
    <n v="0"/>
    <e v="#DIV/0!"/>
    <x v="0"/>
    <x v="2576"/>
  </r>
  <r>
    <x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b v="0"/>
    <n v="0"/>
    <b v="0"/>
    <x v="7"/>
    <s v="food trucks"/>
    <n v="0"/>
    <e v="#DIV/0!"/>
    <x v="3"/>
    <x v="2577"/>
  </r>
  <r>
    <x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b v="0"/>
    <n v="0"/>
    <b v="0"/>
    <x v="7"/>
    <s v="food trucks"/>
    <n v="0"/>
    <e v="#DIV/0!"/>
    <x v="0"/>
    <x v="2578"/>
  </r>
  <r>
    <x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b v="0"/>
    <n v="12"/>
    <b v="0"/>
    <x v="7"/>
    <s v="food trucks"/>
    <n v="0"/>
    <n v="23.08"/>
    <x v="3"/>
    <x v="2579"/>
  </r>
  <r>
    <x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b v="0"/>
    <n v="2"/>
    <b v="0"/>
    <x v="7"/>
    <s v="food trucks"/>
    <n v="1"/>
    <n v="25.5"/>
    <x v="0"/>
    <x v="2580"/>
  </r>
  <r>
    <x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b v="0"/>
    <n v="11"/>
    <b v="0"/>
    <x v="7"/>
    <s v="food trucks"/>
    <n v="11"/>
    <n v="48.18"/>
    <x v="0"/>
    <x v="2581"/>
  </r>
  <r>
    <x v="2582"/>
    <s v="Drunken Wings"/>
    <s v="The place where chicken meets liquor for the first time!"/>
    <x v="161"/>
    <n v="1"/>
    <x v="2"/>
    <s v="US"/>
    <s v="USD"/>
    <n v="1477784634"/>
    <n v="1475192634"/>
    <b v="0"/>
    <n v="1"/>
    <b v="0"/>
    <x v="7"/>
    <s v="food trucks"/>
    <n v="0"/>
    <n v="1"/>
    <x v="2"/>
    <x v="2582"/>
  </r>
  <r>
    <x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b v="0"/>
    <n v="5"/>
    <b v="0"/>
    <x v="7"/>
    <s v="food trucks"/>
    <n v="1"/>
    <n v="1"/>
    <x v="0"/>
    <x v="2583"/>
  </r>
  <r>
    <x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b v="0"/>
    <n v="0"/>
    <b v="0"/>
    <x v="7"/>
    <s v="food trucks"/>
    <n v="0"/>
    <e v="#DIV/0!"/>
    <x v="0"/>
    <x v="2584"/>
  </r>
  <r>
    <x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b v="0"/>
    <n v="1"/>
    <b v="0"/>
    <x v="7"/>
    <s v="food trucks"/>
    <n v="0"/>
    <n v="50"/>
    <x v="3"/>
    <x v="2585"/>
  </r>
  <r>
    <x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b v="0"/>
    <n v="1"/>
    <b v="0"/>
    <x v="7"/>
    <s v="food trucks"/>
    <n v="0"/>
    <n v="5"/>
    <x v="0"/>
    <x v="2586"/>
  </r>
  <r>
    <x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b v="0"/>
    <n v="6"/>
    <b v="0"/>
    <x v="7"/>
    <s v="food trucks"/>
    <n v="2"/>
    <n v="202.83"/>
    <x v="0"/>
    <x v="2587"/>
  </r>
  <r>
    <x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b v="0"/>
    <n v="8"/>
    <b v="0"/>
    <x v="7"/>
    <s v="food trucks"/>
    <n v="4"/>
    <n v="29.13"/>
    <x v="0"/>
    <x v="2588"/>
  </r>
  <r>
    <x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b v="0"/>
    <n v="1"/>
    <b v="0"/>
    <x v="7"/>
    <s v="food trucks"/>
    <n v="0"/>
    <n v="5"/>
    <x v="2"/>
    <x v="2589"/>
  </r>
  <r>
    <x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b v="0"/>
    <n v="0"/>
    <b v="0"/>
    <x v="7"/>
    <s v="food trucks"/>
    <n v="0"/>
    <e v="#DIV/0!"/>
    <x v="2"/>
    <x v="2590"/>
  </r>
  <r>
    <x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b v="0"/>
    <n v="2"/>
    <b v="0"/>
    <x v="7"/>
    <s v="food trucks"/>
    <n v="2"/>
    <n v="13"/>
    <x v="2"/>
    <x v="2591"/>
  </r>
  <r>
    <x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b v="0"/>
    <n v="1"/>
    <b v="0"/>
    <x v="7"/>
    <s v="food trucks"/>
    <n v="0"/>
    <n v="50"/>
    <x v="3"/>
    <x v="2592"/>
  </r>
  <r>
    <x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b v="0"/>
    <n v="0"/>
    <b v="0"/>
    <x v="7"/>
    <s v="food trucks"/>
    <n v="0"/>
    <e v="#DIV/0!"/>
    <x v="0"/>
    <x v="2593"/>
  </r>
  <r>
    <x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b v="0"/>
    <n v="1"/>
    <b v="0"/>
    <x v="7"/>
    <s v="food trucks"/>
    <n v="0"/>
    <n v="1"/>
    <x v="3"/>
    <x v="2594"/>
  </r>
  <r>
    <x v="2595"/>
    <s v="Food Truck for Little Fox Bakery"/>
    <s v="Looking to put the best baked goods in Bowling Green on wheels"/>
    <x v="36"/>
    <n v="1825"/>
    <x v="2"/>
    <s v="US"/>
    <s v="USD"/>
    <n v="1487915500"/>
    <n v="1485323500"/>
    <b v="0"/>
    <n v="19"/>
    <b v="0"/>
    <x v="7"/>
    <s v="food trucks"/>
    <n v="12"/>
    <n v="96.05"/>
    <x v="1"/>
    <x v="2595"/>
  </r>
  <r>
    <x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b v="0"/>
    <n v="27"/>
    <b v="0"/>
    <x v="7"/>
    <s v="food trucks"/>
    <n v="24"/>
    <n v="305.77999999999997"/>
    <x v="3"/>
    <x v="2596"/>
  </r>
  <r>
    <x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b v="0"/>
    <n v="7"/>
    <b v="0"/>
    <x v="7"/>
    <s v="food trucks"/>
    <n v="6"/>
    <n v="12.14"/>
    <x v="2"/>
    <x v="2597"/>
  </r>
  <r>
    <x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b v="0"/>
    <n v="14"/>
    <b v="0"/>
    <x v="7"/>
    <s v="food trucks"/>
    <n v="39"/>
    <n v="83.57"/>
    <x v="0"/>
    <x v="2598"/>
  </r>
  <r>
    <x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b v="0"/>
    <n v="5"/>
    <b v="0"/>
    <x v="7"/>
    <s v="food trucks"/>
    <n v="1"/>
    <n v="18"/>
    <x v="3"/>
    <x v="2599"/>
  </r>
  <r>
    <x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b v="0"/>
    <n v="30"/>
    <b v="0"/>
    <x v="7"/>
    <s v="food trucks"/>
    <n v="7"/>
    <n v="115.53"/>
    <x v="2"/>
    <x v="2600"/>
  </r>
  <r>
    <x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b v="1"/>
    <n v="151"/>
    <b v="1"/>
    <x v="2"/>
    <s v="space exploration"/>
    <n v="661"/>
    <n v="21.9"/>
    <x v="5"/>
    <x v="2601"/>
  </r>
  <r>
    <x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b v="1"/>
    <n v="489"/>
    <b v="1"/>
    <x v="2"/>
    <s v="space exploration"/>
    <n v="326"/>
    <n v="80.02"/>
    <x v="3"/>
    <x v="2602"/>
  </r>
  <r>
    <x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b v="1"/>
    <n v="50"/>
    <b v="1"/>
    <x v="2"/>
    <s v="space exploration"/>
    <n v="101"/>
    <n v="35.520000000000003"/>
    <x v="4"/>
    <x v="2603"/>
  </r>
  <r>
    <x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5"/>
    <x v="2604"/>
  </r>
  <r>
    <x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b v="1"/>
    <n v="1762"/>
    <b v="1"/>
    <x v="2"/>
    <s v="space exploration"/>
    <n v="107"/>
    <n v="60.97"/>
    <x v="2"/>
    <x v="2605"/>
  </r>
  <r>
    <x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b v="1"/>
    <n v="385"/>
    <b v="1"/>
    <x v="2"/>
    <s v="space exploration"/>
    <n v="110"/>
    <n v="31.44"/>
    <x v="3"/>
    <x v="2606"/>
  </r>
  <r>
    <x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b v="1"/>
    <n v="398"/>
    <b v="1"/>
    <x v="2"/>
    <s v="space exploration"/>
    <n v="408"/>
    <n v="81.95"/>
    <x v="0"/>
    <x v="2607"/>
  </r>
  <r>
    <x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b v="1"/>
    <n v="304"/>
    <b v="1"/>
    <x v="2"/>
    <s v="space exploration"/>
    <n v="224"/>
    <n v="58.93"/>
    <x v="1"/>
    <x v="2608"/>
  </r>
  <r>
    <x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b v="1"/>
    <n v="676"/>
    <b v="1"/>
    <x v="2"/>
    <s v="space exploration"/>
    <n v="304"/>
    <n v="157.29"/>
    <x v="5"/>
    <x v="2609"/>
  </r>
  <r>
    <x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b v="1"/>
    <n v="577"/>
    <b v="1"/>
    <x v="2"/>
    <s v="space exploration"/>
    <n v="141"/>
    <n v="55.76"/>
    <x v="2"/>
    <x v="2610"/>
  </r>
  <r>
    <x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b v="1"/>
    <n v="3663"/>
    <b v="1"/>
    <x v="2"/>
    <s v="space exploration"/>
    <n v="2791"/>
    <n v="83.8"/>
    <x v="2"/>
    <x v="2611"/>
  </r>
  <r>
    <x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b v="1"/>
    <n v="294"/>
    <b v="1"/>
    <x v="2"/>
    <s v="space exploration"/>
    <n v="172"/>
    <n v="58.42"/>
    <x v="3"/>
    <x v="2612"/>
  </r>
  <r>
    <x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b v="1"/>
    <n v="28"/>
    <b v="1"/>
    <x v="2"/>
    <s v="space exploration"/>
    <n v="101"/>
    <n v="270.57"/>
    <x v="5"/>
    <x v="2613"/>
  </r>
  <r>
    <x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b v="1"/>
    <n v="100"/>
    <b v="1"/>
    <x v="2"/>
    <s v="space exploration"/>
    <n v="102"/>
    <n v="107.1"/>
    <x v="3"/>
    <x v="2614"/>
  </r>
  <r>
    <x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b v="0"/>
    <n v="72"/>
    <b v="1"/>
    <x v="2"/>
    <s v="space exploration"/>
    <n v="170"/>
    <n v="47.18"/>
    <x v="2"/>
    <x v="2615"/>
  </r>
  <r>
    <x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b v="1"/>
    <n v="238"/>
    <b v="1"/>
    <x v="2"/>
    <s v="space exploration"/>
    <n v="115"/>
    <n v="120.31"/>
    <x v="0"/>
    <x v="2616"/>
  </r>
  <r>
    <x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b v="1"/>
    <n v="159"/>
    <b v="1"/>
    <x v="2"/>
    <s v="space exploration"/>
    <n v="878"/>
    <n v="27.6"/>
    <x v="3"/>
    <x v="2617"/>
  </r>
  <r>
    <x v="2618"/>
    <s v="SPACE ART FEATURING ASTRONAUTS #WeBelieveInAstronauts"/>
    <s v="LTD ED COLLECTIBLE SPACE ART FEAT. ASTRONAUTS"/>
    <x v="36"/>
    <n v="15808"/>
    <x v="0"/>
    <s v="US"/>
    <s v="USD"/>
    <n v="1449000061"/>
    <n v="1443812461"/>
    <b v="1"/>
    <n v="77"/>
    <b v="1"/>
    <x v="2"/>
    <s v="space exploration"/>
    <n v="105"/>
    <n v="205.3"/>
    <x v="0"/>
    <x v="2618"/>
  </r>
  <r>
    <x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b v="1"/>
    <n v="53"/>
    <b v="1"/>
    <x v="2"/>
    <s v="space exploration"/>
    <n v="188"/>
    <n v="35.549999999999997"/>
    <x v="0"/>
    <x v="2619"/>
  </r>
  <r>
    <x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b v="1"/>
    <n v="1251"/>
    <b v="1"/>
    <x v="2"/>
    <s v="space exploration"/>
    <n v="144"/>
    <n v="74.64"/>
    <x v="0"/>
    <x v="2620"/>
  </r>
  <r>
    <x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b v="1"/>
    <n v="465"/>
    <b v="1"/>
    <x v="2"/>
    <s v="space exploration"/>
    <n v="146"/>
    <n v="47.06"/>
    <x v="0"/>
    <x v="2621"/>
  </r>
  <r>
    <x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b v="0"/>
    <n v="74"/>
    <b v="1"/>
    <x v="2"/>
    <s v="space exploration"/>
    <n v="131"/>
    <n v="26.59"/>
    <x v="2"/>
    <x v="2622"/>
  </r>
  <r>
    <x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b v="0"/>
    <n v="62"/>
    <b v="1"/>
    <x v="2"/>
    <s v="space exploration"/>
    <n v="114"/>
    <n v="36.770000000000003"/>
    <x v="2"/>
    <x v="2623"/>
  </r>
  <r>
    <x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b v="0"/>
    <n v="3468"/>
    <b v="1"/>
    <x v="2"/>
    <s v="space exploration"/>
    <n v="1379"/>
    <n v="31.82"/>
    <x v="5"/>
    <x v="2624"/>
  </r>
  <r>
    <x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b v="0"/>
    <n v="52"/>
    <b v="1"/>
    <x v="2"/>
    <s v="space exploration"/>
    <n v="956"/>
    <n v="27.58"/>
    <x v="2"/>
    <x v="2625"/>
  </r>
  <r>
    <x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b v="0"/>
    <n v="50"/>
    <b v="1"/>
    <x v="2"/>
    <s v="space exploration"/>
    <n v="112"/>
    <n v="56"/>
    <x v="0"/>
    <x v="2626"/>
  </r>
  <r>
    <x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b v="0"/>
    <n v="45"/>
    <b v="1"/>
    <x v="2"/>
    <s v="space exploration"/>
    <n v="647"/>
    <n v="21.56"/>
    <x v="0"/>
    <x v="2627"/>
  </r>
  <r>
    <x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b v="0"/>
    <n v="21"/>
    <b v="1"/>
    <x v="2"/>
    <s v="space exploration"/>
    <n v="110"/>
    <n v="44.1"/>
    <x v="3"/>
    <x v="2628"/>
  </r>
  <r>
    <x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b v="0"/>
    <n v="100"/>
    <b v="1"/>
    <x v="2"/>
    <s v="space exploration"/>
    <n v="128"/>
    <n v="63.87"/>
    <x v="0"/>
    <x v="2629"/>
  </r>
  <r>
    <x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b v="0"/>
    <n v="81"/>
    <b v="1"/>
    <x v="2"/>
    <s v="space exploration"/>
    <n v="158"/>
    <n v="38.99"/>
    <x v="2"/>
    <x v="2630"/>
  </r>
  <r>
    <x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b v="0"/>
    <n v="286"/>
    <b v="1"/>
    <x v="2"/>
    <s v="space exploration"/>
    <n v="115"/>
    <n v="80.19"/>
    <x v="0"/>
    <x v="2631"/>
  </r>
  <r>
    <x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b v="0"/>
    <n v="42"/>
    <b v="1"/>
    <x v="2"/>
    <s v="space exploration"/>
    <n v="137"/>
    <n v="34.9"/>
    <x v="2"/>
    <x v="2632"/>
  </r>
  <r>
    <x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b v="0"/>
    <n v="199"/>
    <b v="1"/>
    <x v="2"/>
    <s v="space exploration"/>
    <n v="355"/>
    <n v="89.1"/>
    <x v="3"/>
    <x v="2633"/>
  </r>
  <r>
    <x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b v="0"/>
    <n v="25"/>
    <b v="1"/>
    <x v="2"/>
    <s v="space exploration"/>
    <n v="106"/>
    <n v="39.44"/>
    <x v="2"/>
    <x v="2634"/>
  </r>
  <r>
    <x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b v="0"/>
    <n v="84"/>
    <b v="1"/>
    <x v="2"/>
    <s v="space exploration"/>
    <n v="100"/>
    <n v="136.9"/>
    <x v="0"/>
    <x v="2635"/>
  </r>
  <r>
    <x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b v="0"/>
    <n v="50"/>
    <b v="1"/>
    <x v="2"/>
    <s v="space exploration"/>
    <n v="187"/>
    <n v="37.46"/>
    <x v="2"/>
    <x v="2636"/>
  </r>
  <r>
    <x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b v="0"/>
    <n v="26"/>
    <b v="1"/>
    <x v="2"/>
    <s v="space exploration"/>
    <n v="166"/>
    <n v="31.96"/>
    <x v="2"/>
    <x v="2637"/>
  </r>
  <r>
    <x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b v="0"/>
    <n v="14"/>
    <b v="1"/>
    <x v="2"/>
    <s v="space exploration"/>
    <n v="102"/>
    <n v="25.21"/>
    <x v="3"/>
    <x v="2638"/>
  </r>
  <r>
    <x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b v="0"/>
    <n v="49"/>
    <b v="1"/>
    <x v="2"/>
    <s v="space exploration"/>
    <n v="164"/>
    <n v="10.039999999999999"/>
    <x v="0"/>
    <x v="2639"/>
  </r>
  <r>
    <x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b v="0"/>
    <n v="69"/>
    <b v="1"/>
    <x v="2"/>
    <s v="space exploration"/>
    <n v="106"/>
    <n v="45.94"/>
    <x v="0"/>
    <x v="2640"/>
  </r>
  <r>
    <x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b v="0"/>
    <n v="1"/>
    <b v="0"/>
    <x v="2"/>
    <s v="space exploration"/>
    <n v="1"/>
    <n v="15"/>
    <x v="3"/>
    <x v="2641"/>
  </r>
  <r>
    <x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b v="0"/>
    <n v="0"/>
    <b v="0"/>
    <x v="2"/>
    <s v="space exploration"/>
    <n v="0"/>
    <e v="#DIV/0!"/>
    <x v="2"/>
    <x v="2642"/>
  </r>
  <r>
    <x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b v="1"/>
    <n v="1501"/>
    <b v="0"/>
    <x v="2"/>
    <s v="space exploration"/>
    <n v="34"/>
    <n v="223.58"/>
    <x v="2"/>
    <x v="2643"/>
  </r>
  <r>
    <x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b v="1"/>
    <n v="52"/>
    <b v="0"/>
    <x v="2"/>
    <s v="space exploration"/>
    <n v="2"/>
    <n v="39.479999999999997"/>
    <x v="1"/>
    <x v="2644"/>
  </r>
  <r>
    <x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b v="1"/>
    <n v="23"/>
    <b v="0"/>
    <x v="2"/>
    <s v="space exploration"/>
    <n v="11"/>
    <n v="91.3"/>
    <x v="3"/>
    <x v="2645"/>
  </r>
  <r>
    <x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b v="1"/>
    <n v="535"/>
    <b v="0"/>
    <x v="2"/>
    <s v="space exploration"/>
    <n v="8"/>
    <n v="78.67"/>
    <x v="0"/>
    <x v="2646"/>
  </r>
  <r>
    <x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b v="0"/>
    <n v="3"/>
    <b v="0"/>
    <x v="2"/>
    <s v="space exploration"/>
    <n v="1"/>
    <n v="12"/>
    <x v="0"/>
    <x v="2647"/>
  </r>
  <r>
    <x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b v="0"/>
    <n v="6"/>
    <b v="0"/>
    <x v="2"/>
    <s v="space exploration"/>
    <n v="1"/>
    <n v="17.670000000000002"/>
    <x v="2"/>
    <x v="2648"/>
  </r>
  <r>
    <x v="2649"/>
    <s v="The Mission - Please Check Back Soon (Canceled)"/>
    <s v="They have launched a Kickstarter."/>
    <x v="152"/>
    <n v="124"/>
    <x v="1"/>
    <s v="US"/>
    <s v="USD"/>
    <n v="1454370941"/>
    <n v="1449186941"/>
    <b v="0"/>
    <n v="3"/>
    <b v="0"/>
    <x v="2"/>
    <s v="space exploration"/>
    <n v="0"/>
    <n v="41.33"/>
    <x v="0"/>
    <x v="2649"/>
  </r>
  <r>
    <x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b v="0"/>
    <n v="5"/>
    <b v="0"/>
    <x v="2"/>
    <s v="space exploration"/>
    <n v="1"/>
    <n v="71.599999999999994"/>
    <x v="2"/>
    <x v="2650"/>
  </r>
  <r>
    <x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b v="0"/>
    <n v="17"/>
    <b v="0"/>
    <x v="2"/>
    <s v="space exploration"/>
    <n v="2"/>
    <n v="307.82"/>
    <x v="0"/>
    <x v="2651"/>
  </r>
  <r>
    <x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b v="0"/>
    <n v="11"/>
    <b v="0"/>
    <x v="2"/>
    <s v="space exploration"/>
    <n v="1"/>
    <n v="80.45"/>
    <x v="3"/>
    <x v="2652"/>
  </r>
  <r>
    <x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b v="0"/>
    <n v="70"/>
    <b v="0"/>
    <x v="2"/>
    <s v="space exploration"/>
    <n v="12"/>
    <n v="83.94"/>
    <x v="3"/>
    <x v="2653"/>
  </r>
  <r>
    <x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b v="0"/>
    <n v="6"/>
    <b v="0"/>
    <x v="2"/>
    <s v="space exploration"/>
    <n v="0"/>
    <n v="8.5"/>
    <x v="0"/>
    <x v="2654"/>
  </r>
  <r>
    <x v="2655"/>
    <s v="Balloons (Canceled)"/>
    <s v="Thank you for your support!"/>
    <x v="36"/>
    <n v="3155"/>
    <x v="1"/>
    <s v="US"/>
    <s v="USD"/>
    <n v="1455048000"/>
    <n v="1452631647"/>
    <b v="0"/>
    <n v="43"/>
    <b v="0"/>
    <x v="2"/>
    <s v="space exploration"/>
    <n v="21"/>
    <n v="73.37"/>
    <x v="2"/>
    <x v="2655"/>
  </r>
  <r>
    <x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b v="0"/>
    <n v="152"/>
    <b v="0"/>
    <x v="2"/>
    <s v="space exploration"/>
    <n v="11"/>
    <n v="112.86"/>
    <x v="1"/>
    <x v="2656"/>
  </r>
  <r>
    <x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b v="0"/>
    <n v="59"/>
    <b v="0"/>
    <x v="2"/>
    <s v="space exploration"/>
    <n v="19"/>
    <n v="95.28"/>
    <x v="2"/>
    <x v="2657"/>
  </r>
  <r>
    <x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b v="0"/>
    <n v="4"/>
    <b v="0"/>
    <x v="2"/>
    <s v="space exploration"/>
    <n v="0"/>
    <n v="22.75"/>
    <x v="2"/>
    <x v="2658"/>
  </r>
  <r>
    <x v="2659"/>
    <s v="test (Canceled)"/>
    <s v="test"/>
    <x v="197"/>
    <n v="1333"/>
    <x v="1"/>
    <s v="US"/>
    <s v="USD"/>
    <n v="1429321210"/>
    <n v="1426729210"/>
    <b v="0"/>
    <n v="10"/>
    <b v="0"/>
    <x v="2"/>
    <s v="space exploration"/>
    <n v="3"/>
    <n v="133.30000000000001"/>
    <x v="0"/>
    <x v="2659"/>
  </r>
  <r>
    <x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b v="0"/>
    <n v="5"/>
    <b v="0"/>
    <x v="2"/>
    <s v="space exploration"/>
    <n v="0"/>
    <n v="3.8"/>
    <x v="0"/>
    <x v="2660"/>
  </r>
  <r>
    <x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b v="0"/>
    <n v="60"/>
    <b v="1"/>
    <x v="2"/>
    <s v="makerspaces"/>
    <n v="103"/>
    <n v="85.75"/>
    <x v="4"/>
    <x v="2661"/>
  </r>
  <r>
    <x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b v="0"/>
    <n v="80"/>
    <b v="1"/>
    <x v="2"/>
    <s v="makerspaces"/>
    <n v="107"/>
    <n v="267"/>
    <x v="0"/>
    <x v="2662"/>
  </r>
  <r>
    <x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b v="0"/>
    <n v="56"/>
    <b v="1"/>
    <x v="2"/>
    <s v="makerspaces"/>
    <n v="105"/>
    <n v="373.56"/>
    <x v="0"/>
    <x v="2663"/>
  </r>
  <r>
    <x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b v="0"/>
    <n v="104"/>
    <b v="1"/>
    <x v="2"/>
    <s v="makerspaces"/>
    <n v="103"/>
    <n v="174.04"/>
    <x v="0"/>
    <x v="2664"/>
  </r>
  <r>
    <x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b v="0"/>
    <n v="46"/>
    <b v="1"/>
    <x v="2"/>
    <s v="makerspaces"/>
    <n v="123"/>
    <n v="93.7"/>
    <x v="0"/>
    <x v="2665"/>
  </r>
  <r>
    <x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b v="0"/>
    <n v="206"/>
    <b v="1"/>
    <x v="2"/>
    <s v="makerspaces"/>
    <n v="159"/>
    <n v="77.33"/>
    <x v="0"/>
    <x v="2666"/>
  </r>
  <r>
    <x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b v="0"/>
    <n v="18"/>
    <b v="1"/>
    <x v="2"/>
    <s v="makerspaces"/>
    <n v="111"/>
    <n v="92.22"/>
    <x v="2"/>
    <x v="2667"/>
  </r>
  <r>
    <x v="2668"/>
    <s v="UOttawa Makermobile"/>
    <s v="Creativity on the go! |_x000a_CrÃ©ativitÃ© en mouvement !"/>
    <x v="28"/>
    <n v="1707"/>
    <x v="0"/>
    <s v="CA"/>
    <s v="CAD"/>
    <n v="1447079520"/>
    <n v="1443449265"/>
    <b v="0"/>
    <n v="28"/>
    <b v="1"/>
    <x v="2"/>
    <s v="makerspaces"/>
    <n v="171"/>
    <n v="60.96"/>
    <x v="0"/>
    <x v="2668"/>
  </r>
  <r>
    <x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b v="0"/>
    <n v="11"/>
    <b v="1"/>
    <x v="2"/>
    <s v="makerspaces"/>
    <n v="125"/>
    <n v="91"/>
    <x v="0"/>
    <x v="2669"/>
  </r>
  <r>
    <x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b v="1"/>
    <n v="60"/>
    <b v="0"/>
    <x v="2"/>
    <s v="makerspaces"/>
    <n v="6"/>
    <n v="41.58"/>
    <x v="3"/>
    <x v="2670"/>
  </r>
  <r>
    <x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b v="1"/>
    <n v="84"/>
    <b v="0"/>
    <x v="2"/>
    <s v="makerspaces"/>
    <n v="11"/>
    <n v="33.76"/>
    <x v="3"/>
    <x v="2671"/>
  </r>
  <r>
    <x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b v="1"/>
    <n v="47"/>
    <b v="0"/>
    <x v="2"/>
    <s v="makerspaces"/>
    <n v="33"/>
    <n v="70.62"/>
    <x v="0"/>
    <x v="2672"/>
  </r>
  <r>
    <x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b v="1"/>
    <n v="66"/>
    <b v="0"/>
    <x v="2"/>
    <s v="makerspaces"/>
    <n v="28"/>
    <n v="167.15"/>
    <x v="3"/>
    <x v="2673"/>
  </r>
  <r>
    <x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b v="1"/>
    <n v="171"/>
    <b v="0"/>
    <x v="2"/>
    <s v="makerspaces"/>
    <n v="63"/>
    <n v="128.62"/>
    <x v="2"/>
    <x v="2674"/>
  </r>
  <r>
    <x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b v="1"/>
    <n v="29"/>
    <b v="0"/>
    <x v="2"/>
    <s v="makerspaces"/>
    <n v="8"/>
    <n v="65.41"/>
    <x v="3"/>
    <x v="2675"/>
  </r>
  <r>
    <x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b v="0"/>
    <n v="9"/>
    <b v="0"/>
    <x v="2"/>
    <s v="makerspaces"/>
    <n v="50"/>
    <n v="117.56"/>
    <x v="2"/>
    <x v="2676"/>
  </r>
  <r>
    <x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b v="0"/>
    <n v="27"/>
    <b v="0"/>
    <x v="2"/>
    <s v="makerspaces"/>
    <n v="18"/>
    <n v="126.48"/>
    <x v="3"/>
    <x v="2677"/>
  </r>
  <r>
    <x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b v="0"/>
    <n v="2"/>
    <b v="0"/>
    <x v="2"/>
    <s v="makerspaces"/>
    <n v="0"/>
    <n v="550"/>
    <x v="0"/>
    <x v="2678"/>
  </r>
  <r>
    <x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b v="0"/>
    <n v="3"/>
    <b v="0"/>
    <x v="2"/>
    <s v="makerspaces"/>
    <n v="0"/>
    <n v="44"/>
    <x v="0"/>
    <x v="2679"/>
  </r>
  <r>
    <x v="2680"/>
    <s v="iHeart Pillow"/>
    <s v="iHeartPillow, Connecting loved ones"/>
    <x v="261"/>
    <n v="276"/>
    <x v="2"/>
    <s v="ES"/>
    <s v="EUR"/>
    <n v="1459915491"/>
    <n v="1457327091"/>
    <b v="0"/>
    <n v="4"/>
    <b v="0"/>
    <x v="2"/>
    <s v="makerspaces"/>
    <n v="1"/>
    <n v="69"/>
    <x v="2"/>
    <x v="2680"/>
  </r>
  <r>
    <x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b v="0"/>
    <n v="2"/>
    <b v="0"/>
    <x v="7"/>
    <s v="food trucks"/>
    <n v="1"/>
    <n v="27.5"/>
    <x v="3"/>
    <x v="2681"/>
  </r>
  <r>
    <x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b v="0"/>
    <n v="20"/>
    <b v="0"/>
    <x v="7"/>
    <s v="food trucks"/>
    <n v="28"/>
    <n v="84.9"/>
    <x v="3"/>
    <x v="2682"/>
  </r>
  <r>
    <x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b v="0"/>
    <n v="3"/>
    <b v="0"/>
    <x v="7"/>
    <s v="food trucks"/>
    <n v="0"/>
    <n v="12"/>
    <x v="0"/>
    <x v="2683"/>
  </r>
  <r>
    <x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b v="0"/>
    <n v="4"/>
    <b v="0"/>
    <x v="7"/>
    <s v="food trucks"/>
    <n v="1"/>
    <n v="200"/>
    <x v="3"/>
    <x v="2684"/>
  </r>
  <r>
    <x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b v="0"/>
    <n v="1"/>
    <b v="0"/>
    <x v="7"/>
    <s v="food trucks"/>
    <n v="0"/>
    <n v="10"/>
    <x v="0"/>
    <x v="2685"/>
  </r>
  <r>
    <x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b v="0"/>
    <n v="0"/>
    <b v="0"/>
    <x v="7"/>
    <s v="food trucks"/>
    <n v="0"/>
    <e v="#DIV/0!"/>
    <x v="3"/>
    <x v="2686"/>
  </r>
  <r>
    <x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b v="0"/>
    <n v="0"/>
    <b v="0"/>
    <x v="7"/>
    <s v="food trucks"/>
    <n v="0"/>
    <e v="#DIV/0!"/>
    <x v="0"/>
    <x v="2687"/>
  </r>
  <r>
    <x v="2688"/>
    <s v="Mac N Cheez Food Truck"/>
    <s v="The amazing gourmet Mac N Cheez Food Truck Campaigne!"/>
    <x v="63"/>
    <n v="74"/>
    <x v="2"/>
    <s v="US"/>
    <s v="USD"/>
    <n v="1424746800"/>
    <n v="1422067870"/>
    <b v="0"/>
    <n v="14"/>
    <b v="0"/>
    <x v="7"/>
    <s v="food trucks"/>
    <n v="0"/>
    <n v="5.29"/>
    <x v="0"/>
    <x v="2688"/>
  </r>
  <r>
    <x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b v="0"/>
    <n v="1"/>
    <b v="0"/>
    <x v="7"/>
    <s v="food trucks"/>
    <n v="0"/>
    <n v="1"/>
    <x v="2"/>
    <x v="2689"/>
  </r>
  <r>
    <x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b v="0"/>
    <n v="118"/>
    <b v="0"/>
    <x v="7"/>
    <s v="food trucks"/>
    <n v="11"/>
    <n v="72.760000000000005"/>
    <x v="0"/>
    <x v="2690"/>
  </r>
  <r>
    <x v="2691"/>
    <s v="Cook"/>
    <s v="A Great New local Food Truck serving up ethnic fusion inspired eats in Ottawa."/>
    <x v="99"/>
    <n v="35"/>
    <x v="2"/>
    <s v="CA"/>
    <s v="CAD"/>
    <n v="1431278557"/>
    <n v="1427390557"/>
    <b v="0"/>
    <n v="2"/>
    <b v="0"/>
    <x v="7"/>
    <s v="food trucks"/>
    <n v="0"/>
    <n v="17.5"/>
    <x v="0"/>
    <x v="2691"/>
  </r>
  <r>
    <x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b v="0"/>
    <n v="1"/>
    <b v="0"/>
    <x v="7"/>
    <s v="food trucks"/>
    <n v="1"/>
    <n v="25"/>
    <x v="0"/>
    <x v="2692"/>
  </r>
  <r>
    <x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b v="0"/>
    <n v="3"/>
    <b v="0"/>
    <x v="7"/>
    <s v="food trucks"/>
    <n v="1"/>
    <n v="13.33"/>
    <x v="3"/>
    <x v="2693"/>
  </r>
  <r>
    <x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b v="0"/>
    <n v="1"/>
    <b v="0"/>
    <x v="7"/>
    <s v="food trucks"/>
    <n v="0"/>
    <n v="1"/>
    <x v="3"/>
    <x v="2694"/>
  </r>
  <r>
    <x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b v="0"/>
    <n v="3"/>
    <b v="0"/>
    <x v="7"/>
    <s v="food trucks"/>
    <n v="0"/>
    <n v="23.67"/>
    <x v="0"/>
    <x v="2695"/>
  </r>
  <r>
    <x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b v="0"/>
    <n v="38"/>
    <b v="0"/>
    <x v="7"/>
    <s v="food trucks"/>
    <n v="6"/>
    <n v="89.21"/>
    <x v="3"/>
    <x v="2696"/>
  </r>
  <r>
    <x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b v="0"/>
    <n v="52"/>
    <b v="0"/>
    <x v="7"/>
    <s v="food trucks"/>
    <n v="26"/>
    <n v="116.56"/>
    <x v="0"/>
    <x v="2697"/>
  </r>
  <r>
    <x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b v="0"/>
    <n v="2"/>
    <b v="0"/>
    <x v="7"/>
    <s v="food trucks"/>
    <n v="0"/>
    <n v="13.01"/>
    <x v="3"/>
    <x v="2698"/>
  </r>
  <r>
    <x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b v="0"/>
    <n v="0"/>
    <b v="0"/>
    <x v="7"/>
    <s v="food trucks"/>
    <n v="0"/>
    <e v="#DIV/0!"/>
    <x v="3"/>
    <x v="2699"/>
  </r>
  <r>
    <x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b v="0"/>
    <n v="4"/>
    <b v="0"/>
    <x v="7"/>
    <s v="food trucks"/>
    <n v="1"/>
    <n v="17.5"/>
    <x v="3"/>
    <x v="2700"/>
  </r>
  <r>
    <x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b v="0"/>
    <n v="46"/>
    <b v="0"/>
    <x v="1"/>
    <s v="spaces"/>
    <n v="46"/>
    <n v="34.130000000000003"/>
    <x v="1"/>
    <x v="2701"/>
  </r>
  <r>
    <x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b v="1"/>
    <n v="26"/>
    <b v="0"/>
    <x v="1"/>
    <s v="spaces"/>
    <n v="34"/>
    <n v="132.35"/>
    <x v="1"/>
    <x v="2702"/>
  </r>
  <r>
    <x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b v="0"/>
    <n v="45"/>
    <b v="0"/>
    <x v="1"/>
    <s v="spaces"/>
    <n v="104"/>
    <n v="922.22"/>
    <x v="1"/>
    <x v="2703"/>
  </r>
  <r>
    <x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b v="0"/>
    <n v="7"/>
    <b v="0"/>
    <x v="1"/>
    <s v="spaces"/>
    <n v="6"/>
    <n v="163.57"/>
    <x v="1"/>
    <x v="2704"/>
  </r>
  <r>
    <x v="2705"/>
    <s v="Fischer Theatre Marquee"/>
    <s v="Help light the lights at the historic Fischer Theatre in Danville, IL."/>
    <x v="281"/>
    <n v="1739"/>
    <x v="3"/>
    <s v="US"/>
    <s v="USD"/>
    <n v="1490389158"/>
    <n v="1486504758"/>
    <b v="0"/>
    <n v="8"/>
    <b v="0"/>
    <x v="1"/>
    <s v="spaces"/>
    <n v="11"/>
    <n v="217.38"/>
    <x v="1"/>
    <x v="2705"/>
  </r>
  <r>
    <x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b v="1"/>
    <n v="263"/>
    <b v="1"/>
    <x v="1"/>
    <s v="spaces"/>
    <n v="112"/>
    <n v="149.44"/>
    <x v="3"/>
    <x v="2706"/>
  </r>
  <r>
    <x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b v="1"/>
    <n v="394"/>
    <b v="1"/>
    <x v="1"/>
    <s v="spaces"/>
    <n v="351"/>
    <n v="71.239999999999995"/>
    <x v="4"/>
    <x v="2707"/>
  </r>
  <r>
    <x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b v="1"/>
    <n v="1049"/>
    <b v="1"/>
    <x v="1"/>
    <s v="spaces"/>
    <n v="233"/>
    <n v="44.46"/>
    <x v="2"/>
    <x v="2708"/>
  </r>
  <r>
    <x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b v="1"/>
    <n v="308"/>
    <b v="1"/>
    <x v="1"/>
    <s v="spaces"/>
    <n v="102"/>
    <n v="164.94"/>
    <x v="2"/>
    <x v="2709"/>
  </r>
  <r>
    <x v="2710"/>
    <s v="House of Yes"/>
    <s v="Building Brooklyn's own creative venue for circus, theater and events of all types."/>
    <x v="127"/>
    <n v="92340.21"/>
    <x v="0"/>
    <s v="US"/>
    <s v="USD"/>
    <n v="1407549600"/>
    <n v="1404797428"/>
    <b v="1"/>
    <n v="1088"/>
    <b v="1"/>
    <x v="1"/>
    <s v="spaces"/>
    <n v="154"/>
    <n v="84.87"/>
    <x v="3"/>
    <x v="2710"/>
  </r>
  <r>
    <x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b v="1"/>
    <n v="73"/>
    <b v="1"/>
    <x v="1"/>
    <s v="spaces"/>
    <n v="101"/>
    <n v="53.95"/>
    <x v="3"/>
    <x v="2711"/>
  </r>
  <r>
    <x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b v="1"/>
    <n v="143"/>
    <b v="1"/>
    <x v="1"/>
    <s v="spaces"/>
    <n v="131"/>
    <n v="50.53"/>
    <x v="4"/>
    <x v="2712"/>
  </r>
  <r>
    <x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b v="1"/>
    <n v="1420"/>
    <b v="1"/>
    <x v="1"/>
    <s v="spaces"/>
    <n v="102"/>
    <n v="108"/>
    <x v="0"/>
    <x v="2713"/>
  </r>
  <r>
    <x v="2714"/>
    <s v="The Crane Theater"/>
    <s v="The Crane will be the new home for independent theater in Northeast Minneapolis"/>
    <x v="31"/>
    <n v="29089"/>
    <x v="0"/>
    <s v="US"/>
    <s v="USD"/>
    <n v="1476486000"/>
    <n v="1474040596"/>
    <b v="1"/>
    <n v="305"/>
    <b v="1"/>
    <x v="1"/>
    <s v="spaces"/>
    <n v="116"/>
    <n v="95.37"/>
    <x v="2"/>
    <x v="2714"/>
  </r>
  <r>
    <x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b v="1"/>
    <n v="551"/>
    <b v="1"/>
    <x v="1"/>
    <s v="spaces"/>
    <n v="265"/>
    <n v="57.63"/>
    <x v="2"/>
    <x v="2715"/>
  </r>
  <r>
    <x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b v="1"/>
    <n v="187"/>
    <b v="1"/>
    <x v="1"/>
    <s v="spaces"/>
    <n v="120"/>
    <n v="64.16"/>
    <x v="0"/>
    <x v="2716"/>
  </r>
  <r>
    <x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b v="1"/>
    <n v="325"/>
    <b v="1"/>
    <x v="1"/>
    <s v="spaces"/>
    <n v="120"/>
    <n v="92.39"/>
    <x v="3"/>
    <x v="2717"/>
  </r>
  <r>
    <x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b v="1"/>
    <n v="148"/>
    <b v="1"/>
    <x v="1"/>
    <s v="spaces"/>
    <n v="104"/>
    <n v="125.98"/>
    <x v="2"/>
    <x v="2718"/>
  </r>
  <r>
    <x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b v="0"/>
    <n v="69"/>
    <b v="1"/>
    <x v="1"/>
    <s v="spaces"/>
    <n v="109"/>
    <n v="94.64"/>
    <x v="2"/>
    <x v="2719"/>
  </r>
  <r>
    <x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b v="0"/>
    <n v="173"/>
    <b v="1"/>
    <x v="1"/>
    <s v="spaces"/>
    <n v="118"/>
    <n v="170.7"/>
    <x v="2"/>
    <x v="2720"/>
  </r>
  <r>
    <x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b v="0"/>
    <n v="269"/>
    <b v="1"/>
    <x v="2"/>
    <s v="hardware"/>
    <n v="1462"/>
    <n v="40.76"/>
    <x v="4"/>
    <x v="2721"/>
  </r>
  <r>
    <x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b v="0"/>
    <n v="185"/>
    <b v="1"/>
    <x v="2"/>
    <s v="hardware"/>
    <n v="253"/>
    <n v="68.25"/>
    <x v="2"/>
    <x v="2722"/>
  </r>
  <r>
    <x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b v="0"/>
    <n v="176"/>
    <b v="1"/>
    <x v="2"/>
    <s v="hardware"/>
    <n v="140"/>
    <n v="95.49"/>
    <x v="3"/>
    <x v="2723"/>
  </r>
  <r>
    <x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b v="0"/>
    <n v="1019"/>
    <b v="1"/>
    <x v="2"/>
    <s v="hardware"/>
    <n v="297"/>
    <n v="7.19"/>
    <x v="0"/>
    <x v="2724"/>
  </r>
  <r>
    <x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b v="0"/>
    <n v="113"/>
    <b v="1"/>
    <x v="2"/>
    <s v="hardware"/>
    <n v="145"/>
    <n v="511.65"/>
    <x v="1"/>
    <x v="2725"/>
  </r>
  <r>
    <x v="2726"/>
    <s v="Krimston TWO - Dual SIM case for iPhone"/>
    <s v="Krimston TWO: iPhone Dual SIM Case"/>
    <x v="57"/>
    <n v="105745"/>
    <x v="0"/>
    <s v="US"/>
    <s v="USD"/>
    <n v="1461333311"/>
    <n v="1458741311"/>
    <b v="0"/>
    <n v="404"/>
    <b v="1"/>
    <x v="2"/>
    <s v="hardware"/>
    <n v="106"/>
    <n v="261.75"/>
    <x v="2"/>
    <x v="2726"/>
  </r>
  <r>
    <x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b v="0"/>
    <n v="707"/>
    <b v="1"/>
    <x v="2"/>
    <s v="hardware"/>
    <n v="493"/>
    <n v="69.760000000000005"/>
    <x v="0"/>
    <x v="2727"/>
  </r>
  <r>
    <x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b v="0"/>
    <n v="392"/>
    <b v="1"/>
    <x v="2"/>
    <s v="hardware"/>
    <n v="202"/>
    <n v="77.23"/>
    <x v="0"/>
    <x v="2728"/>
  </r>
  <r>
    <x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b v="0"/>
    <n v="23"/>
    <b v="1"/>
    <x v="2"/>
    <s v="hardware"/>
    <n v="104"/>
    <n v="340.57"/>
    <x v="0"/>
    <x v="2729"/>
  </r>
  <r>
    <x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b v="0"/>
    <n v="682"/>
    <b v="1"/>
    <x v="2"/>
    <s v="hardware"/>
    <n v="170"/>
    <n v="67.42"/>
    <x v="4"/>
    <x v="2730"/>
  </r>
  <r>
    <x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b v="0"/>
    <n v="37"/>
    <b v="1"/>
    <x v="2"/>
    <s v="hardware"/>
    <n v="104"/>
    <n v="845.7"/>
    <x v="3"/>
    <x v="2731"/>
  </r>
  <r>
    <x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b v="0"/>
    <n v="146"/>
    <b v="1"/>
    <x v="2"/>
    <s v="hardware"/>
    <n v="118"/>
    <n v="97.19"/>
    <x v="4"/>
    <x v="2732"/>
  </r>
  <r>
    <x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b v="0"/>
    <n v="119"/>
    <b v="1"/>
    <x v="2"/>
    <s v="hardware"/>
    <n v="108"/>
    <n v="451.84"/>
    <x v="0"/>
    <x v="2733"/>
  </r>
  <r>
    <x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b v="0"/>
    <n v="163"/>
    <b v="1"/>
    <x v="2"/>
    <s v="hardware"/>
    <n v="2260300"/>
    <n v="138.66999999999999"/>
    <x v="2"/>
    <x v="2734"/>
  </r>
  <r>
    <x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b v="0"/>
    <n v="339"/>
    <b v="1"/>
    <x v="2"/>
    <s v="hardware"/>
    <n v="978"/>
    <n v="21.64"/>
    <x v="4"/>
    <x v="2735"/>
  </r>
  <r>
    <x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b v="0"/>
    <n v="58"/>
    <b v="1"/>
    <x v="2"/>
    <s v="hardware"/>
    <n v="123"/>
    <n v="169.52"/>
    <x v="3"/>
    <x v="2736"/>
  </r>
  <r>
    <x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b v="0"/>
    <n v="456"/>
    <b v="1"/>
    <x v="2"/>
    <s v="hardware"/>
    <n v="246"/>
    <n v="161.88"/>
    <x v="4"/>
    <x v="2737"/>
  </r>
  <r>
    <x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b v="0"/>
    <n v="15"/>
    <b v="1"/>
    <x v="2"/>
    <s v="hardware"/>
    <n v="148"/>
    <n v="493.13"/>
    <x v="2"/>
    <x v="2738"/>
  </r>
  <r>
    <x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b v="0"/>
    <n v="191"/>
    <b v="1"/>
    <x v="2"/>
    <s v="hardware"/>
    <n v="384"/>
    <n v="22.12"/>
    <x v="3"/>
    <x v="2739"/>
  </r>
  <r>
    <x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b v="0"/>
    <n v="17"/>
    <b v="1"/>
    <x v="2"/>
    <s v="hardware"/>
    <n v="103"/>
    <n v="18.239999999999998"/>
    <x v="0"/>
    <x v="2740"/>
  </r>
  <r>
    <x v="2741"/>
    <s v="Mrs. Brown and Her Lost Puppy."/>
    <s v="Help me publish my 1st children's book as an aspiring author!"/>
    <x v="6"/>
    <n v="35"/>
    <x v="2"/>
    <s v="US"/>
    <s v="USD"/>
    <n v="1413770820"/>
    <n v="1412005602"/>
    <b v="0"/>
    <n v="4"/>
    <b v="0"/>
    <x v="3"/>
    <s v="children's books"/>
    <n v="0"/>
    <n v="8.75"/>
    <x v="3"/>
    <x v="2741"/>
  </r>
  <r>
    <x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b v="0"/>
    <n v="18"/>
    <b v="0"/>
    <x v="3"/>
    <s v="children's books"/>
    <n v="29"/>
    <n v="40.61"/>
    <x v="5"/>
    <x v="2742"/>
  </r>
  <r>
    <x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b v="0"/>
    <n v="0"/>
    <b v="0"/>
    <x v="3"/>
    <s v="children's books"/>
    <n v="0"/>
    <e v="#DIV/0!"/>
    <x v="2"/>
    <x v="2743"/>
  </r>
  <r>
    <x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b v="0"/>
    <n v="22"/>
    <b v="0"/>
    <x v="3"/>
    <s v="children's books"/>
    <n v="5"/>
    <n v="37.950000000000003"/>
    <x v="5"/>
    <x v="2744"/>
  </r>
  <r>
    <x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b v="0"/>
    <n v="49"/>
    <b v="0"/>
    <x v="3"/>
    <s v="children's books"/>
    <n v="22"/>
    <n v="35.729999999999997"/>
    <x v="5"/>
    <x v="2745"/>
  </r>
  <r>
    <x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b v="0"/>
    <n v="19"/>
    <b v="0"/>
    <x v="3"/>
    <s v="children's books"/>
    <n v="27"/>
    <n v="42.16"/>
    <x v="3"/>
    <x v="2746"/>
  </r>
  <r>
    <x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b v="0"/>
    <n v="4"/>
    <b v="0"/>
    <x v="3"/>
    <s v="children's books"/>
    <n v="28"/>
    <n v="35"/>
    <x v="5"/>
    <x v="2747"/>
  </r>
  <r>
    <x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b v="0"/>
    <n v="4"/>
    <b v="0"/>
    <x v="3"/>
    <s v="children's books"/>
    <n v="1"/>
    <n v="13.25"/>
    <x v="2"/>
    <x v="2748"/>
  </r>
  <r>
    <x v="2749"/>
    <s v="A Tree is a Tree, no matter what you see.  CHILDREN'S BOOK"/>
    <s v="Self-publishing my children's book."/>
    <x v="3"/>
    <n v="110"/>
    <x v="2"/>
    <s v="US"/>
    <s v="USD"/>
    <n v="1428171037"/>
    <n v="1425582637"/>
    <b v="0"/>
    <n v="2"/>
    <b v="0"/>
    <x v="3"/>
    <s v="children's books"/>
    <n v="1"/>
    <n v="55"/>
    <x v="0"/>
    <x v="2749"/>
  </r>
  <r>
    <x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b v="0"/>
    <n v="0"/>
    <b v="0"/>
    <x v="3"/>
    <s v="children's books"/>
    <n v="0"/>
    <e v="#DIV/0!"/>
    <x v="5"/>
    <x v="2750"/>
  </r>
  <r>
    <x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b v="0"/>
    <n v="0"/>
    <b v="0"/>
    <x v="3"/>
    <s v="children's books"/>
    <n v="0"/>
    <e v="#DIV/0!"/>
    <x v="3"/>
    <x v="2751"/>
  </r>
  <r>
    <x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b v="0"/>
    <n v="14"/>
    <b v="0"/>
    <x v="3"/>
    <s v="children's books"/>
    <n v="11"/>
    <n v="39.29"/>
    <x v="6"/>
    <x v="2752"/>
  </r>
  <r>
    <x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b v="0"/>
    <n v="8"/>
    <b v="0"/>
    <x v="3"/>
    <s v="children's books"/>
    <n v="19"/>
    <n v="47.5"/>
    <x v="5"/>
    <x v="2753"/>
  </r>
  <r>
    <x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b v="0"/>
    <n v="0"/>
    <b v="0"/>
    <x v="3"/>
    <s v="children's books"/>
    <n v="0"/>
    <e v="#DIV/0!"/>
    <x v="3"/>
    <x v="2754"/>
  </r>
  <r>
    <x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b v="0"/>
    <n v="15"/>
    <b v="0"/>
    <x v="3"/>
    <s v="children's books"/>
    <n v="52"/>
    <n v="17.329999999999998"/>
    <x v="0"/>
    <x v="2755"/>
  </r>
  <r>
    <x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b v="0"/>
    <n v="33"/>
    <b v="0"/>
    <x v="3"/>
    <s v="children's books"/>
    <n v="10"/>
    <n v="31.76"/>
    <x v="4"/>
    <x v="2756"/>
  </r>
  <r>
    <x v="2757"/>
    <s v="C is for Crooked"/>
    <s v="A children's letter book that Lampoons Hillary Clinton"/>
    <x v="15"/>
    <n v="10"/>
    <x v="2"/>
    <s v="US"/>
    <s v="USD"/>
    <n v="1470498332"/>
    <n v="1469202332"/>
    <b v="0"/>
    <n v="2"/>
    <b v="0"/>
    <x v="3"/>
    <s v="children's books"/>
    <n v="1"/>
    <n v="5"/>
    <x v="2"/>
    <x v="2757"/>
  </r>
  <r>
    <x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b v="0"/>
    <n v="6"/>
    <b v="0"/>
    <x v="3"/>
    <s v="children's books"/>
    <n v="12"/>
    <n v="39"/>
    <x v="2"/>
    <x v="2758"/>
  </r>
  <r>
    <x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b v="0"/>
    <n v="2"/>
    <b v="0"/>
    <x v="3"/>
    <s v="children's books"/>
    <n v="11"/>
    <n v="52.5"/>
    <x v="2"/>
    <x v="2759"/>
  </r>
  <r>
    <x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b v="0"/>
    <n v="0"/>
    <b v="0"/>
    <x v="3"/>
    <s v="children's books"/>
    <n v="0"/>
    <e v="#DIV/0!"/>
    <x v="4"/>
    <x v="2760"/>
  </r>
  <r>
    <x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b v="0"/>
    <n v="4"/>
    <b v="0"/>
    <x v="3"/>
    <s v="children's books"/>
    <n v="1"/>
    <n v="9"/>
    <x v="5"/>
    <x v="2761"/>
  </r>
  <r>
    <x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b v="0"/>
    <n v="1"/>
    <b v="0"/>
    <x v="3"/>
    <s v="children's books"/>
    <n v="1"/>
    <n v="25"/>
    <x v="5"/>
    <x v="2762"/>
  </r>
  <r>
    <x v="2763"/>
    <s v="My Christmas Star"/>
    <s v="How Santa finds childrens homes without getting lost by following certain stars."/>
    <x v="371"/>
    <n v="90"/>
    <x v="2"/>
    <s v="US"/>
    <s v="USD"/>
    <n v="1369403684"/>
    <n v="1365515684"/>
    <b v="0"/>
    <n v="3"/>
    <b v="0"/>
    <x v="3"/>
    <s v="children's books"/>
    <n v="0"/>
    <n v="30"/>
    <x v="4"/>
    <x v="2763"/>
  </r>
  <r>
    <x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b v="0"/>
    <n v="4"/>
    <b v="0"/>
    <x v="3"/>
    <s v="children's books"/>
    <n v="1"/>
    <n v="11.25"/>
    <x v="5"/>
    <x v="2764"/>
  </r>
  <r>
    <x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b v="0"/>
    <n v="0"/>
    <b v="0"/>
    <x v="3"/>
    <s v="children's books"/>
    <n v="0"/>
    <e v="#DIV/0!"/>
    <x v="5"/>
    <x v="2765"/>
  </r>
  <r>
    <x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b v="0"/>
    <n v="4"/>
    <b v="0"/>
    <x v="3"/>
    <s v="children's books"/>
    <n v="2"/>
    <n v="25"/>
    <x v="6"/>
    <x v="2766"/>
  </r>
  <r>
    <x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b v="0"/>
    <n v="3"/>
    <b v="0"/>
    <x v="3"/>
    <s v="children's books"/>
    <n v="1"/>
    <n v="11.33"/>
    <x v="0"/>
    <x v="2767"/>
  </r>
  <r>
    <x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b v="0"/>
    <n v="34"/>
    <b v="0"/>
    <x v="3"/>
    <s v="children's books"/>
    <n v="14"/>
    <n v="29.47"/>
    <x v="5"/>
    <x v="2768"/>
  </r>
  <r>
    <x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b v="0"/>
    <n v="2"/>
    <b v="0"/>
    <x v="3"/>
    <s v="children's books"/>
    <n v="0"/>
    <n v="1"/>
    <x v="3"/>
    <x v="2769"/>
  </r>
  <r>
    <x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b v="0"/>
    <n v="33"/>
    <b v="0"/>
    <x v="3"/>
    <s v="children's books"/>
    <n v="10"/>
    <n v="63.1"/>
    <x v="3"/>
    <x v="2770"/>
  </r>
  <r>
    <x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b v="0"/>
    <n v="0"/>
    <b v="0"/>
    <x v="3"/>
    <s v="children's books"/>
    <n v="0"/>
    <e v="#DIV/0!"/>
    <x v="5"/>
    <x v="2771"/>
  </r>
  <r>
    <x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b v="0"/>
    <n v="0"/>
    <b v="0"/>
    <x v="3"/>
    <s v="children's books"/>
    <n v="0"/>
    <e v="#DIV/0!"/>
    <x v="4"/>
    <x v="2772"/>
  </r>
  <r>
    <x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b v="0"/>
    <n v="1"/>
    <b v="0"/>
    <x v="3"/>
    <s v="children's books"/>
    <n v="0"/>
    <n v="1"/>
    <x v="2"/>
    <x v="2773"/>
  </r>
  <r>
    <x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b v="0"/>
    <n v="13"/>
    <b v="0"/>
    <x v="3"/>
    <s v="children's books"/>
    <n v="14"/>
    <n v="43.85"/>
    <x v="4"/>
    <x v="2774"/>
  </r>
  <r>
    <x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b v="0"/>
    <n v="2"/>
    <b v="0"/>
    <x v="3"/>
    <s v="children's books"/>
    <n v="3"/>
    <n v="75"/>
    <x v="6"/>
    <x v="2775"/>
  </r>
  <r>
    <x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b v="0"/>
    <n v="36"/>
    <b v="0"/>
    <x v="3"/>
    <s v="children's books"/>
    <n v="8"/>
    <n v="45.97"/>
    <x v="0"/>
    <x v="2776"/>
  </r>
  <r>
    <x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b v="0"/>
    <n v="1"/>
    <b v="0"/>
    <x v="3"/>
    <s v="children's books"/>
    <n v="0"/>
    <n v="10"/>
    <x v="0"/>
    <x v="2777"/>
  </r>
  <r>
    <x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b v="0"/>
    <n v="15"/>
    <b v="0"/>
    <x v="3"/>
    <s v="children's books"/>
    <n v="26"/>
    <n v="93.67"/>
    <x v="3"/>
    <x v="2778"/>
  </r>
  <r>
    <x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b v="0"/>
    <n v="1"/>
    <b v="0"/>
    <x v="3"/>
    <s v="children's books"/>
    <n v="2"/>
    <n v="53"/>
    <x v="0"/>
    <x v="2779"/>
  </r>
  <r>
    <x v="2780"/>
    <s v="Travel with baby"/>
    <s v="Turn the World with my kids, and then write a book with the advice for traveling with baby"/>
    <x v="57"/>
    <n v="0"/>
    <x v="2"/>
    <s v="IT"/>
    <s v="EUR"/>
    <n v="1489142688"/>
    <n v="1486550688"/>
    <b v="0"/>
    <n v="0"/>
    <b v="0"/>
    <x v="3"/>
    <s v="children's books"/>
    <n v="0"/>
    <e v="#DIV/0!"/>
    <x v="1"/>
    <x v="2780"/>
  </r>
  <r>
    <x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b v="0"/>
    <n v="28"/>
    <b v="1"/>
    <x v="1"/>
    <s v="plays"/>
    <n v="105"/>
    <n v="47"/>
    <x v="0"/>
    <x v="2781"/>
  </r>
  <r>
    <x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b v="0"/>
    <n v="18"/>
    <b v="1"/>
    <x v="1"/>
    <s v="plays"/>
    <n v="120"/>
    <n v="66.67"/>
    <x v="0"/>
    <x v="2782"/>
  </r>
  <r>
    <x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b v="0"/>
    <n v="61"/>
    <b v="1"/>
    <x v="1"/>
    <s v="plays"/>
    <n v="115"/>
    <n v="18.77"/>
    <x v="0"/>
    <x v="2783"/>
  </r>
  <r>
    <x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b v="0"/>
    <n v="108"/>
    <b v="1"/>
    <x v="1"/>
    <s v="plays"/>
    <n v="119"/>
    <n v="66.11"/>
    <x v="3"/>
    <x v="2784"/>
  </r>
  <r>
    <x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b v="0"/>
    <n v="142"/>
    <b v="1"/>
    <x v="1"/>
    <s v="plays"/>
    <n v="105"/>
    <n v="36.86"/>
    <x v="2"/>
    <x v="2785"/>
  </r>
  <r>
    <x v="2786"/>
    <s v="Fierce"/>
    <s v="A heart-melting farce about sex, art and the lovelorn lay-abouts of London-town."/>
    <x v="30"/>
    <n v="2946"/>
    <x v="0"/>
    <s v="GB"/>
    <s v="GBP"/>
    <n v="1404913180"/>
    <n v="1403703580"/>
    <b v="0"/>
    <n v="74"/>
    <b v="1"/>
    <x v="1"/>
    <s v="plays"/>
    <n v="118"/>
    <n v="39.81"/>
    <x v="3"/>
    <x v="2786"/>
  </r>
  <r>
    <x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b v="0"/>
    <n v="38"/>
    <b v="1"/>
    <x v="1"/>
    <s v="plays"/>
    <n v="120"/>
    <n v="31.5"/>
    <x v="3"/>
    <x v="2787"/>
  </r>
  <r>
    <x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b v="0"/>
    <n v="20"/>
    <b v="1"/>
    <x v="1"/>
    <s v="plays"/>
    <n v="103"/>
    <n v="102.5"/>
    <x v="2"/>
    <x v="2788"/>
  </r>
  <r>
    <x v="2789"/>
    <s v="The Adventurers Club"/>
    <s v="BNT's Biggest Adventure So Far: Our 2015 full length production!"/>
    <x v="9"/>
    <n v="3035"/>
    <x v="0"/>
    <s v="US"/>
    <s v="USD"/>
    <n v="1426132800"/>
    <n v="1424477934"/>
    <b v="0"/>
    <n v="24"/>
    <b v="1"/>
    <x v="1"/>
    <s v="plays"/>
    <n v="101"/>
    <n v="126.46"/>
    <x v="0"/>
    <x v="2789"/>
  </r>
  <r>
    <x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b v="0"/>
    <n v="66"/>
    <b v="1"/>
    <x v="1"/>
    <s v="plays"/>
    <n v="105"/>
    <n v="47.88"/>
    <x v="0"/>
    <x v="2790"/>
  </r>
  <r>
    <x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b v="0"/>
    <n v="28"/>
    <b v="1"/>
    <x v="1"/>
    <s v="plays"/>
    <n v="103"/>
    <n v="73.209999999999994"/>
    <x v="2"/>
    <x v="2791"/>
  </r>
  <r>
    <x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b v="0"/>
    <n v="24"/>
    <b v="1"/>
    <x v="1"/>
    <s v="plays"/>
    <n v="108"/>
    <n v="89.67"/>
    <x v="0"/>
    <x v="2792"/>
  </r>
  <r>
    <x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b v="0"/>
    <n v="73"/>
    <b v="1"/>
    <x v="1"/>
    <s v="plays"/>
    <n v="111"/>
    <n v="151.46"/>
    <x v="0"/>
    <x v="2793"/>
  </r>
  <r>
    <x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b v="0"/>
    <n v="3"/>
    <b v="1"/>
    <x v="1"/>
    <s v="plays"/>
    <n v="150"/>
    <n v="25"/>
    <x v="2"/>
    <x v="2794"/>
  </r>
  <r>
    <x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b v="0"/>
    <n v="20"/>
    <b v="1"/>
    <x v="1"/>
    <s v="plays"/>
    <n v="104"/>
    <n v="36.5"/>
    <x v="3"/>
    <x v="2795"/>
  </r>
  <r>
    <x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b v="0"/>
    <n v="21"/>
    <b v="1"/>
    <x v="1"/>
    <s v="plays"/>
    <n v="116"/>
    <n v="44"/>
    <x v="3"/>
    <x v="2796"/>
  </r>
  <r>
    <x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b v="0"/>
    <n v="94"/>
    <b v="1"/>
    <x v="1"/>
    <s v="plays"/>
    <n v="103"/>
    <n v="87.36"/>
    <x v="3"/>
    <x v="2797"/>
  </r>
  <r>
    <x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b v="0"/>
    <n v="139"/>
    <b v="1"/>
    <x v="1"/>
    <s v="plays"/>
    <n v="101"/>
    <n v="36.47"/>
    <x v="0"/>
    <x v="2798"/>
  </r>
  <r>
    <x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b v="0"/>
    <n v="130"/>
    <b v="1"/>
    <x v="1"/>
    <s v="plays"/>
    <n v="117"/>
    <n v="44.86"/>
    <x v="2"/>
    <x v="2799"/>
  </r>
  <r>
    <x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b v="0"/>
    <n v="31"/>
    <b v="1"/>
    <x v="1"/>
    <s v="plays"/>
    <n v="133"/>
    <n v="42.9"/>
    <x v="3"/>
    <x v="2800"/>
  </r>
  <r>
    <x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b v="0"/>
    <n v="13"/>
    <b v="1"/>
    <x v="1"/>
    <s v="plays"/>
    <n v="133"/>
    <n v="51.23"/>
    <x v="3"/>
    <x v="2801"/>
  </r>
  <r>
    <x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b v="0"/>
    <n v="90"/>
    <b v="1"/>
    <x v="1"/>
    <s v="plays"/>
    <n v="102"/>
    <n v="33.94"/>
    <x v="0"/>
    <x v="2802"/>
  </r>
  <r>
    <x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b v="0"/>
    <n v="141"/>
    <b v="1"/>
    <x v="1"/>
    <s v="plays"/>
    <n v="128"/>
    <n v="90.74"/>
    <x v="0"/>
    <x v="2803"/>
  </r>
  <r>
    <x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b v="0"/>
    <n v="23"/>
    <b v="1"/>
    <x v="1"/>
    <s v="plays"/>
    <n v="115"/>
    <n v="50"/>
    <x v="3"/>
    <x v="2804"/>
  </r>
  <r>
    <x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b v="0"/>
    <n v="18"/>
    <b v="1"/>
    <x v="1"/>
    <s v="plays"/>
    <n v="110"/>
    <n v="24.44"/>
    <x v="0"/>
    <x v="2805"/>
  </r>
  <r>
    <x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b v="0"/>
    <n v="76"/>
    <b v="1"/>
    <x v="1"/>
    <s v="plays"/>
    <n v="112"/>
    <n v="44.25"/>
    <x v="0"/>
    <x v="2806"/>
  </r>
  <r>
    <x v="2807"/>
    <s v="The Commission Theatre Co."/>
    <s v="Bringing Shakespeare back to the Playwrights"/>
    <x v="10"/>
    <n v="6300"/>
    <x v="0"/>
    <s v="US"/>
    <s v="USD"/>
    <n v="1435611438"/>
    <n v="1433019438"/>
    <b v="0"/>
    <n v="93"/>
    <b v="1"/>
    <x v="1"/>
    <s v="plays"/>
    <n v="126"/>
    <n v="67.739999999999995"/>
    <x v="0"/>
    <x v="2807"/>
  </r>
  <r>
    <x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b v="0"/>
    <n v="69"/>
    <b v="1"/>
    <x v="1"/>
    <s v="plays"/>
    <n v="100"/>
    <n v="65.38"/>
    <x v="0"/>
    <x v="2808"/>
  </r>
  <r>
    <x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b v="0"/>
    <n v="21"/>
    <b v="1"/>
    <x v="1"/>
    <s v="plays"/>
    <n v="102"/>
    <n v="121.9"/>
    <x v="2"/>
    <x v="2809"/>
  </r>
  <r>
    <x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b v="0"/>
    <n v="57"/>
    <b v="1"/>
    <x v="1"/>
    <s v="plays"/>
    <n v="108"/>
    <n v="47.46"/>
    <x v="3"/>
    <x v="2810"/>
  </r>
  <r>
    <x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b v="0"/>
    <n v="108"/>
    <b v="1"/>
    <x v="1"/>
    <s v="plays"/>
    <n v="100"/>
    <n v="92.84"/>
    <x v="0"/>
    <x v="2811"/>
  </r>
  <r>
    <x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b v="0"/>
    <n v="83"/>
    <b v="1"/>
    <x v="1"/>
    <s v="plays"/>
    <n v="113"/>
    <n v="68.25"/>
    <x v="0"/>
    <x v="2812"/>
  </r>
  <r>
    <x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b v="0"/>
    <n v="96"/>
    <b v="1"/>
    <x v="1"/>
    <s v="plays"/>
    <n v="128"/>
    <n v="37.21"/>
    <x v="2"/>
    <x v="2813"/>
  </r>
  <r>
    <x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b v="0"/>
    <n v="64"/>
    <b v="1"/>
    <x v="1"/>
    <s v="plays"/>
    <n v="108"/>
    <n v="25.25"/>
    <x v="0"/>
    <x v="2814"/>
  </r>
  <r>
    <x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b v="0"/>
    <n v="14"/>
    <b v="1"/>
    <x v="1"/>
    <s v="plays"/>
    <n v="242"/>
    <n v="43.21"/>
    <x v="2"/>
    <x v="2815"/>
  </r>
  <r>
    <x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b v="0"/>
    <n v="169"/>
    <b v="1"/>
    <x v="1"/>
    <s v="plays"/>
    <n v="142"/>
    <n v="25.13"/>
    <x v="0"/>
    <x v="2816"/>
  </r>
  <r>
    <x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b v="0"/>
    <n v="33"/>
    <b v="1"/>
    <x v="1"/>
    <s v="plays"/>
    <n v="130"/>
    <n v="23.64"/>
    <x v="0"/>
    <x v="2817"/>
  </r>
  <r>
    <x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b v="0"/>
    <n v="102"/>
    <b v="1"/>
    <x v="1"/>
    <s v="plays"/>
    <n v="106"/>
    <n v="103.95"/>
    <x v="0"/>
    <x v="2818"/>
  </r>
  <r>
    <x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b v="0"/>
    <n v="104"/>
    <b v="1"/>
    <x v="1"/>
    <s v="plays"/>
    <n v="105"/>
    <n v="50.38"/>
    <x v="0"/>
    <x v="2819"/>
  </r>
  <r>
    <x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b v="0"/>
    <n v="20"/>
    <b v="1"/>
    <x v="1"/>
    <s v="plays"/>
    <n v="136"/>
    <n v="13.6"/>
    <x v="2"/>
    <x v="2820"/>
  </r>
  <r>
    <x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b v="0"/>
    <n v="35"/>
    <b v="1"/>
    <x v="1"/>
    <s v="plays"/>
    <n v="100"/>
    <n v="28.57"/>
    <x v="3"/>
    <x v="2821"/>
  </r>
  <r>
    <x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b v="0"/>
    <n v="94"/>
    <b v="1"/>
    <x v="1"/>
    <s v="plays"/>
    <n v="100"/>
    <n v="63.83"/>
    <x v="0"/>
    <x v="2822"/>
  </r>
  <r>
    <x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b v="0"/>
    <n v="14"/>
    <b v="1"/>
    <x v="1"/>
    <s v="plays"/>
    <n v="124"/>
    <n v="8.86"/>
    <x v="0"/>
    <x v="2823"/>
  </r>
  <r>
    <x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b v="0"/>
    <n v="15"/>
    <b v="1"/>
    <x v="1"/>
    <s v="plays"/>
    <n v="117"/>
    <n v="50.67"/>
    <x v="0"/>
    <x v="2824"/>
  </r>
  <r>
    <x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b v="0"/>
    <n v="51"/>
    <b v="1"/>
    <x v="1"/>
    <s v="plays"/>
    <n v="103"/>
    <n v="60.78"/>
    <x v="0"/>
    <x v="2825"/>
  </r>
  <r>
    <x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b v="0"/>
    <n v="19"/>
    <b v="1"/>
    <x v="1"/>
    <s v="plays"/>
    <n v="108"/>
    <n v="113.42"/>
    <x v="0"/>
    <x v="2826"/>
  </r>
  <r>
    <x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b v="0"/>
    <n v="23"/>
    <b v="1"/>
    <x v="1"/>
    <s v="plays"/>
    <n v="120"/>
    <n v="104.57"/>
    <x v="2"/>
    <x v="2827"/>
  </r>
  <r>
    <x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b v="0"/>
    <n v="97"/>
    <b v="1"/>
    <x v="1"/>
    <s v="plays"/>
    <n v="100"/>
    <n v="98.31"/>
    <x v="0"/>
    <x v="2828"/>
  </r>
  <r>
    <x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b v="0"/>
    <n v="76"/>
    <b v="1"/>
    <x v="1"/>
    <s v="plays"/>
    <n v="107"/>
    <n v="35.04"/>
    <x v="2"/>
    <x v="2829"/>
  </r>
  <r>
    <x v="2830"/>
    <s v="Nakhtik and Avalon"/>
    <s v="Avalon is a new South African Township play and Nakhtik is a  danced political lecture."/>
    <x v="9"/>
    <n v="3000"/>
    <x v="0"/>
    <s v="US"/>
    <s v="USD"/>
    <n v="1399867140"/>
    <n v="1398802148"/>
    <b v="0"/>
    <n v="11"/>
    <b v="1"/>
    <x v="1"/>
    <s v="plays"/>
    <n v="100"/>
    <n v="272.73"/>
    <x v="3"/>
    <x v="2830"/>
  </r>
  <r>
    <x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b v="0"/>
    <n v="52"/>
    <b v="1"/>
    <x v="1"/>
    <s v="plays"/>
    <n v="111"/>
    <n v="63.85"/>
    <x v="0"/>
    <x v="2831"/>
  </r>
  <r>
    <x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b v="0"/>
    <n v="95"/>
    <b v="1"/>
    <x v="1"/>
    <s v="plays"/>
    <n v="115"/>
    <n v="30.19"/>
    <x v="3"/>
    <x v="2832"/>
  </r>
  <r>
    <x v="2833"/>
    <s v="Star Man Rocket Man"/>
    <s v="A new play about exploring outer space"/>
    <x v="200"/>
    <n v="2923"/>
    <x v="0"/>
    <s v="US"/>
    <s v="USD"/>
    <n v="1444528800"/>
    <n v="1442804633"/>
    <b v="0"/>
    <n v="35"/>
    <b v="1"/>
    <x v="1"/>
    <s v="plays"/>
    <n v="108"/>
    <n v="83.51"/>
    <x v="0"/>
    <x v="2833"/>
  </r>
  <r>
    <x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b v="0"/>
    <n v="21"/>
    <b v="1"/>
    <x v="1"/>
    <s v="plays"/>
    <n v="170"/>
    <n v="64.760000000000005"/>
    <x v="0"/>
    <x v="2834"/>
  </r>
  <r>
    <x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b v="0"/>
    <n v="93"/>
    <b v="1"/>
    <x v="1"/>
    <s v="plays"/>
    <n v="187"/>
    <n v="20.12"/>
    <x v="0"/>
    <x v="2835"/>
  </r>
  <r>
    <x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b v="0"/>
    <n v="11"/>
    <b v="1"/>
    <x v="1"/>
    <s v="plays"/>
    <n v="108"/>
    <n v="44.09"/>
    <x v="1"/>
    <x v="2836"/>
  </r>
  <r>
    <x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b v="0"/>
    <n v="21"/>
    <b v="1"/>
    <x v="1"/>
    <s v="plays"/>
    <n v="100"/>
    <n v="40.479999999999997"/>
    <x v="0"/>
    <x v="2837"/>
  </r>
  <r>
    <x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b v="0"/>
    <n v="54"/>
    <b v="1"/>
    <x v="1"/>
    <s v="plays"/>
    <n v="120"/>
    <n v="44.54"/>
    <x v="3"/>
    <x v="2838"/>
  </r>
  <r>
    <x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b v="0"/>
    <n v="31"/>
    <b v="1"/>
    <x v="1"/>
    <s v="plays"/>
    <n v="111"/>
    <n v="125.81"/>
    <x v="3"/>
    <x v="2839"/>
  </r>
  <r>
    <x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b v="0"/>
    <n v="132"/>
    <b v="1"/>
    <x v="1"/>
    <s v="plays"/>
    <n v="104"/>
    <n v="19.7"/>
    <x v="0"/>
    <x v="2840"/>
  </r>
  <r>
    <x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b v="0"/>
    <n v="1"/>
    <b v="0"/>
    <x v="1"/>
    <s v="plays"/>
    <n v="1"/>
    <n v="10"/>
    <x v="0"/>
    <x v="2841"/>
  </r>
  <r>
    <x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b v="0"/>
    <n v="0"/>
    <b v="0"/>
    <x v="1"/>
    <s v="plays"/>
    <n v="0"/>
    <e v="#DIV/0!"/>
    <x v="3"/>
    <x v="2842"/>
  </r>
  <r>
    <x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b v="0"/>
    <n v="0"/>
    <b v="0"/>
    <x v="1"/>
    <s v="plays"/>
    <n v="0"/>
    <e v="#DIV/0!"/>
    <x v="2"/>
    <x v="2843"/>
  </r>
  <r>
    <x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b v="0"/>
    <n v="1"/>
    <b v="0"/>
    <x v="1"/>
    <s v="plays"/>
    <n v="5"/>
    <n v="30"/>
    <x v="2"/>
    <x v="2844"/>
  </r>
  <r>
    <x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b v="0"/>
    <n v="39"/>
    <b v="0"/>
    <x v="1"/>
    <s v="plays"/>
    <n v="32"/>
    <n v="60.67"/>
    <x v="0"/>
    <x v="2845"/>
  </r>
  <r>
    <x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b v="0"/>
    <n v="0"/>
    <b v="0"/>
    <x v="1"/>
    <s v="plays"/>
    <n v="0"/>
    <e v="#DIV/0!"/>
    <x v="0"/>
    <x v="2846"/>
  </r>
  <r>
    <x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b v="0"/>
    <n v="0"/>
    <b v="0"/>
    <x v="1"/>
    <s v="plays"/>
    <n v="0"/>
    <e v="#DIV/0!"/>
    <x v="2"/>
    <x v="2847"/>
  </r>
  <r>
    <x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b v="0"/>
    <n v="3"/>
    <b v="0"/>
    <x v="1"/>
    <s v="plays"/>
    <n v="0"/>
    <n v="23.33"/>
    <x v="0"/>
    <x v="2848"/>
  </r>
  <r>
    <x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b v="0"/>
    <n v="1"/>
    <b v="0"/>
    <x v="1"/>
    <s v="plays"/>
    <n v="1"/>
    <n v="5"/>
    <x v="2"/>
    <x v="2849"/>
  </r>
  <r>
    <x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b v="0"/>
    <n v="13"/>
    <b v="0"/>
    <x v="1"/>
    <s v="plays"/>
    <n v="4"/>
    <n v="23.92"/>
    <x v="3"/>
    <x v="2850"/>
  </r>
  <r>
    <x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b v="0"/>
    <n v="0"/>
    <b v="0"/>
    <x v="1"/>
    <s v="plays"/>
    <n v="0"/>
    <e v="#DIV/0!"/>
    <x v="2"/>
    <x v="2851"/>
  </r>
  <r>
    <x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b v="0"/>
    <n v="6"/>
    <b v="0"/>
    <x v="1"/>
    <s v="plays"/>
    <n v="2"/>
    <n v="15.83"/>
    <x v="3"/>
    <x v="2852"/>
  </r>
  <r>
    <x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b v="0"/>
    <n v="0"/>
    <b v="0"/>
    <x v="1"/>
    <s v="plays"/>
    <n v="0"/>
    <e v="#DIV/0!"/>
    <x v="3"/>
    <x v="2853"/>
  </r>
  <r>
    <x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b v="0"/>
    <n v="14"/>
    <b v="0"/>
    <x v="1"/>
    <s v="plays"/>
    <n v="42"/>
    <n v="29.79"/>
    <x v="0"/>
    <x v="2854"/>
  </r>
  <r>
    <x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b v="0"/>
    <n v="5"/>
    <b v="0"/>
    <x v="1"/>
    <s v="plays"/>
    <n v="50"/>
    <n v="60"/>
    <x v="2"/>
    <x v="2855"/>
  </r>
  <r>
    <x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b v="0"/>
    <n v="6"/>
    <b v="0"/>
    <x v="1"/>
    <s v="plays"/>
    <n v="5"/>
    <n v="24.33"/>
    <x v="0"/>
    <x v="2856"/>
  </r>
  <r>
    <x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b v="0"/>
    <n v="15"/>
    <b v="0"/>
    <x v="1"/>
    <s v="plays"/>
    <n v="20"/>
    <n v="500"/>
    <x v="2"/>
    <x v="2857"/>
  </r>
  <r>
    <x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b v="0"/>
    <n v="0"/>
    <b v="0"/>
    <x v="1"/>
    <s v="plays"/>
    <n v="0"/>
    <e v="#DIV/0!"/>
    <x v="3"/>
    <x v="2858"/>
  </r>
  <r>
    <x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b v="0"/>
    <n v="1"/>
    <b v="0"/>
    <x v="1"/>
    <s v="plays"/>
    <n v="2"/>
    <n v="35"/>
    <x v="0"/>
    <x v="2859"/>
  </r>
  <r>
    <x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b v="0"/>
    <n v="9"/>
    <b v="0"/>
    <x v="1"/>
    <s v="plays"/>
    <n v="7"/>
    <n v="29.56"/>
    <x v="2"/>
    <x v="2860"/>
  </r>
  <r>
    <x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b v="0"/>
    <n v="3"/>
    <b v="0"/>
    <x v="1"/>
    <s v="plays"/>
    <n v="32"/>
    <n v="26.67"/>
    <x v="0"/>
    <x v="2861"/>
  </r>
  <r>
    <x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b v="0"/>
    <n v="3"/>
    <b v="0"/>
    <x v="1"/>
    <s v="plays"/>
    <n v="0"/>
    <n v="18.329999999999998"/>
    <x v="3"/>
    <x v="2862"/>
  </r>
  <r>
    <x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b v="0"/>
    <n v="1"/>
    <b v="0"/>
    <x v="1"/>
    <s v="plays"/>
    <n v="0"/>
    <n v="20"/>
    <x v="3"/>
    <x v="2863"/>
  </r>
  <r>
    <x v="2864"/>
    <s v="'Haunting Julia' by Alan Ayckbourn"/>
    <s v="Accessible, original theatre for all!"/>
    <x v="30"/>
    <n v="40"/>
    <x v="2"/>
    <s v="GB"/>
    <s v="GBP"/>
    <n v="1437139080"/>
    <n v="1434552207"/>
    <b v="0"/>
    <n v="3"/>
    <b v="0"/>
    <x v="1"/>
    <s v="plays"/>
    <n v="2"/>
    <n v="13.33"/>
    <x v="0"/>
    <x v="2864"/>
  </r>
  <r>
    <x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b v="0"/>
    <n v="0"/>
    <b v="0"/>
    <x v="1"/>
    <s v="plays"/>
    <n v="0"/>
    <e v="#DIV/0!"/>
    <x v="3"/>
    <x v="2865"/>
  </r>
  <r>
    <x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b v="0"/>
    <n v="2"/>
    <b v="0"/>
    <x v="1"/>
    <s v="plays"/>
    <n v="1"/>
    <n v="22.5"/>
    <x v="2"/>
    <x v="2866"/>
  </r>
  <r>
    <x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b v="0"/>
    <n v="10"/>
    <b v="0"/>
    <x v="1"/>
    <s v="plays"/>
    <n v="20"/>
    <n v="50.4"/>
    <x v="2"/>
    <x v="2867"/>
  </r>
  <r>
    <x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b v="0"/>
    <n v="60"/>
    <b v="0"/>
    <x v="1"/>
    <s v="plays"/>
    <n v="42"/>
    <n v="105.03"/>
    <x v="2"/>
    <x v="2868"/>
  </r>
  <r>
    <x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b v="0"/>
    <n v="5"/>
    <b v="0"/>
    <x v="1"/>
    <s v="plays"/>
    <n v="1"/>
    <n v="35.4"/>
    <x v="2"/>
    <x v="2869"/>
  </r>
  <r>
    <x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b v="0"/>
    <n v="9"/>
    <b v="0"/>
    <x v="1"/>
    <s v="plays"/>
    <n v="15"/>
    <n v="83.33"/>
    <x v="3"/>
    <x v="2870"/>
  </r>
  <r>
    <x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b v="0"/>
    <n v="13"/>
    <b v="0"/>
    <x v="1"/>
    <s v="plays"/>
    <n v="5"/>
    <n v="35.92"/>
    <x v="3"/>
    <x v="2871"/>
  </r>
  <r>
    <x v="2872"/>
    <s v="Loud Arts"/>
    <s v="Local Theatre group in Loudoun County, Virginia. Looking for funds to start producing shows!"/>
    <x v="9"/>
    <n v="0"/>
    <x v="2"/>
    <s v="US"/>
    <s v="USD"/>
    <n v="1434768438"/>
    <n v="1429584438"/>
    <b v="0"/>
    <n v="0"/>
    <b v="0"/>
    <x v="1"/>
    <s v="plays"/>
    <n v="0"/>
    <e v="#DIV/0!"/>
    <x v="0"/>
    <x v="2872"/>
  </r>
  <r>
    <x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b v="0"/>
    <n v="8"/>
    <b v="0"/>
    <x v="1"/>
    <s v="plays"/>
    <n v="38"/>
    <n v="119.13"/>
    <x v="3"/>
    <x v="2873"/>
  </r>
  <r>
    <x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b v="0"/>
    <n v="3"/>
    <b v="0"/>
    <x v="1"/>
    <s v="plays"/>
    <n v="5"/>
    <n v="90.33"/>
    <x v="2"/>
    <x v="2874"/>
  </r>
  <r>
    <x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b v="0"/>
    <n v="3"/>
    <b v="0"/>
    <x v="1"/>
    <s v="plays"/>
    <n v="0"/>
    <n v="2.33"/>
    <x v="2"/>
    <x v="2875"/>
  </r>
  <r>
    <x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b v="0"/>
    <n v="0"/>
    <b v="0"/>
    <x v="1"/>
    <s v="plays"/>
    <n v="0"/>
    <e v="#DIV/0!"/>
    <x v="0"/>
    <x v="2876"/>
  </r>
  <r>
    <x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b v="0"/>
    <n v="6"/>
    <b v="0"/>
    <x v="1"/>
    <s v="plays"/>
    <n v="11"/>
    <n v="108.33"/>
    <x v="2"/>
    <x v="2877"/>
  </r>
  <r>
    <x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b v="0"/>
    <n v="4"/>
    <b v="0"/>
    <x v="1"/>
    <s v="plays"/>
    <n v="2"/>
    <n v="15.75"/>
    <x v="0"/>
    <x v="2878"/>
  </r>
  <r>
    <x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b v="0"/>
    <n v="1"/>
    <b v="0"/>
    <x v="1"/>
    <s v="plays"/>
    <n v="0"/>
    <n v="29"/>
    <x v="0"/>
    <x v="2879"/>
  </r>
  <r>
    <x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b v="0"/>
    <n v="29"/>
    <b v="0"/>
    <x v="1"/>
    <s v="plays"/>
    <n v="23"/>
    <n v="96.55"/>
    <x v="0"/>
    <x v="2880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b v="0"/>
    <n v="0"/>
    <b v="0"/>
    <x v="1"/>
    <s v="plays"/>
    <n v="0"/>
    <e v="#DIV/0!"/>
    <x v="3"/>
    <x v="2881"/>
  </r>
  <r>
    <x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b v="0"/>
    <n v="4"/>
    <b v="0"/>
    <x v="1"/>
    <s v="plays"/>
    <n v="34"/>
    <n v="63"/>
    <x v="2"/>
    <x v="2882"/>
  </r>
  <r>
    <x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b v="0"/>
    <n v="5"/>
    <b v="0"/>
    <x v="1"/>
    <s v="plays"/>
    <n v="19"/>
    <n v="381.6"/>
    <x v="2"/>
    <x v="2883"/>
  </r>
  <r>
    <x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b v="0"/>
    <n v="4"/>
    <b v="0"/>
    <x v="1"/>
    <s v="plays"/>
    <n v="0"/>
    <n v="46.25"/>
    <x v="3"/>
    <x v="2884"/>
  </r>
  <r>
    <x v="2885"/>
    <s v="The Wedding"/>
    <s v="An historic and proud work of Polish nationalistic literature performed on stage."/>
    <x v="44"/>
    <n v="130"/>
    <x v="2"/>
    <s v="US"/>
    <s v="USD"/>
    <n v="1426294201"/>
    <n v="1423705801"/>
    <b v="0"/>
    <n v="5"/>
    <b v="0"/>
    <x v="1"/>
    <s v="plays"/>
    <n v="33"/>
    <n v="26"/>
    <x v="0"/>
    <x v="2885"/>
  </r>
  <r>
    <x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b v="0"/>
    <n v="1"/>
    <b v="0"/>
    <x v="1"/>
    <s v="plays"/>
    <n v="5"/>
    <n v="10"/>
    <x v="0"/>
    <x v="2886"/>
  </r>
  <r>
    <x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b v="0"/>
    <n v="1"/>
    <b v="0"/>
    <x v="1"/>
    <s v="plays"/>
    <n v="0"/>
    <n v="5"/>
    <x v="3"/>
    <x v="2887"/>
  </r>
  <r>
    <x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b v="0"/>
    <n v="0"/>
    <b v="0"/>
    <x v="1"/>
    <s v="plays"/>
    <n v="0"/>
    <e v="#DIV/0!"/>
    <x v="3"/>
    <x v="2888"/>
  </r>
  <r>
    <x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b v="0"/>
    <n v="14"/>
    <b v="0"/>
    <x v="1"/>
    <s v="plays"/>
    <n v="38"/>
    <n v="81.569999999999993"/>
    <x v="3"/>
    <x v="2889"/>
  </r>
  <r>
    <x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b v="0"/>
    <n v="3"/>
    <b v="0"/>
    <x v="1"/>
    <s v="plays"/>
    <n v="1"/>
    <n v="7"/>
    <x v="3"/>
    <x v="2890"/>
  </r>
  <r>
    <x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b v="0"/>
    <n v="10"/>
    <b v="0"/>
    <x v="1"/>
    <s v="plays"/>
    <n v="3"/>
    <n v="27.3"/>
    <x v="2"/>
    <x v="2891"/>
  </r>
  <r>
    <x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b v="0"/>
    <n v="17"/>
    <b v="0"/>
    <x v="1"/>
    <s v="plays"/>
    <n v="9"/>
    <n v="29.41"/>
    <x v="3"/>
    <x v="2892"/>
  </r>
  <r>
    <x v="2893"/>
    <s v="REDISCOVERING KIA THE PLAY"/>
    <s v="Fundraising for REDISCOVERING KIA THE PLAY"/>
    <x v="10"/>
    <n v="25"/>
    <x v="2"/>
    <s v="US"/>
    <s v="USD"/>
    <n v="1420768800"/>
    <n v="1415644395"/>
    <b v="0"/>
    <n v="2"/>
    <b v="0"/>
    <x v="1"/>
    <s v="plays"/>
    <n v="1"/>
    <n v="12.5"/>
    <x v="3"/>
    <x v="2893"/>
  </r>
  <r>
    <x v="2894"/>
    <s v="How Could You Do This To Me (The Stage Play)"/>
    <s v="This Is A Story About A Woman A Man And A Woman"/>
    <x v="63"/>
    <n v="0"/>
    <x v="2"/>
    <s v="US"/>
    <s v="USD"/>
    <n v="1428100815"/>
    <n v="1422920415"/>
    <b v="0"/>
    <n v="0"/>
    <b v="0"/>
    <x v="1"/>
    <s v="plays"/>
    <n v="0"/>
    <e v="#DIV/0!"/>
    <x v="0"/>
    <x v="2894"/>
  </r>
  <r>
    <x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b v="0"/>
    <n v="4"/>
    <b v="0"/>
    <x v="1"/>
    <s v="plays"/>
    <n v="5"/>
    <n v="5.75"/>
    <x v="3"/>
    <x v="2895"/>
  </r>
  <r>
    <x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b v="0"/>
    <n v="12"/>
    <b v="0"/>
    <x v="1"/>
    <s v="plays"/>
    <n v="21"/>
    <n v="52.08"/>
    <x v="2"/>
    <x v="2896"/>
  </r>
  <r>
    <x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b v="0"/>
    <n v="3"/>
    <b v="0"/>
    <x v="1"/>
    <s v="plays"/>
    <n v="5"/>
    <n v="183.33"/>
    <x v="0"/>
    <x v="2897"/>
  </r>
  <r>
    <x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b v="0"/>
    <n v="12"/>
    <b v="0"/>
    <x v="1"/>
    <s v="plays"/>
    <n v="4"/>
    <n v="26.33"/>
    <x v="0"/>
    <x v="2898"/>
  </r>
  <r>
    <x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b v="0"/>
    <n v="0"/>
    <b v="0"/>
    <x v="1"/>
    <s v="plays"/>
    <n v="0"/>
    <e v="#DIV/0!"/>
    <x v="2"/>
    <x v="2899"/>
  </r>
  <r>
    <x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b v="0"/>
    <n v="7"/>
    <b v="0"/>
    <x v="1"/>
    <s v="plays"/>
    <n v="62"/>
    <n v="486.43"/>
    <x v="3"/>
    <x v="2900"/>
  </r>
  <r>
    <x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b v="0"/>
    <n v="2"/>
    <b v="0"/>
    <x v="1"/>
    <s v="plays"/>
    <n v="1"/>
    <n v="3"/>
    <x v="3"/>
    <x v="2901"/>
  </r>
  <r>
    <x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b v="0"/>
    <n v="1"/>
    <b v="0"/>
    <x v="1"/>
    <s v="plays"/>
    <n v="0"/>
    <n v="25"/>
    <x v="0"/>
    <x v="2902"/>
  </r>
  <r>
    <x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b v="0"/>
    <n v="4"/>
    <b v="0"/>
    <x v="1"/>
    <s v="plays"/>
    <n v="1"/>
    <n v="9.75"/>
    <x v="0"/>
    <x v="2903"/>
  </r>
  <r>
    <x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b v="0"/>
    <n v="4"/>
    <b v="0"/>
    <x v="1"/>
    <s v="plays"/>
    <n v="5"/>
    <n v="18.75"/>
    <x v="3"/>
    <x v="2904"/>
  </r>
  <r>
    <x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b v="0"/>
    <n v="17"/>
    <b v="0"/>
    <x v="1"/>
    <s v="plays"/>
    <n v="18"/>
    <n v="36.590000000000003"/>
    <x v="2"/>
    <x v="2905"/>
  </r>
  <r>
    <x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b v="0"/>
    <n v="7"/>
    <b v="0"/>
    <x v="1"/>
    <s v="plays"/>
    <n v="9"/>
    <n v="80.709999999999994"/>
    <x v="0"/>
    <x v="2906"/>
  </r>
  <r>
    <x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b v="0"/>
    <n v="2"/>
    <b v="0"/>
    <x v="1"/>
    <s v="plays"/>
    <n v="0"/>
    <n v="1"/>
    <x v="2"/>
    <x v="2907"/>
  </r>
  <r>
    <x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b v="0"/>
    <n v="5"/>
    <b v="0"/>
    <x v="1"/>
    <s v="plays"/>
    <n v="3"/>
    <n v="52.8"/>
    <x v="2"/>
    <x v="2908"/>
  </r>
  <r>
    <x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b v="0"/>
    <n v="1"/>
    <b v="0"/>
    <x v="1"/>
    <s v="plays"/>
    <n v="0"/>
    <n v="20"/>
    <x v="3"/>
    <x v="2909"/>
  </r>
  <r>
    <x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b v="0"/>
    <n v="1"/>
    <b v="0"/>
    <x v="1"/>
    <s v="plays"/>
    <n v="0"/>
    <n v="1"/>
    <x v="0"/>
    <x v="2910"/>
  </r>
  <r>
    <x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b v="0"/>
    <n v="14"/>
    <b v="0"/>
    <x v="1"/>
    <s v="plays"/>
    <n v="37"/>
    <n v="46.93"/>
    <x v="0"/>
    <x v="2911"/>
  </r>
  <r>
    <x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b v="0"/>
    <n v="26"/>
    <b v="0"/>
    <x v="1"/>
    <s v="plays"/>
    <n v="14"/>
    <n v="78.08"/>
    <x v="0"/>
    <x v="2912"/>
  </r>
  <r>
    <x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b v="0"/>
    <n v="2"/>
    <b v="0"/>
    <x v="1"/>
    <s v="plays"/>
    <n v="0"/>
    <n v="1"/>
    <x v="3"/>
    <x v="2913"/>
  </r>
  <r>
    <x v="2914"/>
    <s v="Hercules the Panto"/>
    <s v="Hercules must complete four challenges in order to meet the father he never knew"/>
    <x v="31"/>
    <n v="1"/>
    <x v="2"/>
    <s v="GB"/>
    <s v="GBP"/>
    <n v="1426365994"/>
    <n v="1421185594"/>
    <b v="0"/>
    <n v="1"/>
    <b v="0"/>
    <x v="1"/>
    <s v="plays"/>
    <n v="0"/>
    <n v="1"/>
    <x v="0"/>
    <x v="2914"/>
  </r>
  <r>
    <x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b v="0"/>
    <n v="3"/>
    <b v="0"/>
    <x v="1"/>
    <s v="plays"/>
    <n v="61"/>
    <n v="203.67"/>
    <x v="2"/>
    <x v="2915"/>
  </r>
  <r>
    <x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b v="0"/>
    <n v="7"/>
    <b v="0"/>
    <x v="1"/>
    <s v="plays"/>
    <n v="8"/>
    <n v="20.71"/>
    <x v="3"/>
    <x v="2916"/>
  </r>
  <r>
    <x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b v="0"/>
    <n v="9"/>
    <b v="0"/>
    <x v="1"/>
    <s v="plays"/>
    <n v="22"/>
    <n v="48.56"/>
    <x v="0"/>
    <x v="2917"/>
  </r>
  <r>
    <x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b v="0"/>
    <n v="20"/>
    <b v="0"/>
    <x v="1"/>
    <s v="plays"/>
    <n v="27"/>
    <n v="68.099999999999994"/>
    <x v="0"/>
    <x v="2918"/>
  </r>
  <r>
    <x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b v="0"/>
    <n v="6"/>
    <b v="0"/>
    <x v="1"/>
    <s v="plays"/>
    <n v="9"/>
    <n v="8.5"/>
    <x v="3"/>
    <x v="2919"/>
  </r>
  <r>
    <x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b v="0"/>
    <n v="13"/>
    <b v="0"/>
    <x v="1"/>
    <s v="plays"/>
    <n v="27"/>
    <n v="51.62"/>
    <x v="0"/>
    <x v="2920"/>
  </r>
  <r>
    <x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b v="0"/>
    <n v="3"/>
    <b v="1"/>
    <x v="1"/>
    <s v="musical"/>
    <n v="129"/>
    <n v="43"/>
    <x v="3"/>
    <x v="2921"/>
  </r>
  <r>
    <x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b v="0"/>
    <n v="6"/>
    <b v="1"/>
    <x v="1"/>
    <s v="musical"/>
    <n v="100"/>
    <n v="83.33"/>
    <x v="0"/>
    <x v="2922"/>
  </r>
  <r>
    <x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b v="0"/>
    <n v="10"/>
    <b v="1"/>
    <x v="1"/>
    <s v="musical"/>
    <n v="100"/>
    <n v="30"/>
    <x v="0"/>
    <x v="2923"/>
  </r>
  <r>
    <x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b v="0"/>
    <n v="147"/>
    <b v="1"/>
    <x v="1"/>
    <s v="musical"/>
    <n v="103"/>
    <n v="175.51"/>
    <x v="0"/>
    <x v="2924"/>
  </r>
  <r>
    <x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b v="0"/>
    <n v="199"/>
    <b v="1"/>
    <x v="1"/>
    <s v="musical"/>
    <n v="102"/>
    <n v="231.66"/>
    <x v="3"/>
    <x v="2925"/>
  </r>
  <r>
    <x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b v="0"/>
    <n v="50"/>
    <b v="1"/>
    <x v="1"/>
    <s v="musical"/>
    <n v="125"/>
    <n v="75"/>
    <x v="0"/>
    <x v="2926"/>
  </r>
  <r>
    <x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b v="0"/>
    <n v="21"/>
    <b v="1"/>
    <x v="1"/>
    <s v="musical"/>
    <n v="131"/>
    <n v="112.14"/>
    <x v="3"/>
    <x v="2927"/>
  </r>
  <r>
    <x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b v="0"/>
    <n v="24"/>
    <b v="1"/>
    <x v="1"/>
    <s v="musical"/>
    <n v="100"/>
    <n v="41.67"/>
    <x v="2"/>
    <x v="2928"/>
  </r>
  <r>
    <x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b v="0"/>
    <n v="32"/>
    <b v="1"/>
    <x v="1"/>
    <s v="musical"/>
    <n v="102"/>
    <n v="255.17"/>
    <x v="3"/>
    <x v="2929"/>
  </r>
  <r>
    <x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b v="0"/>
    <n v="62"/>
    <b v="1"/>
    <x v="1"/>
    <s v="musical"/>
    <n v="101"/>
    <n v="162.77000000000001"/>
    <x v="0"/>
    <x v="2930"/>
  </r>
  <r>
    <x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b v="0"/>
    <n v="9"/>
    <b v="1"/>
    <x v="1"/>
    <s v="musical"/>
    <n v="106"/>
    <n v="88.33"/>
    <x v="3"/>
    <x v="2931"/>
  </r>
  <r>
    <x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b v="0"/>
    <n v="38"/>
    <b v="1"/>
    <x v="1"/>
    <s v="musical"/>
    <n v="105"/>
    <n v="85.74"/>
    <x v="0"/>
    <x v="2932"/>
  </r>
  <r>
    <x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b v="0"/>
    <n v="54"/>
    <b v="1"/>
    <x v="1"/>
    <s v="musical"/>
    <n v="103"/>
    <n v="47.57"/>
    <x v="2"/>
    <x v="2933"/>
  </r>
  <r>
    <x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b v="0"/>
    <n v="37"/>
    <b v="1"/>
    <x v="1"/>
    <s v="musical"/>
    <n v="108"/>
    <n v="72.97"/>
    <x v="3"/>
    <x v="2934"/>
  </r>
  <r>
    <x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b v="0"/>
    <n v="39"/>
    <b v="1"/>
    <x v="1"/>
    <s v="musical"/>
    <n v="101"/>
    <n v="90.54"/>
    <x v="2"/>
    <x v="2935"/>
  </r>
  <r>
    <x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b v="0"/>
    <n v="34"/>
    <b v="1"/>
    <x v="1"/>
    <s v="musical"/>
    <n v="128"/>
    <n v="37.65"/>
    <x v="3"/>
    <x v="2936"/>
  </r>
  <r>
    <x v="2937"/>
    <s v="UCAS"/>
    <s v="UCAS is a new British musical premiering at the Edinburgh Fringe Festival 2014."/>
    <x v="15"/>
    <n v="2000"/>
    <x v="0"/>
    <s v="GB"/>
    <s v="GBP"/>
    <n v="1405249113"/>
    <n v="1402657113"/>
    <b v="0"/>
    <n v="55"/>
    <b v="1"/>
    <x v="1"/>
    <s v="musical"/>
    <n v="133"/>
    <n v="36.36"/>
    <x v="3"/>
    <x v="2937"/>
  </r>
  <r>
    <x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b v="0"/>
    <n v="32"/>
    <b v="1"/>
    <x v="1"/>
    <s v="musical"/>
    <n v="101"/>
    <n v="126.72"/>
    <x v="3"/>
    <x v="2938"/>
  </r>
  <r>
    <x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b v="0"/>
    <n v="25"/>
    <b v="1"/>
    <x v="1"/>
    <s v="musical"/>
    <n v="103"/>
    <n v="329.2"/>
    <x v="3"/>
    <x v="2939"/>
  </r>
  <r>
    <x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b v="0"/>
    <n v="33"/>
    <b v="1"/>
    <x v="1"/>
    <s v="musical"/>
    <n v="107"/>
    <n v="81.239999999999995"/>
    <x v="3"/>
    <x v="2940"/>
  </r>
  <r>
    <x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b v="0"/>
    <n v="1"/>
    <b v="0"/>
    <x v="1"/>
    <s v="spaces"/>
    <n v="0"/>
    <n v="1"/>
    <x v="0"/>
    <x v="2941"/>
  </r>
  <r>
    <x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b v="0"/>
    <n v="202"/>
    <b v="0"/>
    <x v="1"/>
    <s v="spaces"/>
    <n v="20"/>
    <n v="202.23"/>
    <x v="0"/>
    <x v="2942"/>
  </r>
  <r>
    <x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b v="0"/>
    <n v="0"/>
    <b v="0"/>
    <x v="1"/>
    <s v="spaces"/>
    <n v="0"/>
    <e v="#DIV/0!"/>
    <x v="0"/>
    <x v="2943"/>
  </r>
  <r>
    <x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b v="0"/>
    <n v="1"/>
    <b v="0"/>
    <x v="1"/>
    <s v="spaces"/>
    <n v="1"/>
    <n v="100"/>
    <x v="0"/>
    <x v="2944"/>
  </r>
  <r>
    <x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b v="0"/>
    <n v="0"/>
    <b v="0"/>
    <x v="1"/>
    <s v="spaces"/>
    <n v="0"/>
    <e v="#DIV/0!"/>
    <x v="0"/>
    <x v="2945"/>
  </r>
  <r>
    <x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b v="0"/>
    <n v="2"/>
    <b v="0"/>
    <x v="1"/>
    <s v="spaces"/>
    <n v="0"/>
    <n v="1"/>
    <x v="2"/>
    <x v="2946"/>
  </r>
  <r>
    <x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b v="0"/>
    <n v="13"/>
    <b v="0"/>
    <x v="1"/>
    <s v="spaces"/>
    <n v="4"/>
    <n v="82.46"/>
    <x v="2"/>
    <x v="2947"/>
  </r>
  <r>
    <x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b v="0"/>
    <n v="9"/>
    <b v="0"/>
    <x v="1"/>
    <s v="spaces"/>
    <n v="0"/>
    <n v="2.67"/>
    <x v="0"/>
    <x v="2948"/>
  </r>
  <r>
    <x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b v="0"/>
    <n v="2"/>
    <b v="0"/>
    <x v="1"/>
    <s v="spaces"/>
    <n v="3"/>
    <n v="12.5"/>
    <x v="0"/>
    <x v="2949"/>
  </r>
  <r>
    <x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b v="0"/>
    <n v="0"/>
    <b v="0"/>
    <x v="1"/>
    <s v="spaces"/>
    <n v="0"/>
    <e v="#DIV/0!"/>
    <x v="0"/>
    <x v="2950"/>
  </r>
  <r>
    <x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b v="0"/>
    <n v="58"/>
    <b v="0"/>
    <x v="1"/>
    <s v="spaces"/>
    <n v="2"/>
    <n v="18.899999999999999"/>
    <x v="3"/>
    <x v="2951"/>
  </r>
  <r>
    <x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b v="0"/>
    <n v="8"/>
    <b v="0"/>
    <x v="1"/>
    <s v="spaces"/>
    <n v="8"/>
    <n v="200.63"/>
    <x v="2"/>
    <x v="2952"/>
  </r>
  <r>
    <x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b v="0"/>
    <n v="3"/>
    <b v="0"/>
    <x v="1"/>
    <s v="spaces"/>
    <n v="0"/>
    <n v="201.67"/>
    <x v="0"/>
    <x v="2953"/>
  </r>
  <r>
    <x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b v="0"/>
    <n v="0"/>
    <b v="0"/>
    <x v="1"/>
    <s v="spaces"/>
    <n v="0"/>
    <e v="#DIV/0!"/>
    <x v="1"/>
    <x v="2954"/>
  </r>
  <r>
    <x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b v="0"/>
    <n v="11"/>
    <b v="0"/>
    <x v="1"/>
    <s v="spaces"/>
    <n v="60"/>
    <n v="65"/>
    <x v="0"/>
    <x v="2955"/>
  </r>
  <r>
    <x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b v="0"/>
    <n v="20"/>
    <b v="0"/>
    <x v="1"/>
    <s v="spaces"/>
    <n v="17"/>
    <n v="66.099999999999994"/>
    <x v="2"/>
    <x v="2956"/>
  </r>
  <r>
    <x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b v="0"/>
    <n v="3"/>
    <b v="0"/>
    <x v="1"/>
    <s v="spaces"/>
    <n v="2"/>
    <n v="93.33"/>
    <x v="0"/>
    <x v="2957"/>
  </r>
  <r>
    <x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b v="0"/>
    <n v="0"/>
    <b v="0"/>
    <x v="1"/>
    <s v="spaces"/>
    <n v="0"/>
    <e v="#DIV/0!"/>
    <x v="2"/>
    <x v="2958"/>
  </r>
  <r>
    <x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b v="0"/>
    <n v="0"/>
    <b v="0"/>
    <x v="1"/>
    <s v="spaces"/>
    <n v="0"/>
    <e v="#DIV/0!"/>
    <x v="2"/>
    <x v="2959"/>
  </r>
  <r>
    <x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b v="0"/>
    <n v="0"/>
    <b v="0"/>
    <x v="1"/>
    <s v="spaces"/>
    <n v="0"/>
    <e v="#DIV/0!"/>
    <x v="3"/>
    <x v="2960"/>
  </r>
  <r>
    <x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b v="0"/>
    <n v="108"/>
    <b v="1"/>
    <x v="1"/>
    <s v="plays"/>
    <n v="110"/>
    <n v="50.75"/>
    <x v="0"/>
    <x v="2961"/>
  </r>
  <r>
    <x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b v="0"/>
    <n v="20"/>
    <b v="1"/>
    <x v="1"/>
    <s v="plays"/>
    <n v="122"/>
    <n v="60.9"/>
    <x v="0"/>
    <x v="2962"/>
  </r>
  <r>
    <x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b v="0"/>
    <n v="98"/>
    <b v="1"/>
    <x v="1"/>
    <s v="plays"/>
    <n v="107"/>
    <n v="109.03"/>
    <x v="0"/>
    <x v="2963"/>
  </r>
  <r>
    <x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b v="0"/>
    <n v="196"/>
    <b v="1"/>
    <x v="1"/>
    <s v="plays"/>
    <n v="101"/>
    <n v="25.69"/>
    <x v="3"/>
    <x v="2964"/>
  </r>
  <r>
    <x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b v="0"/>
    <n v="39"/>
    <b v="1"/>
    <x v="1"/>
    <s v="plays"/>
    <n v="109"/>
    <n v="41.92"/>
    <x v="0"/>
    <x v="2965"/>
  </r>
  <r>
    <x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b v="0"/>
    <n v="128"/>
    <b v="1"/>
    <x v="1"/>
    <s v="plays"/>
    <n v="114"/>
    <n v="88.77"/>
    <x v="0"/>
    <x v="2966"/>
  </r>
  <r>
    <x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b v="0"/>
    <n v="71"/>
    <b v="1"/>
    <x v="1"/>
    <s v="plays"/>
    <n v="114"/>
    <n v="80.23"/>
    <x v="0"/>
    <x v="2967"/>
  </r>
  <r>
    <x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b v="0"/>
    <n v="47"/>
    <b v="1"/>
    <x v="1"/>
    <s v="plays"/>
    <n v="106"/>
    <n v="78.94"/>
    <x v="2"/>
    <x v="2968"/>
  </r>
  <r>
    <x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b v="0"/>
    <n v="17"/>
    <b v="1"/>
    <x v="1"/>
    <s v="plays"/>
    <n v="163"/>
    <n v="95.59"/>
    <x v="0"/>
    <x v="2969"/>
  </r>
  <r>
    <x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b v="0"/>
    <n v="91"/>
    <b v="1"/>
    <x v="1"/>
    <s v="plays"/>
    <n v="106"/>
    <n v="69.89"/>
    <x v="3"/>
    <x v="2970"/>
  </r>
  <r>
    <x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b v="0"/>
    <n v="43"/>
    <b v="1"/>
    <x v="1"/>
    <s v="plays"/>
    <n v="100"/>
    <n v="74.53"/>
    <x v="3"/>
    <x v="2971"/>
  </r>
  <r>
    <x v="2972"/>
    <s v="A Bad Plan"/>
    <s v="A group of artists. A mythical art piece. A harrowing quest. And some margaritas."/>
    <x v="13"/>
    <n v="2107"/>
    <x v="0"/>
    <s v="US"/>
    <s v="USD"/>
    <n v="1480899600"/>
    <n v="1479609520"/>
    <b v="0"/>
    <n v="17"/>
    <b v="1"/>
    <x v="1"/>
    <s v="plays"/>
    <n v="105"/>
    <n v="123.94"/>
    <x v="2"/>
    <x v="2972"/>
  </r>
  <r>
    <x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b v="0"/>
    <n v="33"/>
    <b v="1"/>
    <x v="1"/>
    <s v="plays"/>
    <n v="175"/>
    <n v="264.85000000000002"/>
    <x v="0"/>
    <x v="2973"/>
  </r>
  <r>
    <x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b v="0"/>
    <n v="87"/>
    <b v="1"/>
    <x v="1"/>
    <s v="plays"/>
    <n v="102"/>
    <n v="58.62"/>
    <x v="3"/>
    <x v="2974"/>
  </r>
  <r>
    <x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b v="0"/>
    <n v="113"/>
    <b v="1"/>
    <x v="1"/>
    <s v="plays"/>
    <n v="100"/>
    <n v="70.88"/>
    <x v="3"/>
    <x v="2975"/>
  </r>
  <r>
    <x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b v="0"/>
    <n v="14"/>
    <b v="1"/>
    <x v="1"/>
    <s v="plays"/>
    <n v="171"/>
    <n v="8.57"/>
    <x v="2"/>
    <x v="2976"/>
  </r>
  <r>
    <x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b v="0"/>
    <n v="30"/>
    <b v="1"/>
    <x v="1"/>
    <s v="plays"/>
    <n v="114"/>
    <n v="113.57"/>
    <x v="0"/>
    <x v="2977"/>
  </r>
  <r>
    <x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b v="0"/>
    <n v="16"/>
    <b v="1"/>
    <x v="1"/>
    <s v="plays"/>
    <n v="129"/>
    <n v="60.69"/>
    <x v="3"/>
    <x v="2978"/>
  </r>
  <r>
    <x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b v="0"/>
    <n v="46"/>
    <b v="1"/>
    <x v="1"/>
    <s v="plays"/>
    <n v="101"/>
    <n v="110.22"/>
    <x v="3"/>
    <x v="2979"/>
  </r>
  <r>
    <x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b v="0"/>
    <n v="24"/>
    <b v="1"/>
    <x v="1"/>
    <s v="plays"/>
    <n v="109"/>
    <n v="136.46"/>
    <x v="0"/>
    <x v="2980"/>
  </r>
  <r>
    <x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b v="1"/>
    <n v="97"/>
    <b v="1"/>
    <x v="1"/>
    <s v="spaces"/>
    <n v="129"/>
    <n v="53.16"/>
    <x v="0"/>
    <x v="2981"/>
  </r>
  <r>
    <x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b v="1"/>
    <n v="59"/>
    <b v="1"/>
    <x v="1"/>
    <s v="spaces"/>
    <n v="102"/>
    <n v="86.49"/>
    <x v="2"/>
    <x v="2982"/>
  </r>
  <r>
    <x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b v="1"/>
    <n v="1095"/>
    <b v="1"/>
    <x v="1"/>
    <s v="spaces"/>
    <n v="147"/>
    <n v="155.24"/>
    <x v="3"/>
    <x v="2983"/>
  </r>
  <r>
    <x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b v="1"/>
    <n v="218"/>
    <b v="1"/>
    <x v="1"/>
    <s v="spaces"/>
    <n v="100"/>
    <n v="115.08"/>
    <x v="2"/>
    <x v="2984"/>
  </r>
  <r>
    <x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b v="0"/>
    <n v="111"/>
    <b v="1"/>
    <x v="1"/>
    <s v="spaces"/>
    <n v="122"/>
    <n v="109.59"/>
    <x v="2"/>
    <x v="2985"/>
  </r>
  <r>
    <x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b v="0"/>
    <n v="56"/>
    <b v="1"/>
    <x v="1"/>
    <s v="spaces"/>
    <n v="106"/>
    <n v="45.21"/>
    <x v="2"/>
    <x v="2986"/>
  </r>
  <r>
    <x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b v="0"/>
    <n v="265"/>
    <b v="1"/>
    <x v="1"/>
    <s v="spaces"/>
    <n v="110"/>
    <n v="104.15"/>
    <x v="2"/>
    <x v="2987"/>
  </r>
  <r>
    <x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b v="0"/>
    <n v="28"/>
    <b v="1"/>
    <x v="1"/>
    <s v="spaces"/>
    <n v="100"/>
    <n v="35.71"/>
    <x v="2"/>
    <x v="2988"/>
  </r>
  <r>
    <x v="2989"/>
    <s v="Let's Light Up The Gem!"/>
    <s v="Bring the movies back to Bethel, Maine."/>
    <x v="22"/>
    <n v="35307"/>
    <x v="0"/>
    <s v="US"/>
    <s v="USD"/>
    <n v="1450673940"/>
    <n v="1448756962"/>
    <b v="0"/>
    <n v="364"/>
    <b v="1"/>
    <x v="1"/>
    <s v="spaces"/>
    <n v="177"/>
    <n v="97"/>
    <x v="0"/>
    <x v="2989"/>
  </r>
  <r>
    <x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b v="0"/>
    <n v="27"/>
    <b v="1"/>
    <x v="1"/>
    <s v="spaces"/>
    <n v="100"/>
    <n v="370.37"/>
    <x v="0"/>
    <x v="2990"/>
  </r>
  <r>
    <x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b v="0"/>
    <n v="93"/>
    <b v="1"/>
    <x v="1"/>
    <s v="spaces"/>
    <n v="103"/>
    <n v="94.41"/>
    <x v="1"/>
    <x v="2991"/>
  </r>
  <r>
    <x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b v="0"/>
    <n v="64"/>
    <b v="1"/>
    <x v="1"/>
    <s v="spaces"/>
    <n v="105"/>
    <n v="48.98"/>
    <x v="2"/>
    <x v="2992"/>
  </r>
  <r>
    <x v="2993"/>
    <s v="TRUE WEST: Think, Dog! Productions"/>
    <s v="Help us build the Kitchen from Hell!"/>
    <x v="28"/>
    <n v="1003"/>
    <x v="0"/>
    <s v="US"/>
    <s v="USD"/>
    <n v="1455998867"/>
    <n v="1453406867"/>
    <b v="0"/>
    <n v="22"/>
    <b v="1"/>
    <x v="1"/>
    <s v="spaces"/>
    <n v="100"/>
    <n v="45.59"/>
    <x v="2"/>
    <x v="2993"/>
  </r>
  <r>
    <x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b v="0"/>
    <n v="59"/>
    <b v="1"/>
    <x v="1"/>
    <s v="spaces"/>
    <n v="458"/>
    <n v="23.28"/>
    <x v="3"/>
    <x v="2994"/>
  </r>
  <r>
    <x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b v="0"/>
    <n v="249"/>
    <b v="1"/>
    <x v="1"/>
    <s v="spaces"/>
    <n v="105"/>
    <n v="63.23"/>
    <x v="2"/>
    <x v="2995"/>
  </r>
  <r>
    <x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b v="0"/>
    <n v="392"/>
    <b v="1"/>
    <x v="1"/>
    <s v="spaces"/>
    <n v="172"/>
    <n v="153.52000000000001"/>
    <x v="0"/>
    <x v="2996"/>
  </r>
  <r>
    <x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b v="0"/>
    <n v="115"/>
    <b v="1"/>
    <x v="1"/>
    <s v="spaces"/>
    <n v="104"/>
    <n v="90.2"/>
    <x v="1"/>
    <x v="2997"/>
  </r>
  <r>
    <x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b v="0"/>
    <n v="433"/>
    <b v="1"/>
    <x v="1"/>
    <s v="spaces"/>
    <n v="103"/>
    <n v="118.97"/>
    <x v="3"/>
    <x v="2998"/>
  </r>
  <r>
    <x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b v="0"/>
    <n v="20"/>
    <b v="1"/>
    <x v="1"/>
    <s v="spaces"/>
    <n v="119"/>
    <n v="80.25"/>
    <x v="1"/>
    <x v="2999"/>
  </r>
  <r>
    <x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b v="0"/>
    <n v="8"/>
    <b v="1"/>
    <x v="1"/>
    <s v="spaces"/>
    <n v="100"/>
    <n v="62.5"/>
    <x v="1"/>
    <x v="3000"/>
  </r>
  <r>
    <x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b v="0"/>
    <n v="175"/>
    <b v="1"/>
    <x v="1"/>
    <s v="spaces"/>
    <n v="319"/>
    <n v="131.38"/>
    <x v="2"/>
    <x v="3001"/>
  </r>
  <r>
    <x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b v="0"/>
    <n v="104"/>
    <b v="1"/>
    <x v="1"/>
    <s v="spaces"/>
    <n v="109"/>
    <n v="73.03"/>
    <x v="5"/>
    <x v="3002"/>
  </r>
  <r>
    <x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b v="0"/>
    <n v="17"/>
    <b v="1"/>
    <x v="1"/>
    <s v="spaces"/>
    <n v="101"/>
    <n v="178.53"/>
    <x v="2"/>
    <x v="3003"/>
  </r>
  <r>
    <x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b v="0"/>
    <n v="277"/>
    <b v="1"/>
    <x v="1"/>
    <s v="spaces"/>
    <n v="113"/>
    <n v="162.91"/>
    <x v="3"/>
    <x v="3004"/>
  </r>
  <r>
    <x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b v="0"/>
    <n v="118"/>
    <b v="1"/>
    <x v="1"/>
    <s v="spaces"/>
    <n v="120"/>
    <n v="108.24"/>
    <x v="3"/>
    <x v="3005"/>
  </r>
  <r>
    <x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b v="0"/>
    <n v="97"/>
    <b v="1"/>
    <x v="1"/>
    <s v="spaces"/>
    <n v="108"/>
    <n v="88.87"/>
    <x v="3"/>
    <x v="3006"/>
  </r>
  <r>
    <x v="3007"/>
    <s v="Bethlem"/>
    <s v="Consuite for 2015 CoreCon.  An adventure into insanity."/>
    <x v="20"/>
    <n v="1080"/>
    <x v="0"/>
    <s v="US"/>
    <s v="USD"/>
    <n v="1429938683"/>
    <n v="1428124283"/>
    <b v="0"/>
    <n v="20"/>
    <b v="1"/>
    <x v="1"/>
    <s v="spaces"/>
    <n v="180"/>
    <n v="54"/>
    <x v="0"/>
    <x v="3007"/>
  </r>
  <r>
    <x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b v="0"/>
    <n v="26"/>
    <b v="1"/>
    <x v="1"/>
    <s v="spaces"/>
    <n v="101"/>
    <n v="116.73"/>
    <x v="0"/>
    <x v="3008"/>
  </r>
  <r>
    <x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b v="0"/>
    <n v="128"/>
    <b v="1"/>
    <x v="1"/>
    <s v="spaces"/>
    <n v="120"/>
    <n v="233.9"/>
    <x v="3"/>
    <x v="3009"/>
  </r>
  <r>
    <x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b v="0"/>
    <n v="15"/>
    <b v="1"/>
    <x v="1"/>
    <s v="spaces"/>
    <n v="158"/>
    <n v="158"/>
    <x v="3"/>
    <x v="3010"/>
  </r>
  <r>
    <x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b v="0"/>
    <n v="25"/>
    <b v="1"/>
    <x v="1"/>
    <s v="spaces"/>
    <n v="124"/>
    <n v="14.84"/>
    <x v="0"/>
    <x v="3011"/>
  </r>
  <r>
    <x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b v="0"/>
    <n v="55"/>
    <b v="1"/>
    <x v="1"/>
    <s v="spaces"/>
    <n v="117"/>
    <n v="85.18"/>
    <x v="0"/>
    <x v="3012"/>
  </r>
  <r>
    <x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b v="0"/>
    <n v="107"/>
    <b v="1"/>
    <x v="1"/>
    <s v="spaces"/>
    <n v="157"/>
    <n v="146.69"/>
    <x v="0"/>
    <x v="3013"/>
  </r>
  <r>
    <x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b v="0"/>
    <n v="557"/>
    <b v="1"/>
    <x v="1"/>
    <s v="spaces"/>
    <n v="113"/>
    <n v="50.76"/>
    <x v="3"/>
    <x v="3014"/>
  </r>
  <r>
    <x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b v="0"/>
    <n v="40"/>
    <b v="1"/>
    <x v="1"/>
    <s v="spaces"/>
    <n v="103"/>
    <n v="87.7"/>
    <x v="3"/>
    <x v="3015"/>
  </r>
  <r>
    <x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b v="0"/>
    <n v="36"/>
    <b v="1"/>
    <x v="1"/>
    <s v="spaces"/>
    <n v="103"/>
    <n v="242.28"/>
    <x v="3"/>
    <x v="3016"/>
  </r>
  <r>
    <x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b v="0"/>
    <n v="159"/>
    <b v="1"/>
    <x v="1"/>
    <s v="spaces"/>
    <n v="106"/>
    <n v="146.44999999999999"/>
    <x v="3"/>
    <x v="3017"/>
  </r>
  <r>
    <x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b v="0"/>
    <n v="41"/>
    <b v="1"/>
    <x v="1"/>
    <s v="spaces"/>
    <n v="101"/>
    <n v="103.17"/>
    <x v="0"/>
    <x v="3018"/>
  </r>
  <r>
    <x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b v="0"/>
    <n v="226"/>
    <b v="1"/>
    <x v="1"/>
    <s v="spaces"/>
    <n v="121"/>
    <n v="80.459999999999994"/>
    <x v="3"/>
    <x v="3019"/>
  </r>
  <r>
    <x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b v="0"/>
    <n v="30"/>
    <b v="1"/>
    <x v="1"/>
    <s v="spaces"/>
    <n v="101"/>
    <n v="234.67"/>
    <x v="0"/>
    <x v="3020"/>
  </r>
  <r>
    <x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b v="0"/>
    <n v="103"/>
    <b v="1"/>
    <x v="1"/>
    <s v="spaces"/>
    <n v="116"/>
    <n v="50.69"/>
    <x v="2"/>
    <x v="3021"/>
  </r>
  <r>
    <x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b v="0"/>
    <n v="62"/>
    <b v="1"/>
    <x v="1"/>
    <s v="spaces"/>
    <n v="101"/>
    <n v="162.71"/>
    <x v="2"/>
    <x v="3022"/>
  </r>
  <r>
    <x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b v="0"/>
    <n v="6"/>
    <b v="1"/>
    <x v="1"/>
    <s v="spaces"/>
    <n v="103"/>
    <n v="120.17"/>
    <x v="0"/>
    <x v="3023"/>
  </r>
  <r>
    <x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b v="0"/>
    <n v="182"/>
    <b v="1"/>
    <x v="1"/>
    <s v="spaces"/>
    <n v="246"/>
    <n v="67.7"/>
    <x v="5"/>
    <x v="3024"/>
  </r>
  <r>
    <x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b v="0"/>
    <n v="145"/>
    <b v="1"/>
    <x v="1"/>
    <s v="spaces"/>
    <n v="302"/>
    <n v="52.1"/>
    <x v="3"/>
    <x v="3025"/>
  </r>
  <r>
    <x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b v="0"/>
    <n v="25"/>
    <b v="1"/>
    <x v="1"/>
    <s v="spaces"/>
    <n v="143"/>
    <n v="51.6"/>
    <x v="1"/>
    <x v="3026"/>
  </r>
  <r>
    <x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b v="0"/>
    <n v="320"/>
    <b v="1"/>
    <x v="1"/>
    <s v="spaces"/>
    <n v="131"/>
    <n v="164.3"/>
    <x v="0"/>
    <x v="3027"/>
  </r>
  <r>
    <x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b v="0"/>
    <n v="99"/>
    <b v="1"/>
    <x v="1"/>
    <s v="spaces"/>
    <n v="168"/>
    <n v="84.86"/>
    <x v="2"/>
    <x v="3028"/>
  </r>
  <r>
    <x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b v="0"/>
    <n v="348"/>
    <b v="1"/>
    <x v="1"/>
    <s v="spaces"/>
    <n v="110"/>
    <n v="94.55"/>
    <x v="3"/>
    <x v="3029"/>
  </r>
  <r>
    <x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b v="0"/>
    <n v="41"/>
    <b v="1"/>
    <x v="1"/>
    <s v="spaces"/>
    <n v="107"/>
    <n v="45.54"/>
    <x v="0"/>
    <x v="3030"/>
  </r>
  <r>
    <x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b v="0"/>
    <n v="29"/>
    <b v="1"/>
    <x v="1"/>
    <s v="spaces"/>
    <n v="100"/>
    <n v="51.72"/>
    <x v="2"/>
    <x v="3031"/>
  </r>
  <r>
    <x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b v="0"/>
    <n v="25"/>
    <b v="1"/>
    <x v="1"/>
    <s v="spaces"/>
    <n v="127"/>
    <n v="50.88"/>
    <x v="0"/>
    <x v="3032"/>
  </r>
  <r>
    <x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b v="0"/>
    <n v="23"/>
    <b v="1"/>
    <x v="1"/>
    <s v="spaces"/>
    <n v="147"/>
    <n v="191.13"/>
    <x v="2"/>
    <x v="3033"/>
  </r>
  <r>
    <x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b v="0"/>
    <n v="1260"/>
    <b v="1"/>
    <x v="1"/>
    <s v="spaces"/>
    <n v="113"/>
    <n v="89.31"/>
    <x v="2"/>
    <x v="3034"/>
  </r>
  <r>
    <x v="3035"/>
    <s v="The Coalition Theater"/>
    <s v="Help create a permanent home for live comedy shows and classes in Downtown RVA."/>
    <x v="31"/>
    <n v="27196.71"/>
    <x v="0"/>
    <s v="US"/>
    <s v="USD"/>
    <n v="1367674009"/>
    <n v="1365082009"/>
    <b v="0"/>
    <n v="307"/>
    <b v="1"/>
    <x v="1"/>
    <s v="spaces"/>
    <n v="109"/>
    <n v="88.59"/>
    <x v="4"/>
    <x v="3035"/>
  </r>
  <r>
    <x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b v="0"/>
    <n v="329"/>
    <b v="1"/>
    <x v="1"/>
    <s v="spaces"/>
    <n v="127"/>
    <n v="96.3"/>
    <x v="4"/>
    <x v="3036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b v="0"/>
    <n v="32"/>
    <b v="1"/>
    <x v="1"/>
    <s v="spaces"/>
    <n v="213"/>
    <n v="33.31"/>
    <x v="7"/>
    <x v="3037"/>
  </r>
  <r>
    <x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b v="0"/>
    <n v="27"/>
    <b v="1"/>
    <x v="1"/>
    <s v="spaces"/>
    <n v="101"/>
    <n v="37.22"/>
    <x v="2"/>
    <x v="3038"/>
  </r>
  <r>
    <x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b v="0"/>
    <n v="236"/>
    <b v="1"/>
    <x v="1"/>
    <s v="spaces"/>
    <n v="109"/>
    <n v="92.13"/>
    <x v="4"/>
    <x v="3039"/>
  </r>
  <r>
    <x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b v="0"/>
    <n v="42"/>
    <b v="1"/>
    <x v="1"/>
    <s v="spaces"/>
    <n v="108"/>
    <n v="76.790000000000006"/>
    <x v="0"/>
    <x v="3040"/>
  </r>
  <r>
    <x v="3041"/>
    <s v="Lend a Hand in Our Home"/>
    <s v="Privet! Hello! Bon Jour! We are the Arlekin Players Theatre and we need a home."/>
    <x v="386"/>
    <n v="9170"/>
    <x v="0"/>
    <s v="US"/>
    <s v="USD"/>
    <n v="1453323048"/>
    <n v="1450731048"/>
    <b v="0"/>
    <n v="95"/>
    <b v="1"/>
    <x v="1"/>
    <s v="spaces"/>
    <n v="110"/>
    <n v="96.53"/>
    <x v="0"/>
    <x v="3041"/>
  </r>
  <r>
    <x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b v="0"/>
    <n v="37"/>
    <b v="1"/>
    <x v="1"/>
    <s v="spaces"/>
    <n v="128"/>
    <n v="51.89"/>
    <x v="0"/>
    <x v="3042"/>
  </r>
  <r>
    <x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b v="0"/>
    <n v="128"/>
    <b v="1"/>
    <x v="1"/>
    <s v="spaces"/>
    <n v="110"/>
    <n v="128.91"/>
    <x v="0"/>
    <x v="3043"/>
  </r>
  <r>
    <x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b v="0"/>
    <n v="156"/>
    <b v="1"/>
    <x v="1"/>
    <s v="spaces"/>
    <n v="109"/>
    <n v="84.11"/>
    <x v="2"/>
    <x v="3044"/>
  </r>
  <r>
    <x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b v="0"/>
    <n v="64"/>
    <b v="1"/>
    <x v="1"/>
    <s v="spaces"/>
    <n v="133"/>
    <n v="82.94"/>
    <x v="3"/>
    <x v="3045"/>
  </r>
  <r>
    <x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b v="0"/>
    <n v="58"/>
    <b v="1"/>
    <x v="1"/>
    <s v="spaces"/>
    <n v="191"/>
    <n v="259.95"/>
    <x v="3"/>
    <x v="3046"/>
  </r>
  <r>
    <x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b v="0"/>
    <n v="20"/>
    <b v="1"/>
    <x v="1"/>
    <s v="spaces"/>
    <n v="149"/>
    <n v="37.25"/>
    <x v="2"/>
    <x v="3047"/>
  </r>
  <r>
    <x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b v="0"/>
    <n v="47"/>
    <b v="1"/>
    <x v="1"/>
    <s v="spaces"/>
    <n v="166"/>
    <n v="177.02"/>
    <x v="3"/>
    <x v="3048"/>
  </r>
  <r>
    <x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b v="0"/>
    <n v="54"/>
    <b v="1"/>
    <x v="1"/>
    <s v="spaces"/>
    <n v="107"/>
    <n v="74.069999999999993"/>
    <x v="0"/>
    <x v="3049"/>
  </r>
  <r>
    <x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b v="0"/>
    <n v="9"/>
    <b v="1"/>
    <x v="1"/>
    <s v="spaces"/>
    <n v="106"/>
    <n v="70.67"/>
    <x v="2"/>
    <x v="3050"/>
  </r>
  <r>
    <x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b v="1"/>
    <n v="35"/>
    <b v="0"/>
    <x v="1"/>
    <s v="spaces"/>
    <n v="24"/>
    <n v="23.63"/>
    <x v="1"/>
    <x v="3051"/>
  </r>
  <r>
    <x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b v="0"/>
    <n v="2"/>
    <b v="0"/>
    <x v="1"/>
    <s v="spaces"/>
    <n v="0"/>
    <n v="37.5"/>
    <x v="0"/>
    <x v="3052"/>
  </r>
  <r>
    <x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b v="0"/>
    <n v="3"/>
    <b v="0"/>
    <x v="1"/>
    <s v="spaces"/>
    <n v="0"/>
    <n v="13.33"/>
    <x v="3"/>
    <x v="3053"/>
  </r>
  <r>
    <x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b v="0"/>
    <n v="0"/>
    <b v="0"/>
    <x v="1"/>
    <s v="spaces"/>
    <n v="0"/>
    <e v="#DIV/0!"/>
    <x v="0"/>
    <x v="3054"/>
  </r>
  <r>
    <x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b v="0"/>
    <n v="1"/>
    <b v="0"/>
    <x v="1"/>
    <s v="spaces"/>
    <n v="0"/>
    <n v="1"/>
    <x v="3"/>
    <x v="3055"/>
  </r>
  <r>
    <x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b v="0"/>
    <n v="0"/>
    <b v="0"/>
    <x v="1"/>
    <s v="spaces"/>
    <n v="0"/>
    <e v="#DIV/0!"/>
    <x v="3"/>
    <x v="3056"/>
  </r>
  <r>
    <x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b v="0"/>
    <n v="0"/>
    <b v="0"/>
    <x v="1"/>
    <s v="spaces"/>
    <n v="0"/>
    <e v="#DIV/0!"/>
    <x v="2"/>
    <x v="3057"/>
  </r>
  <r>
    <x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b v="0"/>
    <n v="3"/>
    <b v="0"/>
    <x v="1"/>
    <s v="spaces"/>
    <n v="0"/>
    <n v="1"/>
    <x v="2"/>
    <x v="3058"/>
  </r>
  <r>
    <x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b v="0"/>
    <n v="11"/>
    <b v="0"/>
    <x v="1"/>
    <s v="spaces"/>
    <n v="3"/>
    <n v="41"/>
    <x v="3"/>
    <x v="3059"/>
  </r>
  <r>
    <x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b v="0"/>
    <n v="6"/>
    <b v="0"/>
    <x v="1"/>
    <s v="spaces"/>
    <n v="0"/>
    <n v="55.83"/>
    <x v="0"/>
    <x v="3060"/>
  </r>
  <r>
    <x v="3061"/>
    <s v="Help Save Parkway Cinemas!"/>
    <s v="Save a historic Local theater."/>
    <x v="80"/>
    <n v="0"/>
    <x v="2"/>
    <s v="US"/>
    <s v="USD"/>
    <n v="1407955748"/>
    <n v="1405363748"/>
    <b v="0"/>
    <n v="0"/>
    <b v="0"/>
    <x v="1"/>
    <s v="spaces"/>
    <n v="0"/>
    <e v="#DIV/0!"/>
    <x v="3"/>
    <x v="3061"/>
  </r>
  <r>
    <x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b v="0"/>
    <n v="67"/>
    <b v="0"/>
    <x v="1"/>
    <s v="spaces"/>
    <n v="67"/>
    <n v="99.76"/>
    <x v="0"/>
    <x v="3062"/>
  </r>
  <r>
    <x v="3063"/>
    <s v="Spec Haus"/>
    <s v="Members of the local Miami music scene are putting together a venue/creative space in Kendall!"/>
    <x v="9"/>
    <n v="587"/>
    <x v="2"/>
    <s v="US"/>
    <s v="USD"/>
    <n v="1477174138"/>
    <n v="1474150138"/>
    <b v="0"/>
    <n v="23"/>
    <b v="0"/>
    <x v="1"/>
    <s v="spaces"/>
    <n v="20"/>
    <n v="25.52"/>
    <x v="2"/>
    <x v="3063"/>
  </r>
  <r>
    <x v="3064"/>
    <s v="Kickstart the Crossroads Community"/>
    <s v="An epicenter for connection, creation and expression of the community."/>
    <x v="96"/>
    <n v="8471"/>
    <x v="2"/>
    <s v="US"/>
    <s v="USD"/>
    <n v="1448175540"/>
    <n v="1445483246"/>
    <b v="0"/>
    <n v="72"/>
    <b v="0"/>
    <x v="1"/>
    <s v="spaces"/>
    <n v="11"/>
    <n v="117.65"/>
    <x v="0"/>
    <x v="3064"/>
  </r>
  <r>
    <x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b v="0"/>
    <n v="2"/>
    <b v="0"/>
    <x v="1"/>
    <s v="spaces"/>
    <n v="0"/>
    <n v="5"/>
    <x v="3"/>
    <x v="3065"/>
  </r>
  <r>
    <x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b v="0"/>
    <n v="15"/>
    <b v="0"/>
    <x v="1"/>
    <s v="spaces"/>
    <n v="12"/>
    <n v="2796.67"/>
    <x v="2"/>
    <x v="3066"/>
  </r>
  <r>
    <x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b v="0"/>
    <n v="1"/>
    <b v="0"/>
    <x v="1"/>
    <s v="spaces"/>
    <n v="3"/>
    <n v="200"/>
    <x v="0"/>
    <x v="3067"/>
  </r>
  <r>
    <x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b v="0"/>
    <n v="2"/>
    <b v="0"/>
    <x v="1"/>
    <s v="spaces"/>
    <n v="0"/>
    <n v="87.5"/>
    <x v="0"/>
    <x v="3068"/>
  </r>
  <r>
    <x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b v="0"/>
    <n v="7"/>
    <b v="0"/>
    <x v="1"/>
    <s v="spaces"/>
    <n v="14"/>
    <n v="20.14"/>
    <x v="3"/>
    <x v="3069"/>
  </r>
  <r>
    <x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b v="0"/>
    <n v="16"/>
    <b v="0"/>
    <x v="1"/>
    <s v="spaces"/>
    <n v="3"/>
    <n v="20.88"/>
    <x v="2"/>
    <x v="3070"/>
  </r>
  <r>
    <x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b v="0"/>
    <n v="117"/>
    <b v="0"/>
    <x v="1"/>
    <s v="spaces"/>
    <n v="60"/>
    <n v="61.31"/>
    <x v="0"/>
    <x v="3071"/>
  </r>
  <r>
    <x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b v="0"/>
    <n v="2"/>
    <b v="0"/>
    <x v="1"/>
    <s v="spaces"/>
    <n v="0"/>
    <n v="1"/>
    <x v="2"/>
    <x v="3072"/>
  </r>
  <r>
    <x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b v="0"/>
    <n v="7"/>
    <b v="0"/>
    <x v="1"/>
    <s v="spaces"/>
    <n v="0"/>
    <n v="92.14"/>
    <x v="0"/>
    <x v="3073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b v="0"/>
    <n v="3"/>
    <b v="0"/>
    <x v="1"/>
    <s v="spaces"/>
    <n v="0"/>
    <n v="7.33"/>
    <x v="2"/>
    <x v="3074"/>
  </r>
  <r>
    <x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b v="0"/>
    <n v="20"/>
    <b v="0"/>
    <x v="1"/>
    <s v="spaces"/>
    <n v="9"/>
    <n v="64.8"/>
    <x v="2"/>
    <x v="3075"/>
  </r>
  <r>
    <x v="3076"/>
    <s v="10,000 Hours"/>
    <s v="Helping female comedians get in their 10,000 Hours of practice!"/>
    <x v="3"/>
    <n v="1506"/>
    <x v="2"/>
    <s v="US"/>
    <s v="USD"/>
    <n v="1444405123"/>
    <n v="1439221123"/>
    <b v="0"/>
    <n v="50"/>
    <b v="0"/>
    <x v="1"/>
    <s v="spaces"/>
    <n v="15"/>
    <n v="30.12"/>
    <x v="0"/>
    <x v="3076"/>
  </r>
  <r>
    <x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b v="0"/>
    <n v="2"/>
    <b v="0"/>
    <x v="1"/>
    <s v="spaces"/>
    <n v="0"/>
    <n v="52.5"/>
    <x v="1"/>
    <x v="3077"/>
  </r>
  <r>
    <x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b v="0"/>
    <n v="3"/>
    <b v="0"/>
    <x v="1"/>
    <s v="spaces"/>
    <n v="0"/>
    <n v="23.67"/>
    <x v="0"/>
    <x v="3078"/>
  </r>
  <r>
    <x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b v="0"/>
    <n v="27"/>
    <b v="0"/>
    <x v="1"/>
    <s v="spaces"/>
    <n v="1"/>
    <n v="415.78"/>
    <x v="0"/>
    <x v="3079"/>
  </r>
  <r>
    <x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b v="0"/>
    <n v="7"/>
    <b v="0"/>
    <x v="1"/>
    <s v="spaces"/>
    <n v="0"/>
    <n v="53.71"/>
    <x v="3"/>
    <x v="3080"/>
  </r>
  <r>
    <x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b v="0"/>
    <n v="5"/>
    <b v="0"/>
    <x v="1"/>
    <s v="spaces"/>
    <n v="0"/>
    <n v="420.6"/>
    <x v="0"/>
    <x v="3081"/>
  </r>
  <r>
    <x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b v="0"/>
    <n v="0"/>
    <b v="0"/>
    <x v="1"/>
    <s v="spaces"/>
    <n v="0"/>
    <e v="#DIV/0!"/>
    <x v="0"/>
    <x v="3082"/>
  </r>
  <r>
    <x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b v="0"/>
    <n v="3"/>
    <b v="0"/>
    <x v="1"/>
    <s v="spaces"/>
    <n v="0"/>
    <n v="18.670000000000002"/>
    <x v="3"/>
    <x v="3083"/>
  </r>
  <r>
    <x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b v="0"/>
    <n v="6"/>
    <b v="0"/>
    <x v="1"/>
    <s v="spaces"/>
    <n v="12"/>
    <n v="78.33"/>
    <x v="0"/>
    <x v="3084"/>
  </r>
  <r>
    <x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b v="0"/>
    <n v="9"/>
    <b v="0"/>
    <x v="1"/>
    <s v="spaces"/>
    <n v="2"/>
    <n v="67.78"/>
    <x v="0"/>
    <x v="3085"/>
  </r>
  <r>
    <x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b v="0"/>
    <n v="3"/>
    <b v="0"/>
    <x v="1"/>
    <s v="spaces"/>
    <n v="0"/>
    <n v="16.670000000000002"/>
    <x v="0"/>
    <x v="3086"/>
  </r>
  <r>
    <x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b v="0"/>
    <n v="2"/>
    <b v="0"/>
    <x v="1"/>
    <s v="spaces"/>
    <n v="1"/>
    <n v="62.5"/>
    <x v="2"/>
    <x v="3087"/>
  </r>
  <r>
    <x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b v="0"/>
    <n v="3"/>
    <b v="0"/>
    <x v="1"/>
    <s v="spaces"/>
    <n v="0"/>
    <n v="42"/>
    <x v="3"/>
    <x v="3088"/>
  </r>
  <r>
    <x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b v="0"/>
    <n v="45"/>
    <b v="0"/>
    <x v="1"/>
    <s v="spaces"/>
    <n v="23"/>
    <n v="130.09"/>
    <x v="2"/>
    <x v="3089"/>
  </r>
  <r>
    <x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b v="0"/>
    <n v="9"/>
    <b v="0"/>
    <x v="1"/>
    <s v="spaces"/>
    <n v="5"/>
    <n v="1270.22"/>
    <x v="0"/>
    <x v="3090"/>
  </r>
  <r>
    <x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b v="0"/>
    <n v="9"/>
    <b v="0"/>
    <x v="1"/>
    <s v="spaces"/>
    <n v="16"/>
    <n v="88.44"/>
    <x v="2"/>
    <x v="3091"/>
  </r>
  <r>
    <x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b v="0"/>
    <n v="21"/>
    <b v="0"/>
    <x v="1"/>
    <s v="spaces"/>
    <n v="1"/>
    <n v="56.34"/>
    <x v="0"/>
    <x v="3092"/>
  </r>
  <r>
    <x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b v="0"/>
    <n v="17"/>
    <b v="0"/>
    <x v="1"/>
    <s v="spaces"/>
    <n v="23"/>
    <n v="53.53"/>
    <x v="3"/>
    <x v="3093"/>
  </r>
  <r>
    <x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b v="0"/>
    <n v="1"/>
    <b v="0"/>
    <x v="1"/>
    <s v="spaces"/>
    <n v="0"/>
    <n v="25"/>
    <x v="0"/>
    <x v="3094"/>
  </r>
  <r>
    <x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b v="0"/>
    <n v="1"/>
    <b v="0"/>
    <x v="1"/>
    <s v="spaces"/>
    <n v="0"/>
    <n v="50"/>
    <x v="2"/>
    <x v="3095"/>
  </r>
  <r>
    <x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b v="0"/>
    <n v="14"/>
    <b v="0"/>
    <x v="1"/>
    <s v="spaces"/>
    <n v="4"/>
    <n v="56.79"/>
    <x v="0"/>
    <x v="3096"/>
  </r>
  <r>
    <x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b v="0"/>
    <n v="42"/>
    <b v="0"/>
    <x v="1"/>
    <s v="spaces"/>
    <n v="17"/>
    <n v="40.83"/>
    <x v="2"/>
    <x v="3097"/>
  </r>
  <r>
    <x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b v="0"/>
    <n v="27"/>
    <b v="0"/>
    <x v="1"/>
    <s v="spaces"/>
    <n v="4"/>
    <n v="65.11"/>
    <x v="0"/>
    <x v="3098"/>
  </r>
  <r>
    <x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b v="0"/>
    <n v="5"/>
    <b v="0"/>
    <x v="1"/>
    <s v="spaces"/>
    <n v="14"/>
    <n v="55.6"/>
    <x v="2"/>
    <x v="3099"/>
  </r>
  <r>
    <x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b v="0"/>
    <n v="13"/>
    <b v="0"/>
    <x v="1"/>
    <s v="spaces"/>
    <n v="15"/>
    <n v="140.54"/>
    <x v="3"/>
    <x v="3100"/>
  </r>
  <r>
    <x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b v="0"/>
    <n v="12"/>
    <b v="0"/>
    <x v="1"/>
    <s v="spaces"/>
    <n v="12"/>
    <n v="25"/>
    <x v="0"/>
    <x v="3101"/>
  </r>
  <r>
    <x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b v="0"/>
    <n v="90"/>
    <b v="0"/>
    <x v="1"/>
    <s v="spaces"/>
    <n v="39"/>
    <n v="69.53"/>
    <x v="2"/>
    <x v="3102"/>
  </r>
  <r>
    <x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b v="0"/>
    <n v="2"/>
    <b v="0"/>
    <x v="1"/>
    <s v="spaces"/>
    <n v="0"/>
    <n v="5.5"/>
    <x v="0"/>
    <x v="3103"/>
  </r>
  <r>
    <x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b v="0"/>
    <n v="5"/>
    <b v="0"/>
    <x v="1"/>
    <s v="spaces"/>
    <n v="30"/>
    <n v="237"/>
    <x v="0"/>
    <x v="3104"/>
  </r>
  <r>
    <x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b v="0"/>
    <n v="31"/>
    <b v="0"/>
    <x v="1"/>
    <s v="spaces"/>
    <n v="42"/>
    <n v="79.87"/>
    <x v="3"/>
    <x v="3105"/>
  </r>
  <r>
    <x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b v="0"/>
    <n v="4"/>
    <b v="0"/>
    <x v="1"/>
    <s v="spaces"/>
    <n v="4"/>
    <n v="10.25"/>
    <x v="0"/>
    <x v="3106"/>
  </r>
  <r>
    <x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b v="0"/>
    <n v="29"/>
    <b v="0"/>
    <x v="1"/>
    <s v="spaces"/>
    <n v="20"/>
    <n v="272.58999999999997"/>
    <x v="0"/>
    <x v="3107"/>
  </r>
  <r>
    <x v="3108"/>
    <s v="Funding a home for our Children's Theater"/>
    <s v="We need a permanent home for the theater!"/>
    <x v="63"/>
    <n v="26"/>
    <x v="2"/>
    <s v="US"/>
    <s v="USD"/>
    <n v="1430234394"/>
    <n v="1425053994"/>
    <b v="0"/>
    <n v="2"/>
    <b v="0"/>
    <x v="1"/>
    <s v="spaces"/>
    <n v="0"/>
    <n v="13"/>
    <x v="0"/>
    <x v="3108"/>
  </r>
  <r>
    <x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b v="0"/>
    <n v="114"/>
    <b v="0"/>
    <x v="1"/>
    <s v="spaces"/>
    <n v="25"/>
    <n v="58.18"/>
    <x v="3"/>
    <x v="3109"/>
  </r>
  <r>
    <x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b v="0"/>
    <n v="1"/>
    <b v="0"/>
    <x v="1"/>
    <s v="spaces"/>
    <n v="0"/>
    <n v="10"/>
    <x v="1"/>
    <x v="3110"/>
  </r>
  <r>
    <x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b v="0"/>
    <n v="76"/>
    <b v="0"/>
    <x v="1"/>
    <s v="spaces"/>
    <n v="27"/>
    <n v="70.11"/>
    <x v="3"/>
    <x v="3111"/>
  </r>
  <r>
    <x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b v="0"/>
    <n v="9"/>
    <b v="0"/>
    <x v="1"/>
    <s v="spaces"/>
    <n v="5"/>
    <n v="57.89"/>
    <x v="2"/>
    <x v="3112"/>
  </r>
  <r>
    <x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b v="0"/>
    <n v="37"/>
    <b v="0"/>
    <x v="1"/>
    <s v="spaces"/>
    <n v="4"/>
    <n v="125.27"/>
    <x v="0"/>
    <x v="3113"/>
  </r>
  <r>
    <x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b v="0"/>
    <n v="0"/>
    <b v="0"/>
    <x v="1"/>
    <s v="spaces"/>
    <n v="0"/>
    <e v="#DIV/0!"/>
    <x v="3"/>
    <x v="3114"/>
  </r>
  <r>
    <x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b v="0"/>
    <n v="1"/>
    <b v="0"/>
    <x v="1"/>
    <s v="spaces"/>
    <n v="3"/>
    <n v="300"/>
    <x v="2"/>
    <x v="3115"/>
  </r>
  <r>
    <x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b v="0"/>
    <n v="10"/>
    <b v="0"/>
    <x v="1"/>
    <s v="spaces"/>
    <n v="57"/>
    <n v="43"/>
    <x v="0"/>
    <x v="3116"/>
  </r>
  <r>
    <x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b v="0"/>
    <n v="1"/>
    <b v="0"/>
    <x v="1"/>
    <s v="spaces"/>
    <n v="0"/>
    <n v="1"/>
    <x v="2"/>
    <x v="3117"/>
  </r>
  <r>
    <x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b v="0"/>
    <n v="2"/>
    <b v="0"/>
    <x v="1"/>
    <s v="spaces"/>
    <n v="0"/>
    <n v="775"/>
    <x v="2"/>
    <x v="3118"/>
  </r>
  <r>
    <x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b v="0"/>
    <n v="1"/>
    <b v="0"/>
    <x v="1"/>
    <s v="spaces"/>
    <n v="0"/>
    <n v="5"/>
    <x v="0"/>
    <x v="3119"/>
  </r>
  <r>
    <x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b v="0"/>
    <n v="10"/>
    <b v="0"/>
    <x v="1"/>
    <s v="spaces"/>
    <n v="0"/>
    <n v="12.8"/>
    <x v="2"/>
    <x v="3120"/>
  </r>
  <r>
    <x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b v="0"/>
    <n v="1"/>
    <b v="0"/>
    <x v="1"/>
    <s v="spaces"/>
    <n v="1"/>
    <n v="10"/>
    <x v="3"/>
    <x v="3121"/>
  </r>
  <r>
    <x v="3122"/>
    <s v="be back soon (Canceled)"/>
    <s v="cancelled until further notice"/>
    <x v="212"/>
    <n v="116"/>
    <x v="1"/>
    <s v="US"/>
    <s v="USD"/>
    <n v="1478733732"/>
    <n v="1478298132"/>
    <b v="0"/>
    <n v="2"/>
    <b v="0"/>
    <x v="1"/>
    <s v="spaces"/>
    <n v="58"/>
    <n v="58"/>
    <x v="2"/>
    <x v="3122"/>
  </r>
  <r>
    <x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b v="0"/>
    <n v="348"/>
    <b v="0"/>
    <x v="1"/>
    <s v="spaces"/>
    <n v="68"/>
    <n v="244.8"/>
    <x v="2"/>
    <x v="3123"/>
  </r>
  <r>
    <x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b v="0"/>
    <n v="4"/>
    <b v="0"/>
    <x v="1"/>
    <s v="spaces"/>
    <n v="0"/>
    <n v="6.5"/>
    <x v="3"/>
    <x v="3124"/>
  </r>
  <r>
    <x v="3125"/>
    <s v="N/A (Canceled)"/>
    <s v="N/A"/>
    <x v="86"/>
    <n v="0"/>
    <x v="1"/>
    <s v="US"/>
    <s v="USD"/>
    <n v="1452142672"/>
    <n v="1449550672"/>
    <b v="0"/>
    <n v="0"/>
    <b v="0"/>
    <x v="1"/>
    <s v="spaces"/>
    <n v="0"/>
    <e v="#DIV/0!"/>
    <x v="0"/>
    <x v="3125"/>
  </r>
  <r>
    <x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b v="0"/>
    <n v="17"/>
    <b v="0"/>
    <x v="1"/>
    <s v="spaces"/>
    <n v="4"/>
    <n v="61.18"/>
    <x v="2"/>
    <x v="3126"/>
  </r>
  <r>
    <x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b v="0"/>
    <n v="0"/>
    <b v="0"/>
    <x v="1"/>
    <s v="spaces"/>
    <n v="0"/>
    <e v="#DIV/0!"/>
    <x v="0"/>
    <x v="3127"/>
  </r>
  <r>
    <x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b v="0"/>
    <n v="117"/>
    <b v="0"/>
    <x v="1"/>
    <s v="plays"/>
    <n v="109"/>
    <n v="139.24"/>
    <x v="1"/>
    <x v="3128"/>
  </r>
  <r>
    <x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b v="0"/>
    <n v="1"/>
    <b v="0"/>
    <x v="1"/>
    <s v="plays"/>
    <n v="1"/>
    <n v="10"/>
    <x v="1"/>
    <x v="3129"/>
  </r>
  <r>
    <x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b v="0"/>
    <n v="4"/>
    <b v="0"/>
    <x v="1"/>
    <s v="plays"/>
    <n v="4"/>
    <n v="93.75"/>
    <x v="1"/>
    <x v="3130"/>
  </r>
  <r>
    <x v="3131"/>
    <s v="SNAKE EYES"/>
    <s v="A Staged Reading of &quot;Snake Eyes,&quot; a new play by Alex Rafala"/>
    <x v="393"/>
    <n v="645"/>
    <x v="3"/>
    <s v="US"/>
    <s v="USD"/>
    <n v="1491656045"/>
    <n v="1489067645"/>
    <b v="0"/>
    <n v="12"/>
    <b v="0"/>
    <x v="1"/>
    <s v="plays"/>
    <n v="16"/>
    <n v="53.75"/>
    <x v="1"/>
    <x v="3131"/>
  </r>
  <r>
    <x v="3132"/>
    <s v="A Bite of a Snake Play"/>
    <s v="Smells Like Money, Drips Like Honey, Taste Like Mocha, Better Run AWAY"/>
    <x v="11"/>
    <n v="10"/>
    <x v="3"/>
    <s v="US"/>
    <s v="USD"/>
    <n v="1492759460"/>
    <n v="1487579060"/>
    <b v="0"/>
    <n v="1"/>
    <b v="0"/>
    <x v="1"/>
    <s v="plays"/>
    <n v="0"/>
    <n v="10"/>
    <x v="1"/>
    <x v="3132"/>
  </r>
  <r>
    <x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b v="0"/>
    <n v="16"/>
    <b v="0"/>
    <x v="1"/>
    <s v="plays"/>
    <n v="108"/>
    <n v="33.75"/>
    <x v="1"/>
    <x v="3133"/>
  </r>
  <r>
    <x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b v="0"/>
    <n v="12"/>
    <b v="0"/>
    <x v="1"/>
    <s v="plays"/>
    <n v="23"/>
    <n v="18.75"/>
    <x v="1"/>
    <x v="3134"/>
  </r>
  <r>
    <x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b v="0"/>
    <n v="7"/>
    <b v="0"/>
    <x v="1"/>
    <s v="plays"/>
    <n v="21"/>
    <n v="23.14"/>
    <x v="1"/>
    <x v="3135"/>
  </r>
  <r>
    <x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b v="0"/>
    <n v="22"/>
    <b v="0"/>
    <x v="1"/>
    <s v="plays"/>
    <n v="128"/>
    <n v="29.05"/>
    <x v="1"/>
    <x v="3136"/>
  </r>
  <r>
    <x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b v="0"/>
    <n v="1"/>
    <b v="0"/>
    <x v="1"/>
    <s v="plays"/>
    <n v="3"/>
    <n v="50"/>
    <x v="1"/>
    <x v="3137"/>
  </r>
  <r>
    <x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b v="0"/>
    <n v="0"/>
    <b v="0"/>
    <x v="1"/>
    <s v="plays"/>
    <n v="0"/>
    <e v="#DIV/0!"/>
    <x v="1"/>
    <x v="3138"/>
  </r>
  <r>
    <x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b v="0"/>
    <n v="6"/>
    <b v="0"/>
    <x v="1"/>
    <s v="plays"/>
    <n v="5"/>
    <n v="450"/>
    <x v="1"/>
    <x v="3139"/>
  </r>
  <r>
    <x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b v="0"/>
    <n v="4"/>
    <b v="0"/>
    <x v="1"/>
    <s v="plays"/>
    <n v="1"/>
    <n v="24"/>
    <x v="1"/>
    <x v="3140"/>
  </r>
  <r>
    <x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b v="0"/>
    <n v="8"/>
    <b v="0"/>
    <x v="1"/>
    <s v="plays"/>
    <n v="52"/>
    <n v="32.25"/>
    <x v="1"/>
    <x v="3141"/>
  </r>
  <r>
    <x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b v="0"/>
    <n v="3"/>
    <b v="0"/>
    <x v="1"/>
    <s v="plays"/>
    <n v="2"/>
    <n v="15"/>
    <x v="1"/>
    <x v="3142"/>
  </r>
  <r>
    <x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b v="0"/>
    <n v="0"/>
    <b v="0"/>
    <x v="1"/>
    <s v="plays"/>
    <n v="0"/>
    <e v="#DIV/0!"/>
    <x v="1"/>
    <x v="3143"/>
  </r>
  <r>
    <x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b v="0"/>
    <n v="30"/>
    <b v="0"/>
    <x v="1"/>
    <s v="plays"/>
    <n v="75"/>
    <n v="251.33"/>
    <x v="1"/>
    <x v="3144"/>
  </r>
  <r>
    <x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b v="0"/>
    <n v="0"/>
    <b v="0"/>
    <x v="1"/>
    <s v="plays"/>
    <n v="0"/>
    <e v="#DIV/0!"/>
    <x v="1"/>
    <x v="3145"/>
  </r>
  <r>
    <x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b v="0"/>
    <n v="12"/>
    <b v="0"/>
    <x v="1"/>
    <s v="plays"/>
    <n v="11"/>
    <n v="437.5"/>
    <x v="1"/>
    <x v="3146"/>
  </r>
  <r>
    <x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b v="1"/>
    <n v="213"/>
    <b v="1"/>
    <x v="1"/>
    <s v="plays"/>
    <n v="118"/>
    <n v="110.35"/>
    <x v="3"/>
    <x v="3147"/>
  </r>
  <r>
    <x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b v="1"/>
    <n v="57"/>
    <b v="1"/>
    <x v="1"/>
    <s v="plays"/>
    <n v="131"/>
    <n v="41.42"/>
    <x v="3"/>
    <x v="3148"/>
  </r>
  <r>
    <x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b v="1"/>
    <n v="25"/>
    <b v="1"/>
    <x v="1"/>
    <s v="plays"/>
    <n v="104"/>
    <n v="52"/>
    <x v="5"/>
    <x v="3149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b v="1"/>
    <n v="104"/>
    <b v="1"/>
    <x v="1"/>
    <s v="plays"/>
    <n v="101"/>
    <n v="33.99"/>
    <x v="7"/>
    <x v="3150"/>
  </r>
  <r>
    <x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b v="1"/>
    <n v="34"/>
    <b v="1"/>
    <x v="1"/>
    <s v="plays"/>
    <n v="100"/>
    <n v="103.35"/>
    <x v="3"/>
    <x v="3151"/>
  </r>
  <r>
    <x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b v="1"/>
    <n v="67"/>
    <b v="1"/>
    <x v="1"/>
    <s v="plays"/>
    <n v="106"/>
    <n v="34.79"/>
    <x v="4"/>
    <x v="3152"/>
  </r>
  <r>
    <x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b v="1"/>
    <n v="241"/>
    <b v="1"/>
    <x v="1"/>
    <s v="plays"/>
    <n v="336"/>
    <n v="41.77"/>
    <x v="6"/>
    <x v="3153"/>
  </r>
  <r>
    <x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b v="1"/>
    <n v="123"/>
    <b v="1"/>
    <x v="1"/>
    <s v="plays"/>
    <n v="113"/>
    <n v="64.27"/>
    <x v="5"/>
    <x v="3154"/>
  </r>
  <r>
    <x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b v="1"/>
    <n v="302"/>
    <b v="1"/>
    <x v="1"/>
    <s v="plays"/>
    <n v="189"/>
    <n v="31.21"/>
    <x v="5"/>
    <x v="3155"/>
  </r>
  <r>
    <x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b v="1"/>
    <n v="89"/>
    <b v="1"/>
    <x v="1"/>
    <s v="plays"/>
    <n v="102"/>
    <n v="62.92"/>
    <x v="5"/>
    <x v="3156"/>
  </r>
  <r>
    <x v="3157"/>
    <s v="Summer FourPlay"/>
    <s v="Four Directors.  Four One Acts.  Four Genres.  For You."/>
    <x v="23"/>
    <n v="4040"/>
    <x v="0"/>
    <s v="US"/>
    <s v="USD"/>
    <n v="1405746000"/>
    <n v="1404932105"/>
    <b v="1"/>
    <n v="41"/>
    <b v="1"/>
    <x v="1"/>
    <s v="plays"/>
    <n v="101"/>
    <n v="98.54"/>
    <x v="3"/>
    <x v="3157"/>
  </r>
  <r>
    <x v="3158"/>
    <s v="Nursery Crimes"/>
    <s v="A 40s crime-noir play using nursery rhyme characters."/>
    <x v="10"/>
    <n v="5700"/>
    <x v="0"/>
    <s v="US"/>
    <s v="USD"/>
    <n v="1374523752"/>
    <n v="1371931752"/>
    <b v="1"/>
    <n v="69"/>
    <b v="1"/>
    <x v="1"/>
    <s v="plays"/>
    <n v="114"/>
    <n v="82.61"/>
    <x v="4"/>
    <x v="3158"/>
  </r>
  <r>
    <x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b v="1"/>
    <n v="52"/>
    <b v="1"/>
    <x v="1"/>
    <s v="plays"/>
    <n v="133"/>
    <n v="38.5"/>
    <x v="6"/>
    <x v="3159"/>
  </r>
  <r>
    <x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b v="1"/>
    <n v="57"/>
    <b v="1"/>
    <x v="1"/>
    <s v="plays"/>
    <n v="102"/>
    <n v="80.16"/>
    <x v="3"/>
    <x v="3160"/>
  </r>
  <r>
    <x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b v="1"/>
    <n v="74"/>
    <b v="1"/>
    <x v="1"/>
    <s v="plays"/>
    <n v="105"/>
    <n v="28.41"/>
    <x v="3"/>
    <x v="3161"/>
  </r>
  <r>
    <x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b v="1"/>
    <n v="63"/>
    <b v="1"/>
    <x v="1"/>
    <s v="plays"/>
    <n v="127"/>
    <n v="80.73"/>
    <x v="3"/>
    <x v="3162"/>
  </r>
  <r>
    <x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b v="1"/>
    <n v="72"/>
    <b v="1"/>
    <x v="1"/>
    <s v="plays"/>
    <n v="111"/>
    <n v="200.69"/>
    <x v="3"/>
    <x v="3163"/>
  </r>
  <r>
    <x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b v="1"/>
    <n v="71"/>
    <b v="1"/>
    <x v="1"/>
    <s v="plays"/>
    <n v="107"/>
    <n v="37.590000000000003"/>
    <x v="3"/>
    <x v="3164"/>
  </r>
  <r>
    <x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b v="1"/>
    <n v="21"/>
    <b v="1"/>
    <x v="1"/>
    <s v="plays"/>
    <n v="163"/>
    <n v="58.1"/>
    <x v="6"/>
    <x v="3165"/>
  </r>
  <r>
    <x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b v="1"/>
    <n v="930"/>
    <b v="1"/>
    <x v="1"/>
    <s v="plays"/>
    <n v="160"/>
    <n v="60.3"/>
    <x v="3"/>
    <x v="3166"/>
  </r>
  <r>
    <x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b v="1"/>
    <n v="55"/>
    <b v="1"/>
    <x v="1"/>
    <s v="plays"/>
    <n v="116"/>
    <n v="63.36"/>
    <x v="3"/>
    <x v="3167"/>
  </r>
  <r>
    <x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b v="1"/>
    <n v="61"/>
    <b v="1"/>
    <x v="1"/>
    <s v="plays"/>
    <n v="124"/>
    <n v="50.9"/>
    <x v="3"/>
    <x v="3168"/>
  </r>
  <r>
    <x v="3169"/>
    <s v="The Window"/>
    <s v="We're bringing The Window to the Cherry Lane Theater in January 2014."/>
    <x v="6"/>
    <n v="8241"/>
    <x v="0"/>
    <s v="US"/>
    <s v="USD"/>
    <n v="1386910740"/>
    <n v="1384364561"/>
    <b v="1"/>
    <n v="82"/>
    <b v="1"/>
    <x v="1"/>
    <s v="plays"/>
    <n v="103"/>
    <n v="100.5"/>
    <x v="4"/>
    <x v="3169"/>
  </r>
  <r>
    <x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b v="1"/>
    <n v="71"/>
    <b v="1"/>
    <x v="1"/>
    <s v="plays"/>
    <n v="112"/>
    <n v="31.62"/>
    <x v="3"/>
    <x v="3170"/>
  </r>
  <r>
    <x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b v="1"/>
    <n v="117"/>
    <b v="1"/>
    <x v="1"/>
    <s v="plays"/>
    <n v="109"/>
    <n v="65.099999999999994"/>
    <x v="2"/>
    <x v="3171"/>
  </r>
  <r>
    <x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b v="1"/>
    <n v="29"/>
    <b v="1"/>
    <x v="1"/>
    <s v="plays"/>
    <n v="115"/>
    <n v="79.31"/>
    <x v="5"/>
    <x v="3172"/>
  </r>
  <r>
    <x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b v="1"/>
    <n v="74"/>
    <b v="1"/>
    <x v="1"/>
    <s v="plays"/>
    <n v="103"/>
    <n v="139.19"/>
    <x v="3"/>
    <x v="3173"/>
  </r>
  <r>
    <x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b v="1"/>
    <n v="23"/>
    <b v="1"/>
    <x v="1"/>
    <s v="plays"/>
    <n v="101"/>
    <n v="131.91"/>
    <x v="3"/>
    <x v="3174"/>
  </r>
  <r>
    <x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b v="1"/>
    <n v="60"/>
    <b v="1"/>
    <x v="1"/>
    <s v="plays"/>
    <n v="110"/>
    <n v="91.3"/>
    <x v="7"/>
    <x v="3175"/>
  </r>
  <r>
    <x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b v="1"/>
    <n v="55"/>
    <b v="1"/>
    <x v="1"/>
    <s v="plays"/>
    <n v="115"/>
    <n v="39.67"/>
    <x v="4"/>
    <x v="3176"/>
  </r>
  <r>
    <x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b v="1"/>
    <n v="51"/>
    <b v="1"/>
    <x v="1"/>
    <s v="plays"/>
    <n v="117"/>
    <n v="57.55"/>
    <x v="3"/>
    <x v="3177"/>
  </r>
  <r>
    <x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b v="1"/>
    <n v="78"/>
    <b v="1"/>
    <x v="1"/>
    <s v="plays"/>
    <n v="172"/>
    <n v="33.03"/>
    <x v="3"/>
    <x v="3178"/>
  </r>
  <r>
    <x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b v="1"/>
    <n v="62"/>
    <b v="1"/>
    <x v="1"/>
    <s v="plays"/>
    <n v="114"/>
    <n v="77.34"/>
    <x v="4"/>
    <x v="3179"/>
  </r>
  <r>
    <x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b v="1"/>
    <n v="45"/>
    <b v="1"/>
    <x v="1"/>
    <s v="plays"/>
    <n v="120"/>
    <n v="31.93"/>
    <x v="3"/>
    <x v="3180"/>
  </r>
  <r>
    <x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b v="1"/>
    <n v="15"/>
    <b v="1"/>
    <x v="1"/>
    <s v="plays"/>
    <n v="109"/>
    <n v="36.33"/>
    <x v="3"/>
    <x v="3181"/>
  </r>
  <r>
    <x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b v="1"/>
    <n v="151"/>
    <b v="1"/>
    <x v="1"/>
    <s v="plays"/>
    <n v="101"/>
    <n v="46.77"/>
    <x v="6"/>
    <x v="3182"/>
  </r>
  <r>
    <x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b v="1"/>
    <n v="68"/>
    <b v="1"/>
    <x v="1"/>
    <s v="plays"/>
    <n v="109"/>
    <n v="40.07"/>
    <x v="4"/>
    <x v="3183"/>
  </r>
  <r>
    <x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b v="1"/>
    <n v="46"/>
    <b v="1"/>
    <x v="1"/>
    <s v="plays"/>
    <n v="107"/>
    <n v="100.22"/>
    <x v="3"/>
    <x v="3184"/>
  </r>
  <r>
    <x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b v="1"/>
    <n v="24"/>
    <b v="1"/>
    <x v="1"/>
    <s v="plays"/>
    <n v="100"/>
    <n v="41.67"/>
    <x v="3"/>
    <x v="3185"/>
  </r>
  <r>
    <x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b v="1"/>
    <n v="70"/>
    <b v="1"/>
    <x v="1"/>
    <s v="plays"/>
    <n v="102"/>
    <n v="46.71"/>
    <x v="3"/>
    <x v="3186"/>
  </r>
  <r>
    <x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b v="1"/>
    <n v="244"/>
    <b v="1"/>
    <x v="1"/>
    <s v="plays"/>
    <n v="116"/>
    <n v="71.489999999999995"/>
    <x v="3"/>
    <x v="3187"/>
  </r>
  <r>
    <x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b v="0"/>
    <n v="9"/>
    <b v="0"/>
    <x v="1"/>
    <s v="musical"/>
    <n v="65"/>
    <n v="14.44"/>
    <x v="0"/>
    <x v="3188"/>
  </r>
  <r>
    <x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b v="0"/>
    <n v="19"/>
    <b v="0"/>
    <x v="1"/>
    <s v="musical"/>
    <n v="12"/>
    <n v="356.84"/>
    <x v="0"/>
    <x v="3189"/>
  </r>
  <r>
    <x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b v="0"/>
    <n v="0"/>
    <b v="0"/>
    <x v="1"/>
    <s v="musical"/>
    <n v="0"/>
    <e v="#DIV/0!"/>
    <x v="2"/>
    <x v="3190"/>
  </r>
  <r>
    <x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b v="0"/>
    <n v="4"/>
    <b v="0"/>
    <x v="1"/>
    <s v="musical"/>
    <n v="4"/>
    <n v="37.75"/>
    <x v="2"/>
    <x v="3191"/>
  </r>
  <r>
    <x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b v="0"/>
    <n v="8"/>
    <b v="0"/>
    <x v="1"/>
    <s v="musical"/>
    <n v="1"/>
    <n v="12.75"/>
    <x v="0"/>
    <x v="3192"/>
  </r>
  <r>
    <x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b v="0"/>
    <n v="24"/>
    <b v="0"/>
    <x v="1"/>
    <s v="musical"/>
    <n v="12"/>
    <n v="24.46"/>
    <x v="0"/>
    <x v="3193"/>
  </r>
  <r>
    <x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b v="0"/>
    <n v="0"/>
    <b v="0"/>
    <x v="1"/>
    <s v="musical"/>
    <n v="0"/>
    <e v="#DIV/0!"/>
    <x v="0"/>
    <x v="3194"/>
  </r>
  <r>
    <x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b v="0"/>
    <n v="39"/>
    <b v="0"/>
    <x v="1"/>
    <s v="musical"/>
    <n v="59"/>
    <n v="53.08"/>
    <x v="0"/>
    <x v="3195"/>
  </r>
  <r>
    <x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b v="0"/>
    <n v="6"/>
    <b v="0"/>
    <x v="1"/>
    <s v="musical"/>
    <n v="0"/>
    <n v="300"/>
    <x v="0"/>
    <x v="3196"/>
  </r>
  <r>
    <x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b v="0"/>
    <n v="4"/>
    <b v="0"/>
    <x v="1"/>
    <s v="musical"/>
    <n v="11"/>
    <n v="286.25"/>
    <x v="0"/>
    <x v="3197"/>
  </r>
  <r>
    <x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b v="0"/>
    <n v="3"/>
    <b v="0"/>
    <x v="1"/>
    <s v="musical"/>
    <n v="0"/>
    <n v="36.67"/>
    <x v="0"/>
    <x v="3198"/>
  </r>
  <r>
    <x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b v="0"/>
    <n v="53"/>
    <b v="0"/>
    <x v="1"/>
    <s v="musical"/>
    <n v="52"/>
    <n v="49.21"/>
    <x v="3"/>
    <x v="3199"/>
  </r>
  <r>
    <x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b v="0"/>
    <n v="1"/>
    <b v="0"/>
    <x v="1"/>
    <s v="musical"/>
    <n v="0"/>
    <n v="1"/>
    <x v="2"/>
    <x v="3200"/>
  </r>
  <r>
    <x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b v="0"/>
    <n v="2"/>
    <b v="0"/>
    <x v="1"/>
    <s v="musical"/>
    <n v="1"/>
    <n v="12.5"/>
    <x v="3"/>
    <x v="3201"/>
  </r>
  <r>
    <x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b v="0"/>
    <n v="25"/>
    <b v="0"/>
    <x v="1"/>
    <s v="musical"/>
    <n v="55"/>
    <n v="109.04"/>
    <x v="0"/>
    <x v="3202"/>
  </r>
  <r>
    <x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b v="0"/>
    <n v="6"/>
    <b v="0"/>
    <x v="1"/>
    <s v="musical"/>
    <n v="25"/>
    <n v="41.67"/>
    <x v="0"/>
    <x v="3203"/>
  </r>
  <r>
    <x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b v="0"/>
    <n v="0"/>
    <b v="0"/>
    <x v="1"/>
    <s v="musical"/>
    <n v="0"/>
    <e v="#DIV/0!"/>
    <x v="0"/>
    <x v="3204"/>
  </r>
  <r>
    <x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b v="0"/>
    <n v="12"/>
    <b v="0"/>
    <x v="1"/>
    <s v="musical"/>
    <n v="3"/>
    <n v="22.75"/>
    <x v="0"/>
    <x v="3205"/>
  </r>
  <r>
    <x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b v="0"/>
    <n v="0"/>
    <b v="0"/>
    <x v="1"/>
    <s v="musical"/>
    <n v="0"/>
    <e v="#DIV/0!"/>
    <x v="0"/>
    <x v="3206"/>
  </r>
  <r>
    <x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b v="0"/>
    <n v="36"/>
    <b v="0"/>
    <x v="1"/>
    <s v="musical"/>
    <n v="46"/>
    <n v="70.83"/>
    <x v="0"/>
    <x v="3207"/>
  </r>
  <r>
    <x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b v="1"/>
    <n v="82"/>
    <b v="1"/>
    <x v="1"/>
    <s v="plays"/>
    <n v="104"/>
    <n v="63.11"/>
    <x v="3"/>
    <x v="3208"/>
  </r>
  <r>
    <x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b v="1"/>
    <n v="226"/>
    <b v="1"/>
    <x v="1"/>
    <s v="plays"/>
    <n v="119"/>
    <n v="50.16"/>
    <x v="3"/>
    <x v="3209"/>
  </r>
  <r>
    <x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b v="1"/>
    <n v="60"/>
    <b v="1"/>
    <x v="1"/>
    <s v="plays"/>
    <n v="126"/>
    <n v="62.88"/>
    <x v="5"/>
    <x v="3210"/>
  </r>
  <r>
    <x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b v="1"/>
    <n v="322"/>
    <b v="1"/>
    <x v="1"/>
    <s v="plays"/>
    <n v="120"/>
    <n v="85.53"/>
    <x v="3"/>
    <x v="3211"/>
  </r>
  <r>
    <x v="3212"/>
    <s v="Campo Maldito"/>
    <s v="Help us bring our production of Campo Maldito to New York AND San Francisco!"/>
    <x v="23"/>
    <n v="5050"/>
    <x v="0"/>
    <s v="US"/>
    <s v="USD"/>
    <n v="1407524751"/>
    <n v="1404932751"/>
    <b v="1"/>
    <n v="94"/>
    <b v="1"/>
    <x v="1"/>
    <s v="plays"/>
    <n v="126"/>
    <n v="53.72"/>
    <x v="3"/>
    <x v="3212"/>
  </r>
  <r>
    <x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b v="1"/>
    <n v="47"/>
    <b v="1"/>
    <x v="1"/>
    <s v="plays"/>
    <n v="100"/>
    <n v="127.81"/>
    <x v="0"/>
    <x v="3213"/>
  </r>
  <r>
    <x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b v="1"/>
    <n v="115"/>
    <b v="1"/>
    <x v="1"/>
    <s v="plays"/>
    <n v="102"/>
    <n v="106.57"/>
    <x v="0"/>
    <x v="3214"/>
  </r>
  <r>
    <x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b v="1"/>
    <n v="134"/>
    <b v="1"/>
    <x v="1"/>
    <s v="plays"/>
    <n v="100"/>
    <n v="262.11"/>
    <x v="0"/>
    <x v="3215"/>
  </r>
  <r>
    <x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b v="1"/>
    <n v="35"/>
    <b v="1"/>
    <x v="1"/>
    <s v="plays"/>
    <n v="100"/>
    <n v="57.17"/>
    <x v="0"/>
    <x v="3216"/>
  </r>
  <r>
    <x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b v="1"/>
    <n v="104"/>
    <b v="1"/>
    <x v="1"/>
    <s v="plays"/>
    <n v="116"/>
    <n v="50.2"/>
    <x v="2"/>
    <x v="3217"/>
  </r>
  <r>
    <x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b v="1"/>
    <n v="184"/>
    <b v="1"/>
    <x v="1"/>
    <s v="plays"/>
    <n v="102"/>
    <n v="66.59"/>
    <x v="3"/>
    <x v="3218"/>
  </r>
  <r>
    <x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b v="1"/>
    <n v="119"/>
    <b v="1"/>
    <x v="1"/>
    <s v="plays"/>
    <n v="100"/>
    <n v="168.25"/>
    <x v="0"/>
    <x v="3219"/>
  </r>
  <r>
    <x v="3220"/>
    <s v="Burners"/>
    <s v="A sci-fi thriller for the stage opening March 10 in Los Angeles."/>
    <x v="36"/>
    <n v="15126"/>
    <x v="0"/>
    <s v="US"/>
    <s v="USD"/>
    <n v="1489352400"/>
    <n v="1486411204"/>
    <b v="1"/>
    <n v="59"/>
    <b v="1"/>
    <x v="1"/>
    <s v="plays"/>
    <n v="101"/>
    <n v="256.37"/>
    <x v="1"/>
    <x v="3220"/>
  </r>
  <r>
    <x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b v="1"/>
    <n v="113"/>
    <b v="1"/>
    <x v="1"/>
    <s v="plays"/>
    <n v="103"/>
    <n v="36.61"/>
    <x v="0"/>
    <x v="3221"/>
  </r>
  <r>
    <x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b v="1"/>
    <n v="84"/>
    <b v="1"/>
    <x v="1"/>
    <s v="plays"/>
    <n v="125"/>
    <n v="37.14"/>
    <x v="0"/>
    <x v="3222"/>
  </r>
  <r>
    <x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b v="1"/>
    <n v="74"/>
    <b v="1"/>
    <x v="1"/>
    <s v="plays"/>
    <n v="110"/>
    <n v="45.88"/>
    <x v="0"/>
    <x v="3223"/>
  </r>
  <r>
    <x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b v="1"/>
    <n v="216"/>
    <b v="1"/>
    <x v="1"/>
    <s v="plays"/>
    <n v="102"/>
    <n v="141.71"/>
    <x v="2"/>
    <x v="3224"/>
  </r>
  <r>
    <x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b v="1"/>
    <n v="39"/>
    <b v="1"/>
    <x v="1"/>
    <s v="plays"/>
    <n v="102"/>
    <n v="52.49"/>
    <x v="2"/>
    <x v="3225"/>
  </r>
  <r>
    <x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b v="1"/>
    <n v="21"/>
    <b v="1"/>
    <x v="1"/>
    <s v="plays"/>
    <n v="104"/>
    <n v="59.52"/>
    <x v="0"/>
    <x v="3226"/>
  </r>
  <r>
    <x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b v="0"/>
    <n v="30"/>
    <b v="1"/>
    <x v="1"/>
    <s v="plays"/>
    <n v="125"/>
    <n v="50"/>
    <x v="2"/>
    <x v="3227"/>
  </r>
  <r>
    <x v="3228"/>
    <s v="Hear Me Roar: A Season of Powerful Women"/>
    <s v="A Season of Powerful Women. A Season of Defiance."/>
    <x v="39"/>
    <n v="7164"/>
    <x v="0"/>
    <s v="US"/>
    <s v="USD"/>
    <n v="1450328340"/>
    <n v="1447606884"/>
    <b v="1"/>
    <n v="37"/>
    <b v="1"/>
    <x v="1"/>
    <s v="plays"/>
    <n v="102"/>
    <n v="193.62"/>
    <x v="0"/>
    <x v="3228"/>
  </r>
  <r>
    <x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b v="1"/>
    <n v="202"/>
    <b v="1"/>
    <x v="1"/>
    <s v="plays"/>
    <n v="108"/>
    <n v="106.8"/>
    <x v="3"/>
    <x v="3229"/>
  </r>
  <r>
    <x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b v="1"/>
    <n v="37"/>
    <b v="1"/>
    <x v="1"/>
    <s v="plays"/>
    <n v="110"/>
    <n v="77.22"/>
    <x v="3"/>
    <x v="3230"/>
  </r>
  <r>
    <x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b v="0"/>
    <n v="28"/>
    <b v="1"/>
    <x v="1"/>
    <s v="plays"/>
    <n v="161"/>
    <n v="57.5"/>
    <x v="2"/>
    <x v="3231"/>
  </r>
  <r>
    <x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b v="1"/>
    <n v="26"/>
    <b v="1"/>
    <x v="1"/>
    <s v="plays"/>
    <n v="131"/>
    <n v="50.46"/>
    <x v="2"/>
    <x v="3232"/>
  </r>
  <r>
    <x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b v="0"/>
    <n v="61"/>
    <b v="1"/>
    <x v="1"/>
    <s v="plays"/>
    <n v="119"/>
    <n v="97.38"/>
    <x v="1"/>
    <x v="3233"/>
  </r>
  <r>
    <x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b v="0"/>
    <n v="115"/>
    <b v="1"/>
    <x v="1"/>
    <s v="plays"/>
    <n v="100"/>
    <n v="34.92"/>
    <x v="2"/>
    <x v="3234"/>
  </r>
  <r>
    <x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b v="1"/>
    <n v="181"/>
    <b v="1"/>
    <x v="1"/>
    <s v="plays"/>
    <n v="103"/>
    <n v="85.53"/>
    <x v="2"/>
    <x v="3235"/>
  </r>
  <r>
    <x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b v="0"/>
    <n v="110"/>
    <b v="1"/>
    <x v="1"/>
    <s v="plays"/>
    <n v="101"/>
    <n v="182.91"/>
    <x v="2"/>
    <x v="3236"/>
  </r>
  <r>
    <x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b v="1"/>
    <n v="269"/>
    <b v="1"/>
    <x v="1"/>
    <s v="plays"/>
    <n v="101"/>
    <n v="131.13999999999999"/>
    <x v="0"/>
    <x v="3237"/>
  </r>
  <r>
    <x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b v="1"/>
    <n v="79"/>
    <b v="1"/>
    <x v="1"/>
    <s v="plays"/>
    <n v="112"/>
    <n v="39.81"/>
    <x v="0"/>
    <x v="3238"/>
  </r>
  <r>
    <x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b v="1"/>
    <n v="104"/>
    <b v="1"/>
    <x v="1"/>
    <s v="plays"/>
    <n v="106"/>
    <n v="59.7"/>
    <x v="0"/>
    <x v="3239"/>
  </r>
  <r>
    <x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b v="0"/>
    <n v="34"/>
    <b v="1"/>
    <x v="1"/>
    <s v="plays"/>
    <n v="101"/>
    <n v="88.74"/>
    <x v="1"/>
    <x v="3240"/>
  </r>
  <r>
    <x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b v="1"/>
    <n v="167"/>
    <b v="1"/>
    <x v="1"/>
    <s v="plays"/>
    <n v="115"/>
    <n v="58.69"/>
    <x v="3"/>
    <x v="3241"/>
  </r>
  <r>
    <x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b v="1"/>
    <n v="183"/>
    <b v="1"/>
    <x v="1"/>
    <s v="plays"/>
    <n v="127"/>
    <n v="69.569999999999993"/>
    <x v="3"/>
    <x v="3242"/>
  </r>
  <r>
    <x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b v="1"/>
    <n v="71"/>
    <b v="1"/>
    <x v="1"/>
    <s v="plays"/>
    <n v="103"/>
    <n v="115.87"/>
    <x v="0"/>
    <x v="3243"/>
  </r>
  <r>
    <x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b v="0"/>
    <n v="69"/>
    <b v="1"/>
    <x v="1"/>
    <s v="plays"/>
    <n v="103"/>
    <n v="23.87"/>
    <x v="2"/>
    <x v="3244"/>
  </r>
  <r>
    <x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b v="0"/>
    <n v="270"/>
    <b v="1"/>
    <x v="1"/>
    <s v="plays"/>
    <n v="104"/>
    <n v="81.13"/>
    <x v="0"/>
    <x v="3245"/>
  </r>
  <r>
    <x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b v="1"/>
    <n v="193"/>
    <b v="1"/>
    <x v="1"/>
    <s v="plays"/>
    <n v="111"/>
    <n v="57.63"/>
    <x v="0"/>
    <x v="3246"/>
  </r>
  <r>
    <x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b v="1"/>
    <n v="57"/>
    <b v="1"/>
    <x v="1"/>
    <s v="plays"/>
    <n v="106"/>
    <n v="46.43"/>
    <x v="0"/>
    <x v="3247"/>
  </r>
  <r>
    <x v="3248"/>
    <s v="Honest Accomplice Theatre 2015-16 Season"/>
    <s v="Honest Accomplice Theatre produces theatre for social change."/>
    <x v="14"/>
    <n v="12095"/>
    <x v="0"/>
    <s v="US"/>
    <s v="USD"/>
    <n v="1428178757"/>
    <n v="1425590357"/>
    <b v="1"/>
    <n v="200"/>
    <b v="1"/>
    <x v="1"/>
    <s v="plays"/>
    <n v="101"/>
    <n v="60.48"/>
    <x v="0"/>
    <x v="3248"/>
  </r>
  <r>
    <x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b v="1"/>
    <n v="88"/>
    <b v="1"/>
    <x v="1"/>
    <s v="plays"/>
    <n v="105"/>
    <n v="65.58"/>
    <x v="0"/>
    <x v="3249"/>
  </r>
  <r>
    <x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b v="1"/>
    <n v="213"/>
    <b v="1"/>
    <x v="1"/>
    <s v="plays"/>
    <n v="102"/>
    <n v="119.19"/>
    <x v="3"/>
    <x v="3250"/>
  </r>
  <r>
    <x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b v="1"/>
    <n v="20"/>
    <b v="1"/>
    <x v="1"/>
    <s v="plays"/>
    <n v="111"/>
    <n v="83.05"/>
    <x v="0"/>
    <x v="3251"/>
  </r>
  <r>
    <x v="3252"/>
    <s v="Modern Love"/>
    <s v="How do we navigate the boundaries between friendship, sexual intimacy and obsessive desire?"/>
    <x v="268"/>
    <n v="2876"/>
    <x v="0"/>
    <s v="GB"/>
    <s v="GBP"/>
    <n v="1473247240"/>
    <n v="1470655240"/>
    <b v="1"/>
    <n v="50"/>
    <b v="1"/>
    <x v="1"/>
    <s v="plays"/>
    <n v="128"/>
    <n v="57.52"/>
    <x v="2"/>
    <x v="3252"/>
  </r>
  <r>
    <x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b v="1"/>
    <n v="115"/>
    <b v="1"/>
    <x v="1"/>
    <s v="plays"/>
    <n v="102"/>
    <n v="177.09"/>
    <x v="2"/>
    <x v="3253"/>
  </r>
  <r>
    <x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b v="1"/>
    <n v="186"/>
    <b v="1"/>
    <x v="1"/>
    <s v="plays"/>
    <n v="101"/>
    <n v="70.77"/>
    <x v="0"/>
    <x v="3254"/>
  </r>
  <r>
    <x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b v="1"/>
    <n v="18"/>
    <b v="1"/>
    <x v="1"/>
    <s v="plays"/>
    <n v="175"/>
    <n v="29.17"/>
    <x v="3"/>
    <x v="3255"/>
  </r>
  <r>
    <x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b v="1"/>
    <n v="176"/>
    <b v="1"/>
    <x v="1"/>
    <s v="plays"/>
    <n v="128"/>
    <n v="72.760000000000005"/>
    <x v="0"/>
    <x v="3256"/>
  </r>
  <r>
    <x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b v="0"/>
    <n v="41"/>
    <b v="1"/>
    <x v="1"/>
    <s v="plays"/>
    <n v="106"/>
    <n v="51.85"/>
    <x v="1"/>
    <x v="3257"/>
  </r>
  <r>
    <x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b v="1"/>
    <n v="75"/>
    <b v="1"/>
    <x v="1"/>
    <s v="plays"/>
    <n v="105"/>
    <n v="98.2"/>
    <x v="3"/>
    <x v="3258"/>
  </r>
  <r>
    <x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b v="1"/>
    <n v="97"/>
    <b v="1"/>
    <x v="1"/>
    <s v="plays"/>
    <n v="106"/>
    <n v="251.74"/>
    <x v="2"/>
    <x v="3259"/>
  </r>
  <r>
    <x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b v="1"/>
    <n v="73"/>
    <b v="1"/>
    <x v="1"/>
    <s v="plays"/>
    <n v="109"/>
    <n v="74.819999999999993"/>
    <x v="0"/>
    <x v="3260"/>
  </r>
  <r>
    <x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b v="1"/>
    <n v="49"/>
    <b v="1"/>
    <x v="1"/>
    <s v="plays"/>
    <n v="100"/>
    <n v="67.650000000000006"/>
    <x v="0"/>
    <x v="3261"/>
  </r>
  <r>
    <x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b v="1"/>
    <n v="134"/>
    <b v="1"/>
    <x v="1"/>
    <s v="plays"/>
    <n v="103"/>
    <n v="93.81"/>
    <x v="3"/>
    <x v="3262"/>
  </r>
  <r>
    <x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b v="1"/>
    <n v="68"/>
    <b v="1"/>
    <x v="1"/>
    <s v="plays"/>
    <n v="112"/>
    <n v="41.24"/>
    <x v="0"/>
    <x v="3263"/>
  </r>
  <r>
    <x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b v="1"/>
    <n v="49"/>
    <b v="1"/>
    <x v="1"/>
    <s v="plays"/>
    <n v="103"/>
    <n v="52.55"/>
    <x v="0"/>
    <x v="3264"/>
  </r>
  <r>
    <x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b v="1"/>
    <n v="63"/>
    <b v="1"/>
    <x v="1"/>
    <s v="plays"/>
    <n v="164"/>
    <n v="70.290000000000006"/>
    <x v="0"/>
    <x v="3265"/>
  </r>
  <r>
    <x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b v="1"/>
    <n v="163"/>
    <b v="1"/>
    <x v="1"/>
    <s v="plays"/>
    <n v="131"/>
    <n v="48.33"/>
    <x v="0"/>
    <x v="3266"/>
  </r>
  <r>
    <x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b v="1"/>
    <n v="288"/>
    <b v="1"/>
    <x v="1"/>
    <s v="plays"/>
    <n v="102"/>
    <n v="53.18"/>
    <x v="0"/>
    <x v="3267"/>
  </r>
  <r>
    <x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b v="1"/>
    <n v="42"/>
    <b v="1"/>
    <x v="1"/>
    <s v="plays"/>
    <n v="128"/>
    <n v="60.95"/>
    <x v="2"/>
    <x v="3268"/>
  </r>
  <r>
    <x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b v="1"/>
    <n v="70"/>
    <b v="1"/>
    <x v="1"/>
    <s v="plays"/>
    <n v="102"/>
    <n v="116"/>
    <x v="0"/>
    <x v="3269"/>
  </r>
  <r>
    <x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b v="1"/>
    <n v="30"/>
    <b v="1"/>
    <x v="1"/>
    <s v="plays"/>
    <n v="102"/>
    <n v="61"/>
    <x v="0"/>
    <x v="3270"/>
  </r>
  <r>
    <x v="3271"/>
    <s v="Saxon Court at Southwark Playhouse"/>
    <s v="A razor sharp satire to darken your Christmas."/>
    <x v="15"/>
    <n v="1950"/>
    <x v="0"/>
    <s v="GB"/>
    <s v="GBP"/>
    <n v="1414927775"/>
    <n v="1412332175"/>
    <b v="1"/>
    <n v="51"/>
    <b v="1"/>
    <x v="1"/>
    <s v="plays"/>
    <n v="130"/>
    <n v="38.24"/>
    <x v="3"/>
    <x v="3271"/>
  </r>
  <r>
    <x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b v="1"/>
    <n v="145"/>
    <b v="1"/>
    <x v="1"/>
    <s v="plays"/>
    <n v="154"/>
    <n v="106.5"/>
    <x v="0"/>
    <x v="3272"/>
  </r>
  <r>
    <x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b v="1"/>
    <n v="21"/>
    <b v="1"/>
    <x v="1"/>
    <s v="plays"/>
    <n v="107"/>
    <n v="204.57"/>
    <x v="2"/>
    <x v="3273"/>
  </r>
  <r>
    <x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b v="1"/>
    <n v="286"/>
    <b v="1"/>
    <x v="1"/>
    <s v="plays"/>
    <n v="101"/>
    <n v="54.91"/>
    <x v="2"/>
    <x v="3274"/>
  </r>
  <r>
    <x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b v="1"/>
    <n v="12"/>
    <b v="1"/>
    <x v="1"/>
    <s v="plays"/>
    <n v="100"/>
    <n v="150.41999999999999"/>
    <x v="0"/>
    <x v="3275"/>
  </r>
  <r>
    <x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b v="1"/>
    <n v="100"/>
    <b v="1"/>
    <x v="1"/>
    <s v="plays"/>
    <n v="117"/>
    <n v="52.58"/>
    <x v="2"/>
    <x v="3276"/>
  </r>
  <r>
    <x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b v="1"/>
    <n v="100"/>
    <b v="1"/>
    <x v="1"/>
    <s v="plays"/>
    <n v="109"/>
    <n v="54.3"/>
    <x v="3"/>
    <x v="3277"/>
  </r>
  <r>
    <x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b v="1"/>
    <n v="34"/>
    <b v="1"/>
    <x v="1"/>
    <s v="plays"/>
    <n v="103"/>
    <n v="76.03"/>
    <x v="0"/>
    <x v="3278"/>
  </r>
  <r>
    <x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b v="0"/>
    <n v="63"/>
    <b v="1"/>
    <x v="1"/>
    <s v="plays"/>
    <n v="114"/>
    <n v="105.21"/>
    <x v="2"/>
    <x v="3279"/>
  </r>
  <r>
    <x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b v="0"/>
    <n v="30"/>
    <b v="1"/>
    <x v="1"/>
    <s v="plays"/>
    <n v="103"/>
    <n v="68.67"/>
    <x v="0"/>
    <x v="3280"/>
  </r>
  <r>
    <x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b v="0"/>
    <n v="47"/>
    <b v="1"/>
    <x v="1"/>
    <s v="plays"/>
    <n v="122"/>
    <n v="129.36000000000001"/>
    <x v="0"/>
    <x v="3281"/>
  </r>
  <r>
    <x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b v="0"/>
    <n v="237"/>
    <b v="1"/>
    <x v="1"/>
    <s v="plays"/>
    <n v="103"/>
    <n v="134.26"/>
    <x v="2"/>
    <x v="3282"/>
  </r>
  <r>
    <x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b v="0"/>
    <n v="47"/>
    <b v="1"/>
    <x v="1"/>
    <s v="plays"/>
    <n v="105"/>
    <n v="17.829999999999998"/>
    <x v="2"/>
    <x v="3283"/>
  </r>
  <r>
    <x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b v="0"/>
    <n v="15"/>
    <b v="1"/>
    <x v="1"/>
    <s v="plays"/>
    <n v="102"/>
    <n v="203.2"/>
    <x v="2"/>
    <x v="3284"/>
  </r>
  <r>
    <x v="3285"/>
    <s v="By Morning"/>
    <s v="A new play by Matthew Gasda"/>
    <x v="402"/>
    <n v="5604"/>
    <x v="0"/>
    <s v="US"/>
    <s v="USD"/>
    <n v="1488258000"/>
    <n v="1485556626"/>
    <b v="0"/>
    <n v="81"/>
    <b v="1"/>
    <x v="1"/>
    <s v="plays"/>
    <n v="112"/>
    <n v="69.19"/>
    <x v="1"/>
    <x v="3285"/>
  </r>
  <r>
    <x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b v="0"/>
    <n v="122"/>
    <b v="1"/>
    <x v="1"/>
    <s v="plays"/>
    <n v="102"/>
    <n v="125.12"/>
    <x v="2"/>
    <x v="3286"/>
  </r>
  <r>
    <x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b v="0"/>
    <n v="34"/>
    <b v="1"/>
    <x v="1"/>
    <s v="plays"/>
    <n v="100"/>
    <n v="73.53"/>
    <x v="0"/>
    <x v="3287"/>
  </r>
  <r>
    <x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b v="0"/>
    <n v="207"/>
    <b v="1"/>
    <x v="1"/>
    <s v="plays"/>
    <n v="100"/>
    <n v="48.44"/>
    <x v="2"/>
    <x v="3288"/>
  </r>
  <r>
    <x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b v="0"/>
    <n v="25"/>
    <b v="1"/>
    <x v="1"/>
    <s v="plays"/>
    <n v="133"/>
    <n v="26.61"/>
    <x v="1"/>
    <x v="3289"/>
  </r>
  <r>
    <x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b v="0"/>
    <n v="72"/>
    <b v="1"/>
    <x v="1"/>
    <s v="plays"/>
    <n v="121"/>
    <n v="33.67"/>
    <x v="1"/>
    <x v="3290"/>
  </r>
  <r>
    <x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b v="0"/>
    <n v="14"/>
    <b v="1"/>
    <x v="1"/>
    <s v="plays"/>
    <n v="114"/>
    <n v="40.71"/>
    <x v="0"/>
    <x v="3291"/>
  </r>
  <r>
    <x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b v="0"/>
    <n v="15"/>
    <b v="1"/>
    <x v="1"/>
    <s v="plays"/>
    <n v="286"/>
    <n v="19.27"/>
    <x v="0"/>
    <x v="3292"/>
  </r>
  <r>
    <x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b v="0"/>
    <n v="91"/>
    <b v="1"/>
    <x v="1"/>
    <s v="plays"/>
    <n v="170"/>
    <n v="84.29"/>
    <x v="1"/>
    <x v="3293"/>
  </r>
  <r>
    <x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b v="0"/>
    <n v="24"/>
    <b v="1"/>
    <x v="1"/>
    <s v="plays"/>
    <n v="118"/>
    <n v="29.58"/>
    <x v="0"/>
    <x v="3294"/>
  </r>
  <r>
    <x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b v="0"/>
    <n v="27"/>
    <b v="1"/>
    <x v="1"/>
    <s v="plays"/>
    <n v="103"/>
    <n v="26.67"/>
    <x v="2"/>
    <x v="3295"/>
  </r>
  <r>
    <x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b v="0"/>
    <n v="47"/>
    <b v="1"/>
    <x v="1"/>
    <s v="plays"/>
    <n v="144"/>
    <n v="45.98"/>
    <x v="0"/>
    <x v="3296"/>
  </r>
  <r>
    <x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b v="0"/>
    <n v="44"/>
    <b v="1"/>
    <x v="1"/>
    <s v="plays"/>
    <n v="100"/>
    <n v="125.09"/>
    <x v="0"/>
    <x v="3297"/>
  </r>
  <r>
    <x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b v="0"/>
    <n v="72"/>
    <b v="1"/>
    <x v="1"/>
    <s v="plays"/>
    <n v="102"/>
    <n v="141.29"/>
    <x v="0"/>
    <x v="3298"/>
  </r>
  <r>
    <x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b v="0"/>
    <n v="63"/>
    <b v="1"/>
    <x v="1"/>
    <s v="plays"/>
    <n v="116"/>
    <n v="55.33"/>
    <x v="0"/>
    <x v="3299"/>
  </r>
  <r>
    <x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b v="0"/>
    <n v="88"/>
    <b v="1"/>
    <x v="1"/>
    <s v="plays"/>
    <n v="136"/>
    <n v="46.42"/>
    <x v="0"/>
    <x v="3300"/>
  </r>
  <r>
    <x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b v="0"/>
    <n v="70"/>
    <b v="1"/>
    <x v="1"/>
    <s v="plays"/>
    <n v="133"/>
    <n v="57.2"/>
    <x v="2"/>
    <x v="3301"/>
  </r>
  <r>
    <x v="3302"/>
    <s v="El muro de BorÃ­s KiÃ©n"/>
    <s v="FilosofÃ­a de los anÃ³nimos"/>
    <x v="33"/>
    <n v="8685"/>
    <x v="0"/>
    <s v="ES"/>
    <s v="EUR"/>
    <n v="1481099176"/>
    <n v="1478507176"/>
    <b v="0"/>
    <n v="50"/>
    <b v="1"/>
    <x v="1"/>
    <s v="plays"/>
    <n v="103"/>
    <n v="173.7"/>
    <x v="2"/>
    <x v="3302"/>
  </r>
  <r>
    <x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b v="0"/>
    <n v="35"/>
    <b v="1"/>
    <x v="1"/>
    <s v="plays"/>
    <n v="116"/>
    <n v="59.6"/>
    <x v="0"/>
    <x v="3303"/>
  </r>
  <r>
    <x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b v="0"/>
    <n v="175"/>
    <b v="1"/>
    <x v="1"/>
    <s v="plays"/>
    <n v="105"/>
    <n v="89.59"/>
    <x v="2"/>
    <x v="3304"/>
  </r>
  <r>
    <x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b v="0"/>
    <n v="20"/>
    <b v="1"/>
    <x v="1"/>
    <s v="plays"/>
    <n v="102"/>
    <n v="204.05"/>
    <x v="0"/>
    <x v="3305"/>
  </r>
  <r>
    <x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b v="0"/>
    <n v="54"/>
    <b v="1"/>
    <x v="1"/>
    <s v="plays"/>
    <n v="175"/>
    <n v="48.7"/>
    <x v="2"/>
    <x v="3306"/>
  </r>
  <r>
    <x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b v="0"/>
    <n v="20"/>
    <b v="1"/>
    <x v="1"/>
    <s v="plays"/>
    <n v="107"/>
    <n v="53.34"/>
    <x v="2"/>
    <x v="3307"/>
  </r>
  <r>
    <x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b v="0"/>
    <n v="57"/>
    <b v="1"/>
    <x v="1"/>
    <s v="plays"/>
    <n v="122"/>
    <n v="75.09"/>
    <x v="2"/>
    <x v="3308"/>
  </r>
  <r>
    <x v="3309"/>
    <s v="Collision Course"/>
    <s v="Two unlikely friends, a garage, tinned beans &amp; the end of the world."/>
    <x v="18"/>
    <n v="558"/>
    <x v="0"/>
    <s v="GB"/>
    <s v="GBP"/>
    <n v="1476632178"/>
    <n v="1473953778"/>
    <b v="0"/>
    <n v="31"/>
    <b v="1"/>
    <x v="1"/>
    <s v="plays"/>
    <n v="159"/>
    <n v="18"/>
    <x v="2"/>
    <x v="3309"/>
  </r>
  <r>
    <x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b v="0"/>
    <n v="31"/>
    <b v="1"/>
    <x v="1"/>
    <s v="plays"/>
    <n v="100"/>
    <n v="209.84"/>
    <x v="0"/>
    <x v="3310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b v="0"/>
    <n v="45"/>
    <b v="1"/>
    <x v="1"/>
    <s v="plays"/>
    <n v="110"/>
    <n v="61.02"/>
    <x v="0"/>
    <x v="3311"/>
  </r>
  <r>
    <x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b v="0"/>
    <n v="41"/>
    <b v="1"/>
    <x v="1"/>
    <s v="plays"/>
    <n v="100"/>
    <n v="61"/>
    <x v="2"/>
    <x v="3312"/>
  </r>
  <r>
    <x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b v="0"/>
    <n v="29"/>
    <b v="1"/>
    <x v="1"/>
    <s v="plays"/>
    <n v="116"/>
    <n v="80.03"/>
    <x v="2"/>
    <x v="3313"/>
  </r>
  <r>
    <x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b v="0"/>
    <n v="58"/>
    <b v="1"/>
    <x v="1"/>
    <s v="plays"/>
    <n v="211"/>
    <n v="29.07"/>
    <x v="0"/>
    <x v="3314"/>
  </r>
  <r>
    <x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b v="0"/>
    <n v="89"/>
    <b v="1"/>
    <x v="1"/>
    <s v="plays"/>
    <n v="110"/>
    <n v="49.44"/>
    <x v="2"/>
    <x v="3315"/>
  </r>
  <r>
    <x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b v="0"/>
    <n v="125"/>
    <b v="1"/>
    <x v="1"/>
    <s v="plays"/>
    <n v="100"/>
    <n v="93.98"/>
    <x v="3"/>
    <x v="3316"/>
  </r>
  <r>
    <x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b v="0"/>
    <n v="18"/>
    <b v="1"/>
    <x v="1"/>
    <s v="plays"/>
    <n v="106"/>
    <n v="61.94"/>
    <x v="2"/>
    <x v="3317"/>
  </r>
  <r>
    <x v="3318"/>
    <s v="ROOMIES - Atlantic Canada Tour 2016-17"/>
    <s v="Help us strengthen and inspire disability arts in Atlantic Canada"/>
    <x v="13"/>
    <n v="2512"/>
    <x v="0"/>
    <s v="CA"/>
    <s v="CAD"/>
    <n v="1460341800"/>
    <n v="1456902893"/>
    <b v="0"/>
    <n v="32"/>
    <b v="1"/>
    <x v="1"/>
    <s v="plays"/>
    <n v="126"/>
    <n v="78.5"/>
    <x v="2"/>
    <x v="3318"/>
  </r>
  <r>
    <x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b v="0"/>
    <n v="16"/>
    <b v="1"/>
    <x v="1"/>
    <s v="plays"/>
    <n v="108"/>
    <n v="33.75"/>
    <x v="3"/>
    <x v="3319"/>
  </r>
  <r>
    <x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b v="0"/>
    <n v="38"/>
    <b v="1"/>
    <x v="1"/>
    <s v="plays"/>
    <n v="101"/>
    <n v="66.45"/>
    <x v="2"/>
    <x v="3320"/>
  </r>
  <r>
    <x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b v="0"/>
    <n v="15"/>
    <b v="1"/>
    <x v="1"/>
    <s v="plays"/>
    <n v="107"/>
    <n v="35.799999999999997"/>
    <x v="3"/>
    <x v="3321"/>
  </r>
  <r>
    <x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b v="0"/>
    <n v="23"/>
    <b v="1"/>
    <x v="1"/>
    <s v="plays"/>
    <n v="102"/>
    <n v="145.65"/>
    <x v="2"/>
    <x v="3322"/>
  </r>
  <r>
    <x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b v="0"/>
    <n v="49"/>
    <b v="1"/>
    <x v="1"/>
    <s v="plays"/>
    <n v="126"/>
    <n v="25.69"/>
    <x v="2"/>
    <x v="3323"/>
  </r>
  <r>
    <x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b v="0"/>
    <n v="10"/>
    <b v="1"/>
    <x v="1"/>
    <s v="plays"/>
    <n v="102"/>
    <n v="152.5"/>
    <x v="2"/>
    <x v="3324"/>
  </r>
  <r>
    <x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b v="0"/>
    <n v="15"/>
    <b v="1"/>
    <x v="1"/>
    <s v="plays"/>
    <n v="113"/>
    <n v="30"/>
    <x v="0"/>
    <x v="3325"/>
  </r>
  <r>
    <x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b v="0"/>
    <n v="57"/>
    <b v="1"/>
    <x v="1"/>
    <s v="plays"/>
    <n v="101"/>
    <n v="142.28"/>
    <x v="0"/>
    <x v="3326"/>
  </r>
  <r>
    <x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b v="0"/>
    <n v="33"/>
    <b v="1"/>
    <x v="1"/>
    <s v="plays"/>
    <n v="101"/>
    <n v="24.55"/>
    <x v="2"/>
    <x v="3327"/>
  </r>
  <r>
    <x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b v="0"/>
    <n v="9"/>
    <b v="1"/>
    <x v="1"/>
    <s v="plays"/>
    <n v="146"/>
    <n v="292.77999999999997"/>
    <x v="3"/>
    <x v="3328"/>
  </r>
  <r>
    <x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b v="0"/>
    <n v="26"/>
    <b v="1"/>
    <x v="1"/>
    <s v="plays"/>
    <n v="117"/>
    <n v="44.92"/>
    <x v="3"/>
    <x v="3329"/>
  </r>
  <r>
    <x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b v="0"/>
    <n v="69"/>
    <b v="1"/>
    <x v="1"/>
    <s v="plays"/>
    <n v="106"/>
    <n v="23.1"/>
    <x v="0"/>
    <x v="3330"/>
  </r>
  <r>
    <x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b v="0"/>
    <n v="65"/>
    <b v="1"/>
    <x v="1"/>
    <s v="plays"/>
    <n v="105"/>
    <n v="80.400000000000006"/>
    <x v="0"/>
    <x v="3331"/>
  </r>
  <r>
    <x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b v="0"/>
    <n v="83"/>
    <b v="1"/>
    <x v="1"/>
    <s v="plays"/>
    <n v="100"/>
    <n v="72.290000000000006"/>
    <x v="3"/>
    <x v="3332"/>
  </r>
  <r>
    <x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b v="0"/>
    <n v="111"/>
    <b v="1"/>
    <x v="1"/>
    <s v="plays"/>
    <n v="105"/>
    <n v="32.97"/>
    <x v="0"/>
    <x v="3333"/>
  </r>
  <r>
    <x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b v="0"/>
    <n v="46"/>
    <b v="1"/>
    <x v="1"/>
    <s v="plays"/>
    <n v="139"/>
    <n v="116.65"/>
    <x v="0"/>
    <x v="3334"/>
  </r>
  <r>
    <x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b v="0"/>
    <n v="63"/>
    <b v="1"/>
    <x v="1"/>
    <s v="plays"/>
    <n v="100"/>
    <n v="79.62"/>
    <x v="3"/>
    <x v="3335"/>
  </r>
  <r>
    <x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b v="0"/>
    <n v="9"/>
    <b v="1"/>
    <x v="1"/>
    <s v="plays"/>
    <n v="100"/>
    <n v="27.78"/>
    <x v="2"/>
    <x v="3336"/>
  </r>
  <r>
    <x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b v="0"/>
    <n v="34"/>
    <b v="1"/>
    <x v="1"/>
    <s v="plays"/>
    <n v="110"/>
    <n v="81.03"/>
    <x v="3"/>
    <x v="3337"/>
  </r>
  <r>
    <x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b v="0"/>
    <n v="112"/>
    <b v="1"/>
    <x v="1"/>
    <s v="plays"/>
    <n v="102"/>
    <n v="136.85"/>
    <x v="1"/>
    <x v="3338"/>
  </r>
  <r>
    <x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b v="0"/>
    <n v="47"/>
    <b v="1"/>
    <x v="1"/>
    <s v="plays"/>
    <n v="104"/>
    <n v="177.62"/>
    <x v="2"/>
    <x v="3339"/>
  </r>
  <r>
    <x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b v="0"/>
    <n v="38"/>
    <b v="1"/>
    <x v="1"/>
    <s v="plays"/>
    <n v="138"/>
    <n v="109.08"/>
    <x v="2"/>
    <x v="3340"/>
  </r>
  <r>
    <x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b v="0"/>
    <n v="28"/>
    <b v="1"/>
    <x v="1"/>
    <s v="plays"/>
    <n v="100"/>
    <n v="119.64"/>
    <x v="2"/>
    <x v="3341"/>
  </r>
  <r>
    <x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b v="0"/>
    <n v="78"/>
    <b v="1"/>
    <x v="1"/>
    <s v="plays"/>
    <n v="102"/>
    <n v="78.209999999999994"/>
    <x v="0"/>
    <x v="3342"/>
  </r>
  <r>
    <x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b v="0"/>
    <n v="23"/>
    <b v="1"/>
    <x v="1"/>
    <s v="plays"/>
    <n v="171"/>
    <n v="52.17"/>
    <x v="2"/>
    <x v="3343"/>
  </r>
  <r>
    <x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b v="0"/>
    <n v="40"/>
    <b v="1"/>
    <x v="1"/>
    <s v="plays"/>
    <n v="101"/>
    <n v="114.13"/>
    <x v="3"/>
    <x v="3344"/>
  </r>
  <r>
    <x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b v="0"/>
    <n v="13"/>
    <b v="1"/>
    <x v="1"/>
    <s v="plays"/>
    <n v="130"/>
    <n v="50"/>
    <x v="0"/>
    <x v="3345"/>
  </r>
  <r>
    <x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b v="0"/>
    <n v="18"/>
    <b v="1"/>
    <x v="1"/>
    <s v="plays"/>
    <n v="110"/>
    <n v="91.67"/>
    <x v="0"/>
    <x v="3346"/>
  </r>
  <r>
    <x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b v="0"/>
    <n v="22"/>
    <b v="1"/>
    <x v="1"/>
    <s v="plays"/>
    <n v="119"/>
    <n v="108.59"/>
    <x v="2"/>
    <x v="3347"/>
  </r>
  <r>
    <x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b v="0"/>
    <n v="79"/>
    <b v="1"/>
    <x v="1"/>
    <s v="plays"/>
    <n v="100"/>
    <n v="69.819999999999993"/>
    <x v="2"/>
    <x v="3348"/>
  </r>
  <r>
    <x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b v="0"/>
    <n v="14"/>
    <b v="1"/>
    <x v="1"/>
    <s v="plays"/>
    <n v="153"/>
    <n v="109.57"/>
    <x v="2"/>
    <x v="3349"/>
  </r>
  <r>
    <x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b v="0"/>
    <n v="51"/>
    <b v="1"/>
    <x v="1"/>
    <s v="plays"/>
    <n v="104"/>
    <n v="71.67"/>
    <x v="0"/>
    <x v="3350"/>
  </r>
  <r>
    <x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b v="0"/>
    <n v="54"/>
    <b v="1"/>
    <x v="1"/>
    <s v="plays"/>
    <n v="101"/>
    <n v="93.61"/>
    <x v="3"/>
    <x v="3351"/>
  </r>
  <r>
    <x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b v="0"/>
    <n v="70"/>
    <b v="1"/>
    <x v="1"/>
    <s v="plays"/>
    <n v="108"/>
    <n v="76.8"/>
    <x v="2"/>
    <x v="3352"/>
  </r>
  <r>
    <x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b v="0"/>
    <n v="44"/>
    <b v="1"/>
    <x v="1"/>
    <s v="plays"/>
    <n v="315"/>
    <n v="35.799999999999997"/>
    <x v="2"/>
    <x v="3353"/>
  </r>
  <r>
    <x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b v="0"/>
    <n v="55"/>
    <b v="1"/>
    <x v="1"/>
    <s v="plays"/>
    <n v="102"/>
    <n v="55.6"/>
    <x v="0"/>
    <x v="3354"/>
  </r>
  <r>
    <x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b v="0"/>
    <n v="15"/>
    <b v="1"/>
    <x v="1"/>
    <s v="plays"/>
    <n v="126"/>
    <n v="147.33000000000001"/>
    <x v="2"/>
    <x v="3355"/>
  </r>
  <r>
    <x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b v="0"/>
    <n v="27"/>
    <b v="1"/>
    <x v="1"/>
    <s v="plays"/>
    <n v="101"/>
    <n v="56.33"/>
    <x v="2"/>
    <x v="3356"/>
  </r>
  <r>
    <x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b v="0"/>
    <n v="21"/>
    <b v="1"/>
    <x v="1"/>
    <s v="plays"/>
    <n v="101"/>
    <n v="96.19"/>
    <x v="3"/>
    <x v="3357"/>
  </r>
  <r>
    <x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b v="0"/>
    <n v="162"/>
    <b v="1"/>
    <x v="1"/>
    <s v="plays"/>
    <n v="103"/>
    <n v="63.57"/>
    <x v="3"/>
    <x v="3358"/>
  </r>
  <r>
    <x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b v="0"/>
    <n v="23"/>
    <b v="1"/>
    <x v="1"/>
    <s v="plays"/>
    <n v="106"/>
    <n v="184.78"/>
    <x v="1"/>
    <x v="3359"/>
  </r>
  <r>
    <x v="3360"/>
    <s v="Pretty Butch"/>
    <s v="World Premiere, an M1 Singapore Fringe Festival 2017 commission."/>
    <x v="7"/>
    <n v="9124"/>
    <x v="0"/>
    <s v="SG"/>
    <s v="SGD"/>
    <n v="1481731140"/>
    <n v="1479866343"/>
    <b v="0"/>
    <n v="72"/>
    <b v="1"/>
    <x v="1"/>
    <s v="plays"/>
    <n v="101"/>
    <n v="126.72"/>
    <x v="2"/>
    <x v="3360"/>
  </r>
  <r>
    <x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b v="0"/>
    <n v="68"/>
    <b v="1"/>
    <x v="1"/>
    <s v="plays"/>
    <n v="113"/>
    <n v="83.43"/>
    <x v="3"/>
    <x v="3361"/>
  </r>
  <r>
    <x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b v="0"/>
    <n v="20"/>
    <b v="1"/>
    <x v="1"/>
    <s v="plays"/>
    <n v="218"/>
    <n v="54.5"/>
    <x v="0"/>
    <x v="3362"/>
  </r>
  <r>
    <x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b v="0"/>
    <n v="26"/>
    <b v="1"/>
    <x v="1"/>
    <s v="plays"/>
    <n v="101"/>
    <n v="302.31"/>
    <x v="3"/>
    <x v="3363"/>
  </r>
  <r>
    <x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b v="0"/>
    <n v="72"/>
    <b v="1"/>
    <x v="1"/>
    <s v="plays"/>
    <n v="106"/>
    <n v="44.14"/>
    <x v="2"/>
    <x v="3364"/>
  </r>
  <r>
    <x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b v="0"/>
    <n v="3"/>
    <b v="1"/>
    <x v="1"/>
    <s v="plays"/>
    <n v="104"/>
    <n v="866.67"/>
    <x v="0"/>
    <x v="3365"/>
  </r>
  <r>
    <x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b v="0"/>
    <n v="18"/>
    <b v="1"/>
    <x v="1"/>
    <s v="plays"/>
    <n v="221"/>
    <n v="61.39"/>
    <x v="0"/>
    <x v="3366"/>
  </r>
  <r>
    <x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b v="0"/>
    <n v="30"/>
    <b v="1"/>
    <x v="1"/>
    <s v="plays"/>
    <n v="119"/>
    <n v="29.67"/>
    <x v="0"/>
    <x v="3367"/>
  </r>
  <r>
    <x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b v="0"/>
    <n v="23"/>
    <b v="1"/>
    <x v="1"/>
    <s v="plays"/>
    <n v="105"/>
    <n v="45.48"/>
    <x v="3"/>
    <x v="3368"/>
  </r>
  <r>
    <x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b v="0"/>
    <n v="54"/>
    <b v="1"/>
    <x v="1"/>
    <s v="plays"/>
    <n v="104"/>
    <n v="96.2"/>
    <x v="2"/>
    <x v="3369"/>
  </r>
  <r>
    <x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b v="0"/>
    <n v="26"/>
    <b v="1"/>
    <x v="1"/>
    <s v="plays"/>
    <n v="118"/>
    <n v="67.92"/>
    <x v="2"/>
    <x v="3370"/>
  </r>
  <r>
    <x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b v="0"/>
    <n v="9"/>
    <b v="1"/>
    <x v="1"/>
    <s v="plays"/>
    <n v="139"/>
    <n v="30.78"/>
    <x v="0"/>
    <x v="3371"/>
  </r>
  <r>
    <x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b v="0"/>
    <n v="27"/>
    <b v="1"/>
    <x v="1"/>
    <s v="plays"/>
    <n v="104"/>
    <n v="38.33"/>
    <x v="3"/>
    <x v="3372"/>
  </r>
  <r>
    <x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b v="0"/>
    <n v="30"/>
    <b v="1"/>
    <x v="1"/>
    <s v="plays"/>
    <n v="100"/>
    <n v="66.83"/>
    <x v="0"/>
    <x v="3373"/>
  </r>
  <r>
    <x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b v="0"/>
    <n v="52"/>
    <b v="1"/>
    <x v="1"/>
    <s v="plays"/>
    <n v="107"/>
    <n v="71.73"/>
    <x v="0"/>
    <x v="3374"/>
  </r>
  <r>
    <x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b v="0"/>
    <n v="17"/>
    <b v="1"/>
    <x v="1"/>
    <s v="plays"/>
    <n v="100"/>
    <n v="176.47"/>
    <x v="3"/>
    <x v="3375"/>
  </r>
  <r>
    <x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b v="0"/>
    <n v="19"/>
    <b v="1"/>
    <x v="1"/>
    <s v="plays"/>
    <n v="100"/>
    <n v="421.11"/>
    <x v="0"/>
    <x v="3376"/>
  </r>
  <r>
    <x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b v="0"/>
    <n v="77"/>
    <b v="1"/>
    <x v="1"/>
    <s v="plays"/>
    <n v="101"/>
    <n v="104.99"/>
    <x v="0"/>
    <x v="3377"/>
  </r>
  <r>
    <x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b v="0"/>
    <n v="21"/>
    <b v="1"/>
    <x v="1"/>
    <s v="plays"/>
    <n v="108"/>
    <n v="28.19"/>
    <x v="3"/>
    <x v="3378"/>
  </r>
  <r>
    <x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b v="0"/>
    <n v="38"/>
    <b v="1"/>
    <x v="1"/>
    <s v="plays"/>
    <n v="104"/>
    <n v="54.55"/>
    <x v="0"/>
    <x v="3379"/>
  </r>
  <r>
    <x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b v="0"/>
    <n v="28"/>
    <b v="1"/>
    <x v="1"/>
    <s v="plays"/>
    <n v="104"/>
    <n v="111.89"/>
    <x v="3"/>
    <x v="3380"/>
  </r>
  <r>
    <x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b v="0"/>
    <n v="48"/>
    <b v="1"/>
    <x v="1"/>
    <s v="plays"/>
    <n v="102"/>
    <n v="85.21"/>
    <x v="0"/>
    <x v="3381"/>
  </r>
  <r>
    <x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b v="0"/>
    <n v="46"/>
    <b v="1"/>
    <x v="1"/>
    <s v="plays"/>
    <n v="101"/>
    <n v="76.650000000000006"/>
    <x v="2"/>
    <x v="3382"/>
  </r>
  <r>
    <x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b v="0"/>
    <n v="30"/>
    <b v="1"/>
    <x v="1"/>
    <s v="plays"/>
    <n v="112"/>
    <n v="65.17"/>
    <x v="2"/>
    <x v="3383"/>
  </r>
  <r>
    <x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b v="0"/>
    <n v="64"/>
    <b v="1"/>
    <x v="1"/>
    <s v="plays"/>
    <n v="100"/>
    <n v="93.76"/>
    <x v="0"/>
    <x v="3384"/>
  </r>
  <r>
    <x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b v="0"/>
    <n v="15"/>
    <b v="1"/>
    <x v="1"/>
    <s v="plays"/>
    <n v="100"/>
    <n v="133.33000000000001"/>
    <x v="3"/>
    <x v="3385"/>
  </r>
  <r>
    <x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b v="0"/>
    <n v="41"/>
    <b v="1"/>
    <x v="1"/>
    <s v="plays"/>
    <n v="105"/>
    <n v="51.22"/>
    <x v="3"/>
    <x v="3386"/>
  </r>
  <r>
    <x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b v="0"/>
    <n v="35"/>
    <b v="1"/>
    <x v="1"/>
    <s v="plays"/>
    <n v="117"/>
    <n v="100.17"/>
    <x v="3"/>
    <x v="3387"/>
  </r>
  <r>
    <x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b v="0"/>
    <n v="45"/>
    <b v="1"/>
    <x v="1"/>
    <s v="plays"/>
    <n v="104"/>
    <n v="34.6"/>
    <x v="0"/>
    <x v="3388"/>
  </r>
  <r>
    <x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b v="0"/>
    <n v="62"/>
    <b v="1"/>
    <x v="1"/>
    <s v="plays"/>
    <n v="115"/>
    <n v="184.68"/>
    <x v="2"/>
    <x v="3389"/>
  </r>
  <r>
    <x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b v="0"/>
    <n v="22"/>
    <b v="1"/>
    <x v="1"/>
    <s v="plays"/>
    <n v="102"/>
    <n v="69.819999999999993"/>
    <x v="3"/>
    <x v="3390"/>
  </r>
  <r>
    <x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b v="0"/>
    <n v="18"/>
    <b v="1"/>
    <x v="1"/>
    <s v="plays"/>
    <n v="223"/>
    <n v="61.94"/>
    <x v="3"/>
    <x v="3391"/>
  </r>
  <r>
    <x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b v="0"/>
    <n v="12"/>
    <b v="1"/>
    <x v="1"/>
    <s v="plays"/>
    <n v="100"/>
    <n v="41.67"/>
    <x v="2"/>
    <x v="3392"/>
  </r>
  <r>
    <x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b v="0"/>
    <n v="44"/>
    <b v="1"/>
    <x v="1"/>
    <s v="plays"/>
    <n v="106"/>
    <n v="36.07"/>
    <x v="3"/>
    <x v="3393"/>
  </r>
  <r>
    <x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b v="0"/>
    <n v="27"/>
    <b v="1"/>
    <x v="1"/>
    <s v="plays"/>
    <n v="142"/>
    <n v="29"/>
    <x v="3"/>
    <x v="3394"/>
  </r>
  <r>
    <x v="3395"/>
    <s v="MIRAMAR"/>
    <s v="Miramar is a a darkly funny play exploring what it is we call â€˜homeâ€™."/>
    <x v="2"/>
    <n v="920"/>
    <x v="0"/>
    <s v="GB"/>
    <s v="GBP"/>
    <n v="1433009400"/>
    <n v="1431795944"/>
    <b v="0"/>
    <n v="38"/>
    <b v="1"/>
    <x v="1"/>
    <s v="plays"/>
    <n v="184"/>
    <n v="24.21"/>
    <x v="0"/>
    <x v="3395"/>
  </r>
  <r>
    <x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b v="0"/>
    <n v="28"/>
    <b v="1"/>
    <x v="1"/>
    <s v="plays"/>
    <n v="104"/>
    <n v="55.89"/>
    <x v="3"/>
    <x v="3396"/>
  </r>
  <r>
    <x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b v="0"/>
    <n v="24"/>
    <b v="1"/>
    <x v="1"/>
    <s v="plays"/>
    <n v="112"/>
    <n v="11.67"/>
    <x v="2"/>
    <x v="3397"/>
  </r>
  <r>
    <x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b v="0"/>
    <n v="65"/>
    <b v="1"/>
    <x v="1"/>
    <s v="plays"/>
    <n v="111"/>
    <n v="68.349999999999994"/>
    <x v="3"/>
    <x v="3398"/>
  </r>
  <r>
    <x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b v="0"/>
    <n v="46"/>
    <b v="1"/>
    <x v="1"/>
    <s v="plays"/>
    <n v="104"/>
    <n v="27.07"/>
    <x v="0"/>
    <x v="3399"/>
  </r>
  <r>
    <x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b v="0"/>
    <n v="85"/>
    <b v="1"/>
    <x v="1"/>
    <s v="plays"/>
    <n v="100"/>
    <n v="118.13"/>
    <x v="3"/>
    <x v="3400"/>
  </r>
  <r>
    <x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b v="0"/>
    <n v="66"/>
    <b v="1"/>
    <x v="1"/>
    <s v="plays"/>
    <n v="102"/>
    <n v="44.76"/>
    <x v="0"/>
    <x v="3401"/>
  </r>
  <r>
    <x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b v="0"/>
    <n v="165"/>
    <b v="1"/>
    <x v="1"/>
    <s v="plays"/>
    <n v="110"/>
    <n v="99.79"/>
    <x v="0"/>
    <x v="3402"/>
  </r>
  <r>
    <x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b v="0"/>
    <n v="17"/>
    <b v="1"/>
    <x v="1"/>
    <s v="plays"/>
    <n v="100"/>
    <n v="117.65"/>
    <x v="0"/>
    <x v="3403"/>
  </r>
  <r>
    <x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b v="0"/>
    <n v="3"/>
    <b v="1"/>
    <x v="1"/>
    <s v="plays"/>
    <n v="122"/>
    <n v="203.33"/>
    <x v="0"/>
    <x v="3404"/>
  </r>
  <r>
    <x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b v="0"/>
    <n v="17"/>
    <b v="1"/>
    <x v="1"/>
    <s v="plays"/>
    <n v="138"/>
    <n v="28.32"/>
    <x v="2"/>
    <x v="3405"/>
  </r>
  <r>
    <x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b v="0"/>
    <n v="91"/>
    <b v="1"/>
    <x v="1"/>
    <s v="plays"/>
    <n v="100"/>
    <n v="110.23"/>
    <x v="3"/>
    <x v="3406"/>
  </r>
  <r>
    <x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b v="0"/>
    <n v="67"/>
    <b v="1"/>
    <x v="1"/>
    <s v="plays"/>
    <n v="107"/>
    <n v="31.97"/>
    <x v="3"/>
    <x v="3407"/>
  </r>
  <r>
    <x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b v="0"/>
    <n v="18"/>
    <b v="1"/>
    <x v="1"/>
    <s v="plays"/>
    <n v="211"/>
    <n v="58.61"/>
    <x v="3"/>
    <x v="3408"/>
  </r>
  <r>
    <x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b v="0"/>
    <n v="21"/>
    <b v="1"/>
    <x v="1"/>
    <s v="plays"/>
    <n v="124"/>
    <n v="29.43"/>
    <x v="2"/>
    <x v="3409"/>
  </r>
  <r>
    <x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b v="0"/>
    <n v="40"/>
    <b v="1"/>
    <x v="1"/>
    <s v="plays"/>
    <n v="109"/>
    <n v="81.38"/>
    <x v="2"/>
    <x v="3410"/>
  </r>
  <r>
    <x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b v="0"/>
    <n v="78"/>
    <b v="1"/>
    <x v="1"/>
    <s v="plays"/>
    <n v="104"/>
    <n v="199.17"/>
    <x v="0"/>
    <x v="3411"/>
  </r>
  <r>
    <x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b v="0"/>
    <n v="26"/>
    <b v="1"/>
    <x v="1"/>
    <s v="plays"/>
    <n v="100"/>
    <n v="115.38"/>
    <x v="3"/>
    <x v="3412"/>
  </r>
  <r>
    <x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b v="0"/>
    <n v="14"/>
    <b v="1"/>
    <x v="1"/>
    <s v="plays"/>
    <n v="130"/>
    <n v="46.43"/>
    <x v="0"/>
    <x v="3413"/>
  </r>
  <r>
    <x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b v="0"/>
    <n v="44"/>
    <b v="1"/>
    <x v="1"/>
    <s v="plays"/>
    <n v="104"/>
    <n v="70.569999999999993"/>
    <x v="2"/>
    <x v="3414"/>
  </r>
  <r>
    <x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b v="0"/>
    <n v="9"/>
    <b v="1"/>
    <x v="1"/>
    <s v="plays"/>
    <n v="100"/>
    <n v="22.22"/>
    <x v="2"/>
    <x v="3415"/>
  </r>
  <r>
    <x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b v="0"/>
    <n v="30"/>
    <b v="1"/>
    <x v="1"/>
    <s v="plays"/>
    <n v="120"/>
    <n v="159.47"/>
    <x v="0"/>
    <x v="3416"/>
  </r>
  <r>
    <x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b v="0"/>
    <n v="45"/>
    <b v="1"/>
    <x v="1"/>
    <s v="plays"/>
    <n v="100"/>
    <n v="37.78"/>
    <x v="3"/>
    <x v="3417"/>
  </r>
  <r>
    <x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b v="0"/>
    <n v="56"/>
    <b v="1"/>
    <x v="1"/>
    <s v="plays"/>
    <n v="101"/>
    <n v="72.05"/>
    <x v="3"/>
    <x v="3418"/>
  </r>
  <r>
    <x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b v="0"/>
    <n v="46"/>
    <b v="1"/>
    <x v="1"/>
    <s v="plays"/>
    <n v="107"/>
    <n v="63.7"/>
    <x v="2"/>
    <x v="3419"/>
  </r>
  <r>
    <x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b v="0"/>
    <n v="34"/>
    <b v="1"/>
    <x v="1"/>
    <s v="plays"/>
    <n v="138"/>
    <n v="28.41"/>
    <x v="2"/>
    <x v="3420"/>
  </r>
  <r>
    <x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b v="0"/>
    <n v="98"/>
    <b v="1"/>
    <x v="1"/>
    <s v="plays"/>
    <n v="101"/>
    <n v="103.21"/>
    <x v="0"/>
    <x v="3421"/>
  </r>
  <r>
    <x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b v="0"/>
    <n v="46"/>
    <b v="1"/>
    <x v="1"/>
    <s v="plays"/>
    <n v="109"/>
    <n v="71.150000000000006"/>
    <x v="0"/>
    <x v="3422"/>
  </r>
  <r>
    <x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b v="0"/>
    <n v="10"/>
    <b v="1"/>
    <x v="1"/>
    <s v="plays"/>
    <n v="140"/>
    <n v="35"/>
    <x v="0"/>
    <x v="3423"/>
  </r>
  <r>
    <x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b v="0"/>
    <n v="76"/>
    <b v="1"/>
    <x v="1"/>
    <s v="plays"/>
    <n v="104"/>
    <n v="81.78"/>
    <x v="0"/>
    <x v="3424"/>
  </r>
  <r>
    <x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b v="0"/>
    <n v="104"/>
    <b v="1"/>
    <x v="1"/>
    <s v="plays"/>
    <n v="103"/>
    <n v="297.02999999999997"/>
    <x v="3"/>
    <x v="3425"/>
  </r>
  <r>
    <x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b v="0"/>
    <n v="87"/>
    <b v="1"/>
    <x v="1"/>
    <s v="plays"/>
    <n v="108"/>
    <n v="46.61"/>
    <x v="3"/>
    <x v="3426"/>
  </r>
  <r>
    <x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b v="0"/>
    <n v="29"/>
    <b v="1"/>
    <x v="1"/>
    <s v="plays"/>
    <n v="100"/>
    <n v="51.72"/>
    <x v="3"/>
    <x v="3427"/>
  </r>
  <r>
    <x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b v="0"/>
    <n v="51"/>
    <b v="1"/>
    <x v="1"/>
    <s v="plays"/>
    <n v="103"/>
    <n v="40.29"/>
    <x v="0"/>
    <x v="3428"/>
  </r>
  <r>
    <x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b v="0"/>
    <n v="12"/>
    <b v="1"/>
    <x v="1"/>
    <s v="plays"/>
    <n v="130"/>
    <n v="16.25"/>
    <x v="2"/>
    <x v="3429"/>
  </r>
  <r>
    <x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b v="0"/>
    <n v="72"/>
    <b v="1"/>
    <x v="1"/>
    <s v="plays"/>
    <n v="109"/>
    <n v="30.15"/>
    <x v="3"/>
    <x v="3430"/>
  </r>
  <r>
    <x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b v="0"/>
    <n v="21"/>
    <b v="1"/>
    <x v="1"/>
    <s v="plays"/>
    <n v="100"/>
    <n v="95.24"/>
    <x v="3"/>
    <x v="3431"/>
  </r>
  <r>
    <x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b v="0"/>
    <n v="42"/>
    <b v="1"/>
    <x v="1"/>
    <s v="plays"/>
    <n v="110"/>
    <n v="52.21"/>
    <x v="2"/>
    <x v="3432"/>
  </r>
  <r>
    <x v="3433"/>
    <s v="The Dybbuk"/>
    <s v="death&amp;pretzels presents their first Chicago based project:_x000a_The Dybbuk by S. Ansky"/>
    <x v="196"/>
    <n v="9525"/>
    <x v="0"/>
    <s v="US"/>
    <s v="USD"/>
    <n v="1402974000"/>
    <n v="1400290255"/>
    <b v="0"/>
    <n v="71"/>
    <b v="1"/>
    <x v="1"/>
    <s v="plays"/>
    <n v="100"/>
    <n v="134.15"/>
    <x v="3"/>
    <x v="3433"/>
  </r>
  <r>
    <x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b v="0"/>
    <n v="168"/>
    <b v="1"/>
    <x v="1"/>
    <s v="plays"/>
    <n v="106"/>
    <n v="62.83"/>
    <x v="3"/>
    <x v="3434"/>
  </r>
  <r>
    <x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b v="0"/>
    <n v="19"/>
    <b v="1"/>
    <x v="1"/>
    <s v="plays"/>
    <n v="112"/>
    <n v="58.95"/>
    <x v="2"/>
    <x v="3435"/>
  </r>
  <r>
    <x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b v="0"/>
    <n v="37"/>
    <b v="1"/>
    <x v="1"/>
    <s v="plays"/>
    <n v="106"/>
    <n v="143.11000000000001"/>
    <x v="3"/>
    <x v="3436"/>
  </r>
  <r>
    <x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b v="0"/>
    <n v="36"/>
    <b v="1"/>
    <x v="1"/>
    <s v="plays"/>
    <n v="101"/>
    <n v="84.17"/>
    <x v="0"/>
    <x v="3437"/>
  </r>
  <r>
    <x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b v="0"/>
    <n v="14"/>
    <b v="1"/>
    <x v="1"/>
    <s v="plays"/>
    <n v="104"/>
    <n v="186.07"/>
    <x v="0"/>
    <x v="3438"/>
  </r>
  <r>
    <x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b v="0"/>
    <n v="18"/>
    <b v="1"/>
    <x v="1"/>
    <s v="plays"/>
    <n v="135"/>
    <n v="89.79"/>
    <x v="2"/>
    <x v="3439"/>
  </r>
  <r>
    <x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b v="0"/>
    <n v="82"/>
    <b v="1"/>
    <x v="1"/>
    <s v="plays"/>
    <n v="105"/>
    <n v="64.16"/>
    <x v="3"/>
    <x v="3440"/>
  </r>
  <r>
    <x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b v="0"/>
    <n v="43"/>
    <b v="1"/>
    <x v="1"/>
    <s v="plays"/>
    <n v="103"/>
    <n v="59.65"/>
    <x v="0"/>
    <x v="3441"/>
  </r>
  <r>
    <x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b v="0"/>
    <n v="8"/>
    <b v="1"/>
    <x v="1"/>
    <s v="plays"/>
    <n v="100"/>
    <n v="31.25"/>
    <x v="0"/>
    <x v="3442"/>
  </r>
  <r>
    <x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b v="0"/>
    <n v="45"/>
    <b v="1"/>
    <x v="1"/>
    <s v="plays"/>
    <n v="186"/>
    <n v="41.22"/>
    <x v="3"/>
    <x v="3443"/>
  </r>
  <r>
    <x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b v="0"/>
    <n v="20"/>
    <b v="1"/>
    <x v="1"/>
    <s v="plays"/>
    <n v="289"/>
    <n v="43.35"/>
    <x v="2"/>
    <x v="3444"/>
  </r>
  <r>
    <x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b v="0"/>
    <n v="31"/>
    <b v="1"/>
    <x v="1"/>
    <s v="plays"/>
    <n v="100"/>
    <n v="64.52"/>
    <x v="0"/>
    <x v="3445"/>
  </r>
  <r>
    <x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b v="0"/>
    <n v="25"/>
    <b v="1"/>
    <x v="1"/>
    <s v="plays"/>
    <n v="108"/>
    <n v="43.28"/>
    <x v="0"/>
    <x v="3446"/>
  </r>
  <r>
    <x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b v="0"/>
    <n v="14"/>
    <b v="1"/>
    <x v="1"/>
    <s v="plays"/>
    <n v="108"/>
    <n v="77"/>
    <x v="2"/>
    <x v="3447"/>
  </r>
  <r>
    <x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b v="0"/>
    <n v="45"/>
    <b v="1"/>
    <x v="1"/>
    <s v="plays"/>
    <n v="110"/>
    <n v="51.22"/>
    <x v="3"/>
    <x v="3448"/>
  </r>
  <r>
    <x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b v="0"/>
    <n v="20"/>
    <b v="1"/>
    <x v="1"/>
    <s v="plays"/>
    <n v="171"/>
    <n v="68.25"/>
    <x v="2"/>
    <x v="3449"/>
  </r>
  <r>
    <x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b v="0"/>
    <n v="39"/>
    <b v="1"/>
    <x v="1"/>
    <s v="plays"/>
    <n v="152"/>
    <n v="19.489999999999998"/>
    <x v="0"/>
    <x v="3450"/>
  </r>
  <r>
    <x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b v="0"/>
    <n v="16"/>
    <b v="1"/>
    <x v="1"/>
    <s v="plays"/>
    <n v="101"/>
    <n v="41.13"/>
    <x v="0"/>
    <x v="3451"/>
  </r>
  <r>
    <x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b v="0"/>
    <n v="37"/>
    <b v="1"/>
    <x v="1"/>
    <s v="plays"/>
    <n v="153"/>
    <n v="41.41"/>
    <x v="3"/>
    <x v="3452"/>
  </r>
  <r>
    <x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b v="0"/>
    <n v="14"/>
    <b v="1"/>
    <x v="1"/>
    <s v="plays"/>
    <n v="128"/>
    <n v="27.5"/>
    <x v="2"/>
    <x v="3453"/>
  </r>
  <r>
    <x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b v="0"/>
    <n v="21"/>
    <b v="1"/>
    <x v="1"/>
    <s v="plays"/>
    <n v="101"/>
    <n v="33.57"/>
    <x v="3"/>
    <x v="3454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b v="0"/>
    <n v="69"/>
    <b v="1"/>
    <x v="1"/>
    <s v="plays"/>
    <n v="101"/>
    <n v="145.87"/>
    <x v="2"/>
    <x v="3455"/>
  </r>
  <r>
    <x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b v="0"/>
    <n v="16"/>
    <b v="1"/>
    <x v="1"/>
    <s v="plays"/>
    <n v="191"/>
    <n v="358.69"/>
    <x v="3"/>
    <x v="3456"/>
  </r>
  <r>
    <x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b v="0"/>
    <n v="55"/>
    <b v="1"/>
    <x v="1"/>
    <s v="plays"/>
    <n v="140"/>
    <n v="50.98"/>
    <x v="0"/>
    <x v="3457"/>
  </r>
  <r>
    <x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b v="0"/>
    <n v="27"/>
    <b v="1"/>
    <x v="1"/>
    <s v="plays"/>
    <n v="124"/>
    <n v="45.04"/>
    <x v="0"/>
    <x v="3458"/>
  </r>
  <r>
    <x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b v="0"/>
    <n v="36"/>
    <b v="1"/>
    <x v="1"/>
    <s v="plays"/>
    <n v="126"/>
    <n v="17.53"/>
    <x v="2"/>
    <x v="3459"/>
  </r>
  <r>
    <x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b v="0"/>
    <n v="19"/>
    <b v="1"/>
    <x v="1"/>
    <s v="plays"/>
    <n v="190"/>
    <n v="50"/>
    <x v="3"/>
    <x v="3460"/>
  </r>
  <r>
    <x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b v="0"/>
    <n v="12"/>
    <b v="1"/>
    <x v="1"/>
    <s v="plays"/>
    <n v="139"/>
    <n v="57.92"/>
    <x v="2"/>
    <x v="3461"/>
  </r>
  <r>
    <x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b v="0"/>
    <n v="17"/>
    <b v="1"/>
    <x v="1"/>
    <s v="plays"/>
    <n v="202"/>
    <n v="29.71"/>
    <x v="0"/>
    <x v="3462"/>
  </r>
  <r>
    <x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b v="0"/>
    <n v="114"/>
    <b v="1"/>
    <x v="1"/>
    <s v="plays"/>
    <n v="103"/>
    <n v="90.68"/>
    <x v="2"/>
    <x v="3463"/>
  </r>
  <r>
    <x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b v="0"/>
    <n v="93"/>
    <b v="1"/>
    <x v="1"/>
    <s v="plays"/>
    <n v="102"/>
    <n v="55.01"/>
    <x v="2"/>
    <x v="3464"/>
  </r>
  <r>
    <x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b v="0"/>
    <n v="36"/>
    <b v="1"/>
    <x v="1"/>
    <s v="plays"/>
    <n v="103"/>
    <n v="57.22"/>
    <x v="0"/>
    <x v="3465"/>
  </r>
  <r>
    <x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b v="0"/>
    <n v="61"/>
    <b v="1"/>
    <x v="1"/>
    <s v="plays"/>
    <n v="127"/>
    <n v="72.95"/>
    <x v="2"/>
    <x v="3466"/>
  </r>
  <r>
    <x v="3467"/>
    <s v="Venus in Fur, Los Angeles."/>
    <s v="Venus in Fur, By David Ives."/>
    <x v="9"/>
    <n v="3030"/>
    <x v="0"/>
    <s v="US"/>
    <s v="USD"/>
    <n v="1426864032"/>
    <n v="1424275632"/>
    <b v="0"/>
    <n v="47"/>
    <b v="1"/>
    <x v="1"/>
    <s v="plays"/>
    <n v="101"/>
    <n v="64.47"/>
    <x v="0"/>
    <x v="3467"/>
  </r>
  <r>
    <x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b v="0"/>
    <n v="17"/>
    <b v="1"/>
    <x v="1"/>
    <s v="plays"/>
    <n v="122"/>
    <n v="716.35"/>
    <x v="2"/>
    <x v="3468"/>
  </r>
  <r>
    <x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b v="0"/>
    <n v="63"/>
    <b v="1"/>
    <x v="1"/>
    <s v="plays"/>
    <n v="113"/>
    <n v="50.4"/>
    <x v="2"/>
    <x v="3469"/>
  </r>
  <r>
    <x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b v="0"/>
    <n v="9"/>
    <b v="1"/>
    <x v="1"/>
    <s v="plays"/>
    <n v="150"/>
    <n v="41.67"/>
    <x v="2"/>
    <x v="3470"/>
  </r>
  <r>
    <x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b v="0"/>
    <n v="30"/>
    <b v="1"/>
    <x v="1"/>
    <s v="plays"/>
    <n v="215"/>
    <n v="35.770000000000003"/>
    <x v="3"/>
    <x v="3471"/>
  </r>
  <r>
    <x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b v="0"/>
    <n v="23"/>
    <b v="1"/>
    <x v="1"/>
    <s v="plays"/>
    <n v="102"/>
    <n v="88.74"/>
    <x v="3"/>
    <x v="3472"/>
  </r>
  <r>
    <x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b v="0"/>
    <n v="33"/>
    <b v="1"/>
    <x v="1"/>
    <s v="plays"/>
    <n v="100"/>
    <n v="148.47999999999999"/>
    <x v="0"/>
    <x v="3473"/>
  </r>
  <r>
    <x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b v="0"/>
    <n v="39"/>
    <b v="1"/>
    <x v="1"/>
    <s v="plays"/>
    <n v="101"/>
    <n v="51.79"/>
    <x v="2"/>
    <x v="3474"/>
  </r>
  <r>
    <x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b v="0"/>
    <n v="17"/>
    <b v="1"/>
    <x v="1"/>
    <s v="plays"/>
    <n v="113"/>
    <n v="20"/>
    <x v="3"/>
    <x v="3475"/>
  </r>
  <r>
    <x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b v="0"/>
    <n v="6"/>
    <b v="1"/>
    <x v="1"/>
    <s v="plays"/>
    <n v="104"/>
    <n v="52"/>
    <x v="3"/>
    <x v="3476"/>
  </r>
  <r>
    <x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b v="0"/>
    <n v="39"/>
    <b v="1"/>
    <x v="1"/>
    <s v="plays"/>
    <n v="115"/>
    <n v="53.23"/>
    <x v="0"/>
    <x v="3477"/>
  </r>
  <r>
    <x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b v="0"/>
    <n v="57"/>
    <b v="1"/>
    <x v="1"/>
    <s v="plays"/>
    <n v="113"/>
    <n v="39.6"/>
    <x v="0"/>
    <x v="3478"/>
  </r>
  <r>
    <x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b v="0"/>
    <n v="56"/>
    <b v="1"/>
    <x v="1"/>
    <s v="plays"/>
    <n v="128"/>
    <n v="34.25"/>
    <x v="3"/>
    <x v="3479"/>
  </r>
  <r>
    <x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b v="0"/>
    <n v="13"/>
    <b v="1"/>
    <x v="1"/>
    <s v="plays"/>
    <n v="143"/>
    <n v="164.62"/>
    <x v="0"/>
    <x v="3480"/>
  </r>
  <r>
    <x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b v="0"/>
    <n v="95"/>
    <b v="1"/>
    <x v="1"/>
    <s v="plays"/>
    <n v="119"/>
    <n v="125.05"/>
    <x v="3"/>
    <x v="3481"/>
  </r>
  <r>
    <x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b v="0"/>
    <n v="80"/>
    <b v="1"/>
    <x v="1"/>
    <s v="plays"/>
    <n v="138"/>
    <n v="51.88"/>
    <x v="3"/>
    <x v="3482"/>
  </r>
  <r>
    <x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b v="0"/>
    <n v="133"/>
    <b v="1"/>
    <x v="1"/>
    <s v="plays"/>
    <n v="160"/>
    <n v="40.29"/>
    <x v="3"/>
    <x v="3483"/>
  </r>
  <r>
    <x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b v="0"/>
    <n v="44"/>
    <b v="1"/>
    <x v="1"/>
    <s v="plays"/>
    <n v="114"/>
    <n v="64.91"/>
    <x v="2"/>
    <x v="3484"/>
  </r>
  <r>
    <x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b v="0"/>
    <n v="30"/>
    <b v="1"/>
    <x v="1"/>
    <s v="plays"/>
    <n v="101"/>
    <n v="55.33"/>
    <x v="2"/>
    <x v="3485"/>
  </r>
  <r>
    <x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b v="0"/>
    <n v="56"/>
    <b v="1"/>
    <x v="1"/>
    <s v="plays"/>
    <n v="155"/>
    <n v="83.14"/>
    <x v="0"/>
    <x v="3486"/>
  </r>
  <r>
    <x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b v="0"/>
    <n v="66"/>
    <b v="1"/>
    <x v="1"/>
    <s v="plays"/>
    <n v="128"/>
    <n v="38.71"/>
    <x v="0"/>
    <x v="3487"/>
  </r>
  <r>
    <x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b v="0"/>
    <n v="29"/>
    <b v="1"/>
    <x v="1"/>
    <s v="plays"/>
    <n v="121"/>
    <n v="125.38"/>
    <x v="0"/>
    <x v="3488"/>
  </r>
  <r>
    <x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b v="0"/>
    <n v="72"/>
    <b v="1"/>
    <x v="1"/>
    <s v="plays"/>
    <n v="113"/>
    <n v="78.260000000000005"/>
    <x v="3"/>
    <x v="3489"/>
  </r>
  <r>
    <x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b v="0"/>
    <n v="27"/>
    <b v="1"/>
    <x v="1"/>
    <s v="plays"/>
    <n v="128"/>
    <n v="47.22"/>
    <x v="2"/>
    <x v="3490"/>
  </r>
  <r>
    <x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b v="0"/>
    <n v="10"/>
    <b v="1"/>
    <x v="1"/>
    <s v="plays"/>
    <n v="158"/>
    <n v="79.099999999999994"/>
    <x v="0"/>
    <x v="3491"/>
  </r>
  <r>
    <x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b v="0"/>
    <n v="35"/>
    <b v="1"/>
    <x v="1"/>
    <s v="plays"/>
    <n v="105"/>
    <n v="114.29"/>
    <x v="0"/>
    <x v="3492"/>
  </r>
  <r>
    <x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b v="0"/>
    <n v="29"/>
    <b v="1"/>
    <x v="1"/>
    <s v="plays"/>
    <n v="100"/>
    <n v="51.72"/>
    <x v="3"/>
    <x v="3493"/>
  </r>
  <r>
    <x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b v="0"/>
    <n v="13"/>
    <b v="1"/>
    <x v="1"/>
    <s v="plays"/>
    <n v="100"/>
    <n v="30.77"/>
    <x v="2"/>
    <x v="3494"/>
  </r>
  <r>
    <x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b v="0"/>
    <n v="72"/>
    <b v="1"/>
    <x v="1"/>
    <s v="plays"/>
    <n v="107"/>
    <n v="74.209999999999994"/>
    <x v="3"/>
    <x v="3495"/>
  </r>
  <r>
    <x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b v="0"/>
    <n v="78"/>
    <b v="1"/>
    <x v="1"/>
    <s v="plays"/>
    <n v="124"/>
    <n v="47.85"/>
    <x v="2"/>
    <x v="3496"/>
  </r>
  <r>
    <x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b v="0"/>
    <n v="49"/>
    <b v="1"/>
    <x v="1"/>
    <s v="plays"/>
    <n v="109"/>
    <n v="34.409999999999997"/>
    <x v="2"/>
    <x v="3497"/>
  </r>
  <r>
    <x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b v="0"/>
    <n v="42"/>
    <b v="1"/>
    <x v="1"/>
    <s v="plays"/>
    <n v="102"/>
    <n v="40.24"/>
    <x v="2"/>
    <x v="3498"/>
  </r>
  <r>
    <x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b v="0"/>
    <n v="35"/>
    <b v="1"/>
    <x v="1"/>
    <s v="plays"/>
    <n v="106"/>
    <n v="60.29"/>
    <x v="0"/>
    <x v="3499"/>
  </r>
  <r>
    <x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b v="0"/>
    <n v="42"/>
    <b v="1"/>
    <x v="1"/>
    <s v="plays"/>
    <n v="106"/>
    <n v="25.31"/>
    <x v="2"/>
    <x v="3500"/>
  </r>
  <r>
    <x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b v="0"/>
    <n v="42"/>
    <b v="1"/>
    <x v="1"/>
    <s v="plays"/>
    <n v="101"/>
    <n v="35.950000000000003"/>
    <x v="0"/>
    <x v="3501"/>
  </r>
  <r>
    <x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b v="0"/>
    <n v="31"/>
    <b v="1"/>
    <x v="1"/>
    <s v="plays"/>
    <n v="105"/>
    <n v="136"/>
    <x v="2"/>
    <x v="3502"/>
  </r>
  <r>
    <x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b v="0"/>
    <n v="38"/>
    <b v="1"/>
    <x v="1"/>
    <s v="plays"/>
    <n v="108"/>
    <n v="70.760000000000005"/>
    <x v="2"/>
    <x v="3503"/>
  </r>
  <r>
    <x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b v="0"/>
    <n v="8"/>
    <b v="1"/>
    <x v="1"/>
    <s v="plays"/>
    <n v="100"/>
    <n v="125"/>
    <x v="0"/>
    <x v="3504"/>
  </r>
  <r>
    <x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b v="0"/>
    <n v="39"/>
    <b v="1"/>
    <x v="1"/>
    <s v="plays"/>
    <n v="104"/>
    <n v="66.510000000000005"/>
    <x v="3"/>
    <x v="3505"/>
  </r>
  <r>
    <x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b v="0"/>
    <n v="29"/>
    <b v="1"/>
    <x v="1"/>
    <s v="plays"/>
    <n v="102"/>
    <n v="105"/>
    <x v="3"/>
    <x v="3506"/>
  </r>
  <r>
    <x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b v="0"/>
    <n v="72"/>
    <b v="1"/>
    <x v="1"/>
    <s v="plays"/>
    <n v="104"/>
    <n v="145"/>
    <x v="2"/>
    <x v="3507"/>
  </r>
  <r>
    <x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b v="0"/>
    <n v="15"/>
    <b v="1"/>
    <x v="1"/>
    <s v="plays"/>
    <n v="180"/>
    <n v="12"/>
    <x v="2"/>
    <x v="3508"/>
  </r>
  <r>
    <x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b v="0"/>
    <n v="33"/>
    <b v="1"/>
    <x v="1"/>
    <s v="plays"/>
    <n v="106"/>
    <n v="96.67"/>
    <x v="3"/>
    <x v="3509"/>
  </r>
  <r>
    <x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b v="0"/>
    <n v="15"/>
    <b v="1"/>
    <x v="1"/>
    <s v="plays"/>
    <n v="101"/>
    <n v="60.33"/>
    <x v="3"/>
    <x v="3510"/>
  </r>
  <r>
    <x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b v="0"/>
    <n v="19"/>
    <b v="1"/>
    <x v="1"/>
    <s v="plays"/>
    <n v="101"/>
    <n v="79.89"/>
    <x v="3"/>
    <x v="3511"/>
  </r>
  <r>
    <x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b v="0"/>
    <n v="17"/>
    <b v="1"/>
    <x v="1"/>
    <s v="plays"/>
    <n v="100"/>
    <n v="58.82"/>
    <x v="0"/>
    <x v="3512"/>
  </r>
  <r>
    <x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b v="0"/>
    <n v="44"/>
    <b v="1"/>
    <x v="1"/>
    <s v="plays"/>
    <n v="118"/>
    <n v="75.34"/>
    <x v="3"/>
    <x v="3513"/>
  </r>
  <r>
    <x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b v="0"/>
    <n v="10"/>
    <b v="1"/>
    <x v="1"/>
    <s v="plays"/>
    <n v="110"/>
    <n v="55"/>
    <x v="0"/>
    <x v="3514"/>
  </r>
  <r>
    <x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b v="0"/>
    <n v="46"/>
    <b v="1"/>
    <x v="1"/>
    <s v="plays"/>
    <n v="103"/>
    <n v="66.959999999999994"/>
    <x v="0"/>
    <x v="3515"/>
  </r>
  <r>
    <x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b v="0"/>
    <n v="11"/>
    <b v="1"/>
    <x v="1"/>
    <s v="plays"/>
    <n v="100"/>
    <n v="227.27"/>
    <x v="3"/>
    <x v="3516"/>
  </r>
  <r>
    <x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b v="0"/>
    <n v="13"/>
    <b v="1"/>
    <x v="1"/>
    <s v="plays"/>
    <n v="100"/>
    <n v="307.69"/>
    <x v="3"/>
    <x v="3517"/>
  </r>
  <r>
    <x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b v="0"/>
    <n v="33"/>
    <b v="1"/>
    <x v="1"/>
    <s v="plays"/>
    <n v="110"/>
    <n v="50.02"/>
    <x v="3"/>
    <x v="3518"/>
  </r>
  <r>
    <x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b v="0"/>
    <n v="28"/>
    <b v="1"/>
    <x v="1"/>
    <s v="plays"/>
    <n v="101"/>
    <n v="72.39"/>
    <x v="0"/>
    <x v="3519"/>
  </r>
  <r>
    <x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b v="0"/>
    <n v="21"/>
    <b v="1"/>
    <x v="1"/>
    <s v="plays"/>
    <n v="101"/>
    <n v="95.95"/>
    <x v="0"/>
    <x v="3520"/>
  </r>
  <r>
    <x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b v="0"/>
    <n v="13"/>
    <b v="1"/>
    <x v="1"/>
    <s v="plays"/>
    <n v="169"/>
    <n v="45.62"/>
    <x v="3"/>
    <x v="3521"/>
  </r>
  <r>
    <x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b v="0"/>
    <n v="34"/>
    <b v="1"/>
    <x v="1"/>
    <s v="plays"/>
    <n v="100"/>
    <n v="41.03"/>
    <x v="0"/>
    <x v="3522"/>
  </r>
  <r>
    <x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b v="0"/>
    <n v="80"/>
    <b v="1"/>
    <x v="1"/>
    <s v="plays"/>
    <n v="114"/>
    <n v="56.83"/>
    <x v="2"/>
    <x v="3523"/>
  </r>
  <r>
    <x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b v="0"/>
    <n v="74"/>
    <b v="1"/>
    <x v="1"/>
    <s v="plays"/>
    <n v="102"/>
    <n v="137.24"/>
    <x v="3"/>
    <x v="3524"/>
  </r>
  <r>
    <x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b v="0"/>
    <n v="7"/>
    <b v="1"/>
    <x v="1"/>
    <s v="plays"/>
    <n v="106"/>
    <n v="75.709999999999994"/>
    <x v="0"/>
    <x v="3525"/>
  </r>
  <r>
    <x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b v="0"/>
    <n v="34"/>
    <b v="1"/>
    <x v="1"/>
    <s v="plays"/>
    <n v="102"/>
    <n v="99"/>
    <x v="2"/>
    <x v="3526"/>
  </r>
  <r>
    <x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b v="0"/>
    <n v="86"/>
    <b v="1"/>
    <x v="1"/>
    <s v="plays"/>
    <n v="117"/>
    <n v="81.569999999999993"/>
    <x v="0"/>
    <x v="3527"/>
  </r>
  <r>
    <x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b v="0"/>
    <n v="37"/>
    <b v="1"/>
    <x v="1"/>
    <s v="plays"/>
    <n v="101"/>
    <n v="45.11"/>
    <x v="2"/>
    <x v="3528"/>
  </r>
  <r>
    <x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b v="0"/>
    <n v="18"/>
    <b v="1"/>
    <x v="1"/>
    <s v="plays"/>
    <n v="132"/>
    <n v="36.67"/>
    <x v="0"/>
    <x v="3529"/>
  </r>
  <r>
    <x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b v="0"/>
    <n v="22"/>
    <b v="1"/>
    <x v="1"/>
    <s v="plays"/>
    <n v="100"/>
    <n v="125"/>
    <x v="2"/>
    <x v="3530"/>
  </r>
  <r>
    <x v="3531"/>
    <s v="The Reinvention of Lily Johnson"/>
    <s v="A political comedy for a crazy election year"/>
    <x v="28"/>
    <n v="1280"/>
    <x v="0"/>
    <s v="US"/>
    <s v="USD"/>
    <n v="1467301334"/>
    <n v="1464709334"/>
    <b v="0"/>
    <n v="26"/>
    <b v="1"/>
    <x v="1"/>
    <s v="plays"/>
    <n v="128"/>
    <n v="49.23"/>
    <x v="2"/>
    <x v="3531"/>
  </r>
  <r>
    <x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b v="0"/>
    <n v="27"/>
    <b v="1"/>
    <x v="1"/>
    <s v="plays"/>
    <n v="119"/>
    <n v="42.3"/>
    <x v="3"/>
    <x v="3532"/>
  </r>
  <r>
    <x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b v="0"/>
    <n v="8"/>
    <b v="1"/>
    <x v="1"/>
    <s v="plays"/>
    <n v="126"/>
    <n v="78.88"/>
    <x v="0"/>
    <x v="3533"/>
  </r>
  <r>
    <x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b v="0"/>
    <n v="204"/>
    <b v="1"/>
    <x v="1"/>
    <s v="plays"/>
    <n v="156"/>
    <n v="38.28"/>
    <x v="0"/>
    <x v="3534"/>
  </r>
  <r>
    <x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b v="0"/>
    <n v="46"/>
    <b v="1"/>
    <x v="1"/>
    <s v="plays"/>
    <n v="103"/>
    <n v="44.85"/>
    <x v="0"/>
    <x v="3535"/>
  </r>
  <r>
    <x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b v="0"/>
    <n v="17"/>
    <b v="1"/>
    <x v="1"/>
    <s v="plays"/>
    <n v="153"/>
    <n v="13.53"/>
    <x v="0"/>
    <x v="3536"/>
  </r>
  <r>
    <x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b v="0"/>
    <n v="28"/>
    <b v="1"/>
    <x v="1"/>
    <s v="plays"/>
    <n v="180"/>
    <n v="43.5"/>
    <x v="3"/>
    <x v="3537"/>
  </r>
  <r>
    <x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b v="0"/>
    <n v="83"/>
    <b v="1"/>
    <x v="1"/>
    <s v="plays"/>
    <n v="128"/>
    <n v="30.95"/>
    <x v="2"/>
    <x v="3538"/>
  </r>
  <r>
    <x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b v="0"/>
    <n v="13"/>
    <b v="1"/>
    <x v="1"/>
    <s v="plays"/>
    <n v="120"/>
    <n v="55.23"/>
    <x v="2"/>
    <x v="3539"/>
  </r>
  <r>
    <x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b v="0"/>
    <n v="8"/>
    <b v="1"/>
    <x v="1"/>
    <s v="plays"/>
    <n v="123"/>
    <n v="46.13"/>
    <x v="2"/>
    <x v="3540"/>
  </r>
  <r>
    <x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b v="0"/>
    <n v="32"/>
    <b v="1"/>
    <x v="1"/>
    <s v="plays"/>
    <n v="105"/>
    <n v="39.380000000000003"/>
    <x v="0"/>
    <x v="3541"/>
  </r>
  <r>
    <x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b v="0"/>
    <n v="85"/>
    <b v="1"/>
    <x v="1"/>
    <s v="plays"/>
    <n v="102"/>
    <n v="66.150000000000006"/>
    <x v="3"/>
    <x v="3542"/>
  </r>
  <r>
    <x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b v="0"/>
    <n v="29"/>
    <b v="1"/>
    <x v="1"/>
    <s v="plays"/>
    <n v="105"/>
    <n v="54.14"/>
    <x v="0"/>
    <x v="3543"/>
  </r>
  <r>
    <x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b v="0"/>
    <n v="24"/>
    <b v="1"/>
    <x v="1"/>
    <s v="plays"/>
    <n v="100"/>
    <n v="104.17"/>
    <x v="0"/>
    <x v="3544"/>
  </r>
  <r>
    <x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b v="0"/>
    <n v="8"/>
    <b v="1"/>
    <x v="1"/>
    <s v="plays"/>
    <n v="100"/>
    <n v="31.38"/>
    <x v="0"/>
    <x v="3545"/>
  </r>
  <r>
    <x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b v="0"/>
    <n v="19"/>
    <b v="1"/>
    <x v="1"/>
    <s v="plays"/>
    <n v="102"/>
    <n v="59.21"/>
    <x v="0"/>
    <x v="3546"/>
  </r>
  <r>
    <x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b v="0"/>
    <n v="336"/>
    <b v="1"/>
    <x v="1"/>
    <s v="plays"/>
    <n v="114"/>
    <n v="119.18"/>
    <x v="2"/>
    <x v="3547"/>
  </r>
  <r>
    <x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b v="0"/>
    <n v="13"/>
    <b v="1"/>
    <x v="1"/>
    <s v="plays"/>
    <n v="102"/>
    <n v="164.62"/>
    <x v="2"/>
    <x v="3548"/>
  </r>
  <r>
    <x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b v="0"/>
    <n v="42"/>
    <b v="1"/>
    <x v="1"/>
    <s v="plays"/>
    <n v="102"/>
    <n v="24.29"/>
    <x v="0"/>
    <x v="3549"/>
  </r>
  <r>
    <x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b v="0"/>
    <n v="64"/>
    <b v="1"/>
    <x v="1"/>
    <s v="plays"/>
    <n v="105"/>
    <n v="40.94"/>
    <x v="2"/>
    <x v="3550"/>
  </r>
  <r>
    <x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b v="0"/>
    <n v="25"/>
    <b v="1"/>
    <x v="1"/>
    <s v="plays"/>
    <n v="102"/>
    <n v="61.1"/>
    <x v="3"/>
    <x v="3551"/>
  </r>
  <r>
    <x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b v="0"/>
    <n v="20"/>
    <b v="1"/>
    <x v="1"/>
    <s v="plays"/>
    <n v="100"/>
    <n v="38.65"/>
    <x v="3"/>
    <x v="3552"/>
  </r>
  <r>
    <x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b v="0"/>
    <n v="104"/>
    <b v="1"/>
    <x v="1"/>
    <s v="plays"/>
    <n v="106"/>
    <n v="56.2"/>
    <x v="0"/>
    <x v="3553"/>
  </r>
  <r>
    <x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b v="0"/>
    <n v="53"/>
    <b v="1"/>
    <x v="1"/>
    <s v="plays"/>
    <n v="113"/>
    <n v="107"/>
    <x v="0"/>
    <x v="3554"/>
  </r>
  <r>
    <x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b v="0"/>
    <n v="14"/>
    <b v="1"/>
    <x v="1"/>
    <s v="plays"/>
    <n v="100"/>
    <n v="171.43"/>
    <x v="2"/>
    <x v="3555"/>
  </r>
  <r>
    <x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b v="0"/>
    <n v="20"/>
    <b v="1"/>
    <x v="1"/>
    <s v="plays"/>
    <n v="100"/>
    <n v="110.5"/>
    <x v="3"/>
    <x v="3556"/>
  </r>
  <r>
    <x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b v="0"/>
    <n v="558"/>
    <b v="1"/>
    <x v="1"/>
    <s v="plays"/>
    <n v="100"/>
    <n v="179.28"/>
    <x v="3"/>
    <x v="3557"/>
  </r>
  <r>
    <x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b v="0"/>
    <n v="22"/>
    <b v="1"/>
    <x v="1"/>
    <s v="plays"/>
    <n v="144"/>
    <n v="22.91"/>
    <x v="0"/>
    <x v="3558"/>
  </r>
  <r>
    <x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b v="0"/>
    <n v="24"/>
    <b v="1"/>
    <x v="1"/>
    <s v="plays"/>
    <n v="104"/>
    <n v="43.13"/>
    <x v="0"/>
    <x v="3559"/>
  </r>
  <r>
    <x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b v="0"/>
    <n v="74"/>
    <b v="1"/>
    <x v="1"/>
    <s v="plays"/>
    <n v="108"/>
    <n v="46.89"/>
    <x v="0"/>
    <x v="3560"/>
  </r>
  <r>
    <x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b v="0"/>
    <n v="54"/>
    <b v="1"/>
    <x v="1"/>
    <s v="plays"/>
    <n v="102"/>
    <n v="47.41"/>
    <x v="0"/>
    <x v="3561"/>
  </r>
  <r>
    <x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b v="0"/>
    <n v="31"/>
    <b v="1"/>
    <x v="1"/>
    <s v="plays"/>
    <n v="149"/>
    <n v="15.13"/>
    <x v="2"/>
    <x v="3562"/>
  </r>
  <r>
    <x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b v="0"/>
    <n v="25"/>
    <b v="1"/>
    <x v="1"/>
    <s v="plays"/>
    <n v="105"/>
    <n v="21.1"/>
    <x v="2"/>
    <x v="3563"/>
  </r>
  <r>
    <x v="3564"/>
    <s v="The Pillowman Aberdeen"/>
    <s v="Multi Award-Winng play THE PILLOWMAN coming to the Arts Centre Theatre, Aberdeen"/>
    <x v="28"/>
    <n v="1005"/>
    <x v="0"/>
    <s v="GB"/>
    <s v="GBP"/>
    <n v="1444060800"/>
    <n v="1440082649"/>
    <b v="0"/>
    <n v="17"/>
    <b v="1"/>
    <x v="1"/>
    <s v="plays"/>
    <n v="101"/>
    <n v="59.12"/>
    <x v="0"/>
    <x v="3564"/>
  </r>
  <r>
    <x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b v="0"/>
    <n v="12"/>
    <b v="1"/>
    <x v="1"/>
    <s v="plays"/>
    <n v="131"/>
    <n v="97.92"/>
    <x v="3"/>
    <x v="3565"/>
  </r>
  <r>
    <x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b v="0"/>
    <n v="38"/>
    <b v="1"/>
    <x v="1"/>
    <s v="plays"/>
    <n v="105"/>
    <n v="55.13"/>
    <x v="3"/>
    <x v="3566"/>
  </r>
  <r>
    <x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b v="0"/>
    <n v="41"/>
    <b v="1"/>
    <x v="1"/>
    <s v="plays"/>
    <n v="109"/>
    <n v="26.54"/>
    <x v="0"/>
    <x v="3567"/>
  </r>
  <r>
    <x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b v="0"/>
    <n v="19"/>
    <b v="1"/>
    <x v="1"/>
    <s v="plays"/>
    <n v="111"/>
    <n v="58.42"/>
    <x v="3"/>
    <x v="3568"/>
  </r>
  <r>
    <x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b v="0"/>
    <n v="41"/>
    <b v="1"/>
    <x v="1"/>
    <s v="plays"/>
    <n v="100"/>
    <n v="122.54"/>
    <x v="3"/>
    <x v="3569"/>
  </r>
  <r>
    <x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b v="0"/>
    <n v="26"/>
    <b v="1"/>
    <x v="1"/>
    <s v="plays"/>
    <n v="114"/>
    <n v="87.96"/>
    <x v="3"/>
    <x v="3570"/>
  </r>
  <r>
    <x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b v="0"/>
    <n v="25"/>
    <b v="1"/>
    <x v="1"/>
    <s v="plays"/>
    <n v="122"/>
    <n v="73.239999999999995"/>
    <x v="3"/>
    <x v="3571"/>
  </r>
  <r>
    <x v="3572"/>
    <s v="Monster"/>
    <s v="A darkly comic one woman show by Abram Rooney as part of The Camden Fringe 2015."/>
    <x v="2"/>
    <n v="500"/>
    <x v="0"/>
    <s v="GB"/>
    <s v="GBP"/>
    <n v="1434894082"/>
    <n v="1432302082"/>
    <b v="0"/>
    <n v="9"/>
    <b v="1"/>
    <x v="1"/>
    <s v="plays"/>
    <n v="100"/>
    <n v="55.56"/>
    <x v="0"/>
    <x v="3572"/>
  </r>
  <r>
    <x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b v="0"/>
    <n v="78"/>
    <b v="1"/>
    <x v="1"/>
    <s v="plays"/>
    <n v="103"/>
    <n v="39.54"/>
    <x v="3"/>
    <x v="3573"/>
  </r>
  <r>
    <x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b v="0"/>
    <n v="45"/>
    <b v="1"/>
    <x v="1"/>
    <s v="plays"/>
    <n v="106"/>
    <n v="136.78"/>
    <x v="3"/>
    <x v="3574"/>
  </r>
  <r>
    <x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b v="0"/>
    <n v="102"/>
    <b v="1"/>
    <x v="1"/>
    <s v="plays"/>
    <n v="101"/>
    <n v="99.34"/>
    <x v="2"/>
    <x v="3575"/>
  </r>
  <r>
    <x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b v="0"/>
    <n v="5"/>
    <b v="1"/>
    <x v="1"/>
    <s v="plays"/>
    <n v="100"/>
    <n v="20"/>
    <x v="2"/>
    <x v="3576"/>
  </r>
  <r>
    <x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b v="0"/>
    <n v="27"/>
    <b v="1"/>
    <x v="1"/>
    <s v="plays"/>
    <n v="130"/>
    <n v="28.89"/>
    <x v="0"/>
    <x v="3577"/>
  </r>
  <r>
    <x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b v="0"/>
    <n v="37"/>
    <b v="1"/>
    <x v="1"/>
    <s v="plays"/>
    <n v="100"/>
    <n v="40.549999999999997"/>
    <x v="2"/>
    <x v="3578"/>
  </r>
  <r>
    <x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b v="0"/>
    <n v="14"/>
    <b v="1"/>
    <x v="1"/>
    <s v="plays"/>
    <n v="100"/>
    <n v="35.71"/>
    <x v="2"/>
    <x v="3579"/>
  </r>
  <r>
    <x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b v="0"/>
    <n v="27"/>
    <b v="1"/>
    <x v="1"/>
    <s v="plays"/>
    <n v="114"/>
    <n v="37.96"/>
    <x v="0"/>
    <x v="3580"/>
  </r>
  <r>
    <x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b v="0"/>
    <n v="45"/>
    <b v="1"/>
    <x v="1"/>
    <s v="plays"/>
    <n v="100"/>
    <n v="33.33"/>
    <x v="3"/>
    <x v="3581"/>
  </r>
  <r>
    <x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b v="0"/>
    <n v="49"/>
    <b v="1"/>
    <x v="1"/>
    <s v="plays"/>
    <n v="287"/>
    <n v="58.57"/>
    <x v="2"/>
    <x v="3582"/>
  </r>
  <r>
    <x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b v="0"/>
    <n v="24"/>
    <b v="1"/>
    <x v="1"/>
    <s v="plays"/>
    <n v="109"/>
    <n v="135.63"/>
    <x v="2"/>
    <x v="3583"/>
  </r>
  <r>
    <x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b v="0"/>
    <n v="112"/>
    <b v="1"/>
    <x v="1"/>
    <s v="plays"/>
    <n v="116"/>
    <n v="30.94"/>
    <x v="0"/>
    <x v="3584"/>
  </r>
  <r>
    <x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b v="0"/>
    <n v="23"/>
    <b v="1"/>
    <x v="1"/>
    <s v="plays"/>
    <n v="119"/>
    <n v="176.09"/>
    <x v="3"/>
    <x v="3585"/>
  </r>
  <r>
    <x v="3586"/>
    <s v="Actors &amp; Musicians who are Blind or Autistic"/>
    <s v="See Theatre In A New Light"/>
    <x v="51"/>
    <n v="8207"/>
    <x v="0"/>
    <s v="US"/>
    <s v="USD"/>
    <n v="1474649070"/>
    <n v="1469465070"/>
    <b v="0"/>
    <n v="54"/>
    <b v="1"/>
    <x v="1"/>
    <s v="plays"/>
    <n v="109"/>
    <n v="151.97999999999999"/>
    <x v="2"/>
    <x v="3586"/>
  </r>
  <r>
    <x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b v="0"/>
    <n v="28"/>
    <b v="1"/>
    <x v="1"/>
    <s v="plays"/>
    <n v="127"/>
    <n v="22.61"/>
    <x v="2"/>
    <x v="3587"/>
  </r>
  <r>
    <x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b v="0"/>
    <n v="11"/>
    <b v="1"/>
    <x v="1"/>
    <s v="plays"/>
    <n v="101"/>
    <n v="18.27"/>
    <x v="0"/>
    <x v="3588"/>
  </r>
  <r>
    <x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b v="0"/>
    <n v="62"/>
    <b v="1"/>
    <x v="1"/>
    <s v="plays"/>
    <n v="128"/>
    <n v="82.26"/>
    <x v="0"/>
    <x v="3589"/>
  </r>
  <r>
    <x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b v="0"/>
    <n v="73"/>
    <b v="1"/>
    <x v="1"/>
    <s v="plays"/>
    <n v="100"/>
    <n v="68.53"/>
    <x v="3"/>
    <x v="3590"/>
  </r>
  <r>
    <x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b v="0"/>
    <n v="18"/>
    <b v="1"/>
    <x v="1"/>
    <s v="plays"/>
    <n v="175"/>
    <n v="68.06"/>
    <x v="3"/>
    <x v="3591"/>
  </r>
  <r>
    <x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b v="0"/>
    <n v="35"/>
    <b v="1"/>
    <x v="1"/>
    <s v="plays"/>
    <n v="127"/>
    <n v="72.709999999999994"/>
    <x v="3"/>
    <x v="3592"/>
  </r>
  <r>
    <x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b v="0"/>
    <n v="43"/>
    <b v="1"/>
    <x v="1"/>
    <s v="plays"/>
    <n v="111"/>
    <n v="77.19"/>
    <x v="3"/>
    <x v="3593"/>
  </r>
  <r>
    <x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b v="0"/>
    <n v="36"/>
    <b v="1"/>
    <x v="1"/>
    <s v="plays"/>
    <n v="126"/>
    <n v="55.97"/>
    <x v="2"/>
    <x v="3594"/>
  </r>
  <r>
    <x v="3595"/>
    <s v="The Flu Season"/>
    <s v="A new theatre company staging Will Eno's The Flu Season in Seattle"/>
    <x v="27"/>
    <n v="3081"/>
    <x v="0"/>
    <s v="US"/>
    <s v="USD"/>
    <n v="1426229940"/>
    <n v="1423959123"/>
    <b v="0"/>
    <n v="62"/>
    <b v="1"/>
    <x v="1"/>
    <s v="plays"/>
    <n v="119"/>
    <n v="49.69"/>
    <x v="0"/>
    <x v="3595"/>
  </r>
  <r>
    <x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b v="0"/>
    <n v="15"/>
    <b v="1"/>
    <x v="1"/>
    <s v="plays"/>
    <n v="108"/>
    <n v="79"/>
    <x v="3"/>
    <x v="3596"/>
  </r>
  <r>
    <x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b v="0"/>
    <n v="33"/>
    <b v="1"/>
    <x v="1"/>
    <s v="plays"/>
    <n v="103"/>
    <n v="77.73"/>
    <x v="2"/>
    <x v="3597"/>
  </r>
  <r>
    <x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b v="0"/>
    <n v="27"/>
    <b v="1"/>
    <x v="1"/>
    <s v="plays"/>
    <n v="110"/>
    <n v="40.78"/>
    <x v="3"/>
    <x v="3598"/>
  </r>
  <r>
    <x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b v="0"/>
    <n v="17"/>
    <b v="1"/>
    <x v="1"/>
    <s v="plays"/>
    <n v="202"/>
    <n v="59.41"/>
    <x v="0"/>
    <x v="3599"/>
  </r>
  <r>
    <x v="3600"/>
    <s v="Pariah"/>
    <s v="The First Play From The Man Who Brought You The Black James Bond!"/>
    <x v="185"/>
    <n v="13"/>
    <x v="0"/>
    <s v="US"/>
    <s v="USD"/>
    <n v="1476390164"/>
    <n v="1473970964"/>
    <b v="0"/>
    <n v="4"/>
    <b v="1"/>
    <x v="1"/>
    <s v="plays"/>
    <n v="130"/>
    <n v="3.25"/>
    <x v="2"/>
    <x v="3600"/>
  </r>
  <r>
    <x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b v="0"/>
    <n v="53"/>
    <b v="1"/>
    <x v="1"/>
    <s v="plays"/>
    <n v="104"/>
    <n v="39.380000000000003"/>
    <x v="3"/>
    <x v="3601"/>
  </r>
  <r>
    <x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b v="0"/>
    <n v="49"/>
    <b v="1"/>
    <x v="1"/>
    <s v="plays"/>
    <n v="100"/>
    <n v="81.67"/>
    <x v="2"/>
    <x v="3602"/>
  </r>
  <r>
    <x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b v="0"/>
    <n v="57"/>
    <b v="1"/>
    <x v="1"/>
    <s v="plays"/>
    <n v="171"/>
    <n v="44.91"/>
    <x v="0"/>
    <x v="3603"/>
  </r>
  <r>
    <x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b v="0"/>
    <n v="69"/>
    <b v="1"/>
    <x v="1"/>
    <s v="plays"/>
    <n v="113"/>
    <n v="49.06"/>
    <x v="2"/>
    <x v="3604"/>
  </r>
  <r>
    <x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b v="0"/>
    <n v="15"/>
    <b v="1"/>
    <x v="1"/>
    <s v="plays"/>
    <n v="184"/>
    <n v="30.67"/>
    <x v="2"/>
    <x v="3605"/>
  </r>
  <r>
    <x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b v="0"/>
    <n v="64"/>
    <b v="1"/>
    <x v="1"/>
    <s v="plays"/>
    <n v="130"/>
    <n v="61.06"/>
    <x v="2"/>
    <x v="3606"/>
  </r>
  <r>
    <x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b v="0"/>
    <n v="20"/>
    <b v="1"/>
    <x v="1"/>
    <s v="plays"/>
    <n v="105"/>
    <n v="29"/>
    <x v="0"/>
    <x v="3607"/>
  </r>
  <r>
    <x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b v="0"/>
    <n v="27"/>
    <b v="1"/>
    <x v="1"/>
    <s v="plays"/>
    <n v="100"/>
    <n v="29.63"/>
    <x v="2"/>
    <x v="3608"/>
  </r>
  <r>
    <x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b v="0"/>
    <n v="21"/>
    <b v="1"/>
    <x v="1"/>
    <s v="plays"/>
    <n v="153"/>
    <n v="143.1"/>
    <x v="2"/>
    <x v="3609"/>
  </r>
  <r>
    <x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b v="0"/>
    <n v="31"/>
    <b v="1"/>
    <x v="1"/>
    <s v="plays"/>
    <n v="162"/>
    <n v="52.35"/>
    <x v="0"/>
    <x v="3610"/>
  </r>
  <r>
    <x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b v="0"/>
    <n v="51"/>
    <b v="1"/>
    <x v="1"/>
    <s v="plays"/>
    <n v="136"/>
    <n v="66.67"/>
    <x v="0"/>
    <x v="3611"/>
  </r>
  <r>
    <x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b v="0"/>
    <n v="57"/>
    <b v="1"/>
    <x v="1"/>
    <s v="plays"/>
    <n v="144"/>
    <n v="126.67"/>
    <x v="3"/>
    <x v="3612"/>
  </r>
  <r>
    <x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b v="0"/>
    <n v="20"/>
    <b v="1"/>
    <x v="1"/>
    <s v="plays"/>
    <n v="100"/>
    <n v="62.5"/>
    <x v="3"/>
    <x v="3613"/>
  </r>
  <r>
    <x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b v="0"/>
    <n v="71"/>
    <b v="1"/>
    <x v="1"/>
    <s v="plays"/>
    <n v="101"/>
    <n v="35.49"/>
    <x v="0"/>
    <x v="3614"/>
  </r>
  <r>
    <x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b v="0"/>
    <n v="72"/>
    <b v="1"/>
    <x v="1"/>
    <s v="plays"/>
    <n v="107"/>
    <n v="37.08"/>
    <x v="0"/>
    <x v="3615"/>
  </r>
  <r>
    <x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b v="0"/>
    <n v="45"/>
    <b v="1"/>
    <x v="1"/>
    <s v="plays"/>
    <n v="125"/>
    <n v="69.33"/>
    <x v="0"/>
    <x v="3616"/>
  </r>
  <r>
    <x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b v="0"/>
    <n v="51"/>
    <b v="1"/>
    <x v="1"/>
    <s v="plays"/>
    <n v="119"/>
    <n v="17.25"/>
    <x v="1"/>
    <x v="3617"/>
  </r>
  <r>
    <x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b v="0"/>
    <n v="56"/>
    <b v="1"/>
    <x v="1"/>
    <s v="plays"/>
    <n v="101"/>
    <n v="36.07"/>
    <x v="0"/>
    <x v="3618"/>
  </r>
  <r>
    <x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b v="0"/>
    <n v="17"/>
    <b v="1"/>
    <x v="1"/>
    <s v="plays"/>
    <n v="113"/>
    <n v="66.47"/>
    <x v="2"/>
    <x v="3619"/>
  </r>
  <r>
    <x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b v="0"/>
    <n v="197"/>
    <b v="1"/>
    <x v="1"/>
    <s v="plays"/>
    <n v="105"/>
    <n v="56.07"/>
    <x v="0"/>
    <x v="3620"/>
  </r>
  <r>
    <x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b v="0"/>
    <n v="70"/>
    <b v="1"/>
    <x v="1"/>
    <s v="plays"/>
    <n v="110"/>
    <n v="47.03"/>
    <x v="2"/>
    <x v="3621"/>
  </r>
  <r>
    <x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b v="0"/>
    <n v="21"/>
    <b v="1"/>
    <x v="1"/>
    <s v="plays"/>
    <n v="100"/>
    <n v="47.67"/>
    <x v="3"/>
    <x v="3622"/>
  </r>
  <r>
    <x v="3623"/>
    <s v="Since I've Been Here"/>
    <s v="An original play exploring the complications of romantic relationships in all forms."/>
    <x v="30"/>
    <n v="3000"/>
    <x v="0"/>
    <s v="US"/>
    <s v="USD"/>
    <n v="1406358000"/>
    <n v="1404841270"/>
    <b v="0"/>
    <n v="34"/>
    <b v="1"/>
    <x v="1"/>
    <s v="plays"/>
    <n v="120"/>
    <n v="88.24"/>
    <x v="3"/>
    <x v="3623"/>
  </r>
  <r>
    <x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b v="0"/>
    <n v="39"/>
    <b v="1"/>
    <x v="1"/>
    <s v="plays"/>
    <n v="105"/>
    <n v="80.72"/>
    <x v="2"/>
    <x v="3624"/>
  </r>
  <r>
    <x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b v="0"/>
    <n v="78"/>
    <b v="1"/>
    <x v="1"/>
    <s v="plays"/>
    <n v="103"/>
    <n v="39.49"/>
    <x v="0"/>
    <x v="3625"/>
  </r>
  <r>
    <x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b v="0"/>
    <n v="48"/>
    <b v="1"/>
    <x v="1"/>
    <s v="plays"/>
    <n v="102"/>
    <n v="84.85"/>
    <x v="3"/>
    <x v="3626"/>
  </r>
  <r>
    <x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b v="0"/>
    <n v="29"/>
    <b v="1"/>
    <x v="1"/>
    <s v="plays"/>
    <n v="100"/>
    <n v="68.97"/>
    <x v="2"/>
    <x v="3627"/>
  </r>
  <r>
    <x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b v="0"/>
    <n v="0"/>
    <b v="0"/>
    <x v="1"/>
    <s v="musical"/>
    <n v="0"/>
    <e v="#DIV/0!"/>
    <x v="0"/>
    <x v="3628"/>
  </r>
  <r>
    <x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b v="0"/>
    <n v="2"/>
    <b v="0"/>
    <x v="1"/>
    <s v="musical"/>
    <n v="0"/>
    <n v="1"/>
    <x v="2"/>
    <x v="3629"/>
  </r>
  <r>
    <x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b v="0"/>
    <n v="1"/>
    <b v="0"/>
    <x v="1"/>
    <s v="musical"/>
    <n v="0"/>
    <n v="1"/>
    <x v="3"/>
    <x v="3630"/>
  </r>
  <r>
    <x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b v="0"/>
    <n v="59"/>
    <b v="0"/>
    <x v="1"/>
    <s v="musical"/>
    <n v="51"/>
    <n v="147.88"/>
    <x v="3"/>
    <x v="3631"/>
  </r>
  <r>
    <x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b v="0"/>
    <n v="1"/>
    <b v="0"/>
    <x v="1"/>
    <s v="musical"/>
    <n v="20"/>
    <n v="100"/>
    <x v="3"/>
    <x v="3632"/>
  </r>
  <r>
    <x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b v="0"/>
    <n v="31"/>
    <b v="0"/>
    <x v="1"/>
    <s v="musical"/>
    <n v="35"/>
    <n v="56.84"/>
    <x v="2"/>
    <x v="3633"/>
  </r>
  <r>
    <x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b v="0"/>
    <n v="18"/>
    <b v="0"/>
    <x v="1"/>
    <s v="musical"/>
    <n v="4"/>
    <n v="176.94"/>
    <x v="2"/>
    <x v="3634"/>
  </r>
  <r>
    <x v="3635"/>
    <s v="Mary's Son"/>
    <s v="Mary's Son is a pop opera about Jesus and the hope he brings to all people."/>
    <x v="8"/>
    <n v="1276"/>
    <x v="2"/>
    <s v="US"/>
    <s v="USD"/>
    <n v="1461186676"/>
    <n v="1458594676"/>
    <b v="0"/>
    <n v="10"/>
    <b v="0"/>
    <x v="1"/>
    <s v="musical"/>
    <n v="36"/>
    <n v="127.6"/>
    <x v="2"/>
    <x v="3635"/>
  </r>
  <r>
    <x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b v="0"/>
    <n v="0"/>
    <b v="0"/>
    <x v="1"/>
    <s v="musical"/>
    <n v="0"/>
    <e v="#DIV/0!"/>
    <x v="0"/>
    <x v="3636"/>
  </r>
  <r>
    <x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b v="0"/>
    <n v="14"/>
    <b v="0"/>
    <x v="1"/>
    <s v="musical"/>
    <n v="31"/>
    <n v="66.14"/>
    <x v="3"/>
    <x v="3637"/>
  </r>
  <r>
    <x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b v="0"/>
    <n v="2"/>
    <b v="0"/>
    <x v="1"/>
    <s v="musical"/>
    <n v="7"/>
    <n v="108"/>
    <x v="0"/>
    <x v="3638"/>
  </r>
  <r>
    <x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b v="0"/>
    <n v="1"/>
    <b v="0"/>
    <x v="1"/>
    <s v="musical"/>
    <n v="0"/>
    <n v="1"/>
    <x v="2"/>
    <x v="3639"/>
  </r>
  <r>
    <x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b v="0"/>
    <n v="3"/>
    <b v="0"/>
    <x v="1"/>
    <s v="musical"/>
    <n v="6"/>
    <n v="18.329999999999998"/>
    <x v="0"/>
    <x v="3640"/>
  </r>
  <r>
    <x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b v="0"/>
    <n v="0"/>
    <b v="0"/>
    <x v="1"/>
    <s v="musical"/>
    <n v="0"/>
    <e v="#DIV/0!"/>
    <x v="3"/>
    <x v="3641"/>
  </r>
  <r>
    <x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b v="0"/>
    <n v="2"/>
    <b v="0"/>
    <x v="1"/>
    <s v="musical"/>
    <n v="2"/>
    <n v="7.5"/>
    <x v="0"/>
    <x v="3642"/>
  </r>
  <r>
    <x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b v="0"/>
    <n v="0"/>
    <b v="0"/>
    <x v="1"/>
    <s v="musical"/>
    <n v="0"/>
    <e v="#DIV/0!"/>
    <x v="0"/>
    <x v="3643"/>
  </r>
  <r>
    <x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b v="0"/>
    <n v="12"/>
    <b v="0"/>
    <x v="1"/>
    <s v="musical"/>
    <n v="16"/>
    <n v="68.42"/>
    <x v="2"/>
    <x v="3644"/>
  </r>
  <r>
    <x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b v="0"/>
    <n v="1"/>
    <b v="0"/>
    <x v="1"/>
    <s v="musical"/>
    <n v="0"/>
    <n v="1"/>
    <x v="2"/>
    <x v="3645"/>
  </r>
  <r>
    <x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b v="0"/>
    <n v="8"/>
    <b v="0"/>
    <x v="1"/>
    <s v="musical"/>
    <n v="5"/>
    <n v="60.13"/>
    <x v="0"/>
    <x v="3646"/>
  </r>
  <r>
    <x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b v="0"/>
    <n v="2"/>
    <b v="0"/>
    <x v="1"/>
    <s v="musical"/>
    <n v="6"/>
    <n v="15"/>
    <x v="2"/>
    <x v="3647"/>
  </r>
  <r>
    <x v="3648"/>
    <s v="Moth Theater Lives"/>
    <s v="Help Moth Live! Support Moth and its artist collective to achieve its 2014/15 season."/>
    <x v="79"/>
    <n v="40153"/>
    <x v="0"/>
    <s v="US"/>
    <s v="USD"/>
    <n v="1412492445"/>
    <n v="1409900445"/>
    <b v="0"/>
    <n v="73"/>
    <b v="1"/>
    <x v="1"/>
    <s v="plays"/>
    <n v="100"/>
    <n v="550.04"/>
    <x v="3"/>
    <x v="3648"/>
  </r>
  <r>
    <x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b v="0"/>
    <n v="8"/>
    <b v="1"/>
    <x v="1"/>
    <s v="plays"/>
    <n v="104"/>
    <n v="97.5"/>
    <x v="3"/>
    <x v="3649"/>
  </r>
  <r>
    <x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b v="0"/>
    <n v="17"/>
    <b v="1"/>
    <x v="1"/>
    <s v="plays"/>
    <n v="100"/>
    <n v="29.41"/>
    <x v="2"/>
    <x v="3650"/>
  </r>
  <r>
    <x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b v="0"/>
    <n v="9"/>
    <b v="1"/>
    <x v="1"/>
    <s v="plays"/>
    <n v="104"/>
    <n v="57.78"/>
    <x v="3"/>
    <x v="3651"/>
  </r>
  <r>
    <x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b v="0"/>
    <n v="17"/>
    <b v="1"/>
    <x v="1"/>
    <s v="plays"/>
    <n v="251"/>
    <n v="44.24"/>
    <x v="2"/>
    <x v="3652"/>
  </r>
  <r>
    <x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b v="0"/>
    <n v="33"/>
    <b v="1"/>
    <x v="1"/>
    <s v="plays"/>
    <n v="101"/>
    <n v="60.91"/>
    <x v="0"/>
    <x v="3653"/>
  </r>
  <r>
    <x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b v="0"/>
    <n v="38"/>
    <b v="1"/>
    <x v="1"/>
    <s v="plays"/>
    <n v="174"/>
    <n v="68.84"/>
    <x v="2"/>
    <x v="3654"/>
  </r>
  <r>
    <x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b v="0"/>
    <n v="79"/>
    <b v="1"/>
    <x v="1"/>
    <s v="plays"/>
    <n v="116"/>
    <n v="73.58"/>
    <x v="0"/>
    <x v="3655"/>
  </r>
  <r>
    <x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b v="0"/>
    <n v="46"/>
    <b v="1"/>
    <x v="1"/>
    <s v="plays"/>
    <n v="106"/>
    <n v="115.02"/>
    <x v="1"/>
    <x v="3656"/>
  </r>
  <r>
    <x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b v="0"/>
    <n v="20"/>
    <b v="1"/>
    <x v="1"/>
    <s v="plays"/>
    <n v="111"/>
    <n v="110.75"/>
    <x v="2"/>
    <x v="3657"/>
  </r>
  <r>
    <x v="3658"/>
    <s v="Mr. Marmalade"/>
    <s v="Life is hard when your own imaginary friend can't make time for you."/>
    <x v="15"/>
    <n v="1510"/>
    <x v="0"/>
    <s v="US"/>
    <s v="USD"/>
    <n v="1404273540"/>
    <n v="1400272580"/>
    <b v="0"/>
    <n v="20"/>
    <b v="1"/>
    <x v="1"/>
    <s v="plays"/>
    <n v="101"/>
    <n v="75.5"/>
    <x v="3"/>
    <x v="3658"/>
  </r>
  <r>
    <x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b v="0"/>
    <n v="13"/>
    <b v="1"/>
    <x v="1"/>
    <s v="plays"/>
    <n v="102"/>
    <n v="235.46"/>
    <x v="0"/>
    <x v="3659"/>
  </r>
  <r>
    <x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b v="0"/>
    <n v="22"/>
    <b v="1"/>
    <x v="1"/>
    <s v="plays"/>
    <n v="100"/>
    <n v="11.36"/>
    <x v="3"/>
    <x v="3660"/>
  </r>
  <r>
    <x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b v="0"/>
    <n v="36"/>
    <b v="1"/>
    <x v="1"/>
    <s v="plays"/>
    <n v="111"/>
    <n v="92.5"/>
    <x v="2"/>
    <x v="3661"/>
  </r>
  <r>
    <x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b v="0"/>
    <n v="40"/>
    <b v="1"/>
    <x v="1"/>
    <s v="plays"/>
    <n v="101"/>
    <n v="202.85"/>
    <x v="0"/>
    <x v="3662"/>
  </r>
  <r>
    <x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b v="0"/>
    <n v="9"/>
    <b v="1"/>
    <x v="1"/>
    <s v="plays"/>
    <n v="104"/>
    <n v="26"/>
    <x v="2"/>
    <x v="3663"/>
  </r>
  <r>
    <x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b v="0"/>
    <n v="19"/>
    <b v="1"/>
    <x v="1"/>
    <s v="plays"/>
    <n v="109"/>
    <n v="46.05"/>
    <x v="2"/>
    <x v="3664"/>
  </r>
  <r>
    <x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b v="0"/>
    <n v="14"/>
    <b v="1"/>
    <x v="1"/>
    <s v="plays"/>
    <n v="115"/>
    <n v="51"/>
    <x v="0"/>
    <x v="3665"/>
  </r>
  <r>
    <x v="3666"/>
    <s v="Israel LÃ³pez @ Ojai Playwrights Conference"/>
    <s v="Artistic Internship @ Ojai Playwrights Conference"/>
    <x v="38"/>
    <n v="1200"/>
    <x v="0"/>
    <s v="US"/>
    <s v="USD"/>
    <n v="1406185200"/>
    <n v="1404337382"/>
    <b v="0"/>
    <n v="38"/>
    <b v="1"/>
    <x v="1"/>
    <s v="plays"/>
    <n v="100"/>
    <n v="31.58"/>
    <x v="3"/>
    <x v="3666"/>
  </r>
  <r>
    <x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b v="0"/>
    <n v="58"/>
    <b v="1"/>
    <x v="1"/>
    <s v="plays"/>
    <n v="103"/>
    <n v="53.36"/>
    <x v="0"/>
    <x v="3667"/>
  </r>
  <r>
    <x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b v="0"/>
    <n v="28"/>
    <b v="1"/>
    <x v="1"/>
    <s v="plays"/>
    <n v="104"/>
    <n v="36.96"/>
    <x v="0"/>
    <x v="3668"/>
  </r>
  <r>
    <x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b v="0"/>
    <n v="17"/>
    <b v="1"/>
    <x v="1"/>
    <s v="plays"/>
    <n v="138"/>
    <n v="81.290000000000006"/>
    <x v="0"/>
    <x v="3669"/>
  </r>
  <r>
    <x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b v="0"/>
    <n v="12"/>
    <b v="1"/>
    <x v="1"/>
    <s v="plays"/>
    <n v="110"/>
    <n v="20.079999999999998"/>
    <x v="0"/>
    <x v="3670"/>
  </r>
  <r>
    <x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b v="0"/>
    <n v="40"/>
    <b v="1"/>
    <x v="1"/>
    <s v="plays"/>
    <n v="101"/>
    <n v="88.25"/>
    <x v="3"/>
    <x v="3671"/>
  </r>
  <r>
    <x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b v="0"/>
    <n v="57"/>
    <b v="1"/>
    <x v="1"/>
    <s v="plays"/>
    <n v="102"/>
    <n v="53.44"/>
    <x v="3"/>
    <x v="3672"/>
  </r>
  <r>
    <x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b v="0"/>
    <n v="114"/>
    <b v="1"/>
    <x v="1"/>
    <s v="plays"/>
    <n v="114"/>
    <n v="39.869999999999997"/>
    <x v="3"/>
    <x v="3673"/>
  </r>
  <r>
    <x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b v="0"/>
    <n v="31"/>
    <b v="1"/>
    <x v="1"/>
    <s v="plays"/>
    <n v="100"/>
    <n v="145.16"/>
    <x v="2"/>
    <x v="3674"/>
  </r>
  <r>
    <x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b v="0"/>
    <n v="3"/>
    <b v="1"/>
    <x v="1"/>
    <s v="plays"/>
    <n v="140"/>
    <n v="23.33"/>
    <x v="2"/>
    <x v="3675"/>
  </r>
  <r>
    <x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b v="0"/>
    <n v="16"/>
    <b v="1"/>
    <x v="1"/>
    <s v="plays"/>
    <n v="129"/>
    <n v="64.38"/>
    <x v="3"/>
    <x v="3676"/>
  </r>
  <r>
    <x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b v="0"/>
    <n v="199"/>
    <b v="1"/>
    <x v="1"/>
    <s v="plays"/>
    <n v="103"/>
    <n v="62.05"/>
    <x v="3"/>
    <x v="3677"/>
  </r>
  <r>
    <x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b v="0"/>
    <n v="31"/>
    <b v="1"/>
    <x v="1"/>
    <s v="plays"/>
    <n v="103"/>
    <n v="66.13"/>
    <x v="0"/>
    <x v="3678"/>
  </r>
  <r>
    <x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b v="0"/>
    <n v="30"/>
    <b v="1"/>
    <x v="1"/>
    <s v="plays"/>
    <n v="110"/>
    <n v="73.400000000000006"/>
    <x v="3"/>
    <x v="3679"/>
  </r>
  <r>
    <x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b v="0"/>
    <n v="34"/>
    <b v="1"/>
    <x v="1"/>
    <s v="plays"/>
    <n v="113"/>
    <n v="99.5"/>
    <x v="2"/>
    <x v="3680"/>
  </r>
  <r>
    <x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b v="0"/>
    <n v="18"/>
    <b v="1"/>
    <x v="1"/>
    <s v="plays"/>
    <n v="112"/>
    <n v="62.17"/>
    <x v="2"/>
    <x v="3681"/>
  </r>
  <r>
    <x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b v="0"/>
    <n v="67"/>
    <b v="1"/>
    <x v="1"/>
    <s v="plays"/>
    <n v="139"/>
    <n v="62.33"/>
    <x v="3"/>
    <x v="3682"/>
  </r>
  <r>
    <x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b v="0"/>
    <n v="66"/>
    <b v="1"/>
    <x v="1"/>
    <s v="plays"/>
    <n v="111"/>
    <n v="58.79"/>
    <x v="2"/>
    <x v="3683"/>
  </r>
  <r>
    <x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b v="0"/>
    <n v="23"/>
    <b v="1"/>
    <x v="1"/>
    <s v="plays"/>
    <n v="139"/>
    <n v="45.35"/>
    <x v="0"/>
    <x v="3684"/>
  </r>
  <r>
    <x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b v="0"/>
    <n v="126"/>
    <b v="1"/>
    <x v="1"/>
    <s v="plays"/>
    <n v="106"/>
    <n v="41.94"/>
    <x v="3"/>
    <x v="3685"/>
  </r>
  <r>
    <x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b v="0"/>
    <n v="6"/>
    <b v="1"/>
    <x v="1"/>
    <s v="plays"/>
    <n v="101"/>
    <n v="59.17"/>
    <x v="0"/>
    <x v="3686"/>
  </r>
  <r>
    <x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b v="0"/>
    <n v="25"/>
    <b v="1"/>
    <x v="1"/>
    <s v="plays"/>
    <n v="100"/>
    <n v="200.49"/>
    <x v="3"/>
    <x v="3687"/>
  </r>
  <r>
    <x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b v="0"/>
    <n v="39"/>
    <b v="1"/>
    <x v="1"/>
    <s v="plays"/>
    <n v="109"/>
    <n v="83.97"/>
    <x v="3"/>
    <x v="3688"/>
  </r>
  <r>
    <x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b v="0"/>
    <n v="62"/>
    <b v="1"/>
    <x v="1"/>
    <s v="plays"/>
    <n v="118"/>
    <n v="57.26"/>
    <x v="0"/>
    <x v="3689"/>
  </r>
  <r>
    <x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b v="0"/>
    <n v="31"/>
    <b v="1"/>
    <x v="1"/>
    <s v="plays"/>
    <n v="120"/>
    <n v="58.06"/>
    <x v="3"/>
    <x v="3690"/>
  </r>
  <r>
    <x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b v="0"/>
    <n v="274"/>
    <b v="1"/>
    <x v="1"/>
    <s v="plays"/>
    <n v="128"/>
    <n v="186.8"/>
    <x v="0"/>
    <x v="3691"/>
  </r>
  <r>
    <x v="3692"/>
    <s v="An Evening With Durang"/>
    <s v="Help us independently produce two great comedies by Christopher Durang."/>
    <x v="28"/>
    <n v="1260"/>
    <x v="0"/>
    <s v="US"/>
    <s v="USD"/>
    <n v="1411084800"/>
    <n v="1410304179"/>
    <b v="0"/>
    <n v="17"/>
    <b v="1"/>
    <x v="1"/>
    <s v="plays"/>
    <n v="126"/>
    <n v="74.12"/>
    <x v="3"/>
    <x v="3692"/>
  </r>
  <r>
    <x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b v="0"/>
    <n v="14"/>
    <b v="1"/>
    <x v="1"/>
    <s v="plays"/>
    <n v="129"/>
    <n v="30.71"/>
    <x v="0"/>
    <x v="3693"/>
  </r>
  <r>
    <x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b v="0"/>
    <n v="60"/>
    <b v="1"/>
    <x v="1"/>
    <s v="plays"/>
    <n v="107"/>
    <n v="62.67"/>
    <x v="2"/>
    <x v="3694"/>
  </r>
  <r>
    <x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b v="0"/>
    <n v="33"/>
    <b v="1"/>
    <x v="1"/>
    <s v="plays"/>
    <n v="100"/>
    <n v="121.36"/>
    <x v="3"/>
    <x v="3695"/>
  </r>
  <r>
    <x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b v="0"/>
    <n v="78"/>
    <b v="1"/>
    <x v="1"/>
    <s v="plays"/>
    <n v="155"/>
    <n v="39.74"/>
    <x v="3"/>
    <x v="3696"/>
  </r>
  <r>
    <x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b v="0"/>
    <n v="30"/>
    <b v="1"/>
    <x v="1"/>
    <s v="plays"/>
    <n v="108"/>
    <n v="72"/>
    <x v="2"/>
    <x v="3697"/>
  </r>
  <r>
    <x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b v="0"/>
    <n v="136"/>
    <b v="1"/>
    <x v="1"/>
    <s v="plays"/>
    <n v="111"/>
    <n v="40.630000000000003"/>
    <x v="2"/>
    <x v="3698"/>
  </r>
  <r>
    <x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b v="0"/>
    <n v="40"/>
    <b v="1"/>
    <x v="1"/>
    <s v="plays"/>
    <n v="101"/>
    <n v="63"/>
    <x v="3"/>
    <x v="3699"/>
  </r>
  <r>
    <x v="3700"/>
    <s v="Generations (Senior Project)"/>
    <s v="Help me produce the play I have written for my senior project!"/>
    <x v="2"/>
    <n v="606"/>
    <x v="0"/>
    <s v="US"/>
    <s v="USD"/>
    <n v="1412092800"/>
    <n v="1409493800"/>
    <b v="0"/>
    <n v="18"/>
    <b v="1"/>
    <x v="1"/>
    <s v="plays"/>
    <n v="121"/>
    <n v="33.67"/>
    <x v="3"/>
    <x v="3700"/>
  </r>
  <r>
    <x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b v="0"/>
    <n v="39"/>
    <b v="1"/>
    <x v="1"/>
    <s v="plays"/>
    <n v="100"/>
    <n v="38.590000000000003"/>
    <x v="0"/>
    <x v="3701"/>
  </r>
  <r>
    <x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b v="0"/>
    <n v="21"/>
    <b v="1"/>
    <x v="1"/>
    <s v="plays"/>
    <n v="109"/>
    <n v="155.94999999999999"/>
    <x v="2"/>
    <x v="3702"/>
  </r>
  <r>
    <x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b v="0"/>
    <n v="30"/>
    <b v="1"/>
    <x v="1"/>
    <s v="plays"/>
    <n v="123"/>
    <n v="43.2"/>
    <x v="2"/>
    <x v="3703"/>
  </r>
  <r>
    <x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b v="0"/>
    <n v="27"/>
    <b v="1"/>
    <x v="1"/>
    <s v="plays"/>
    <n v="136"/>
    <n v="15.15"/>
    <x v="2"/>
    <x v="3704"/>
  </r>
  <r>
    <x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b v="0"/>
    <n v="35"/>
    <b v="1"/>
    <x v="1"/>
    <s v="plays"/>
    <n v="103"/>
    <n v="83.57"/>
    <x v="3"/>
    <x v="3705"/>
  </r>
  <r>
    <x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b v="0"/>
    <n v="13"/>
    <b v="1"/>
    <x v="1"/>
    <s v="plays"/>
    <n v="121"/>
    <n v="140"/>
    <x v="3"/>
    <x v="3706"/>
  </r>
  <r>
    <x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b v="0"/>
    <n v="23"/>
    <b v="1"/>
    <x v="1"/>
    <s v="plays"/>
    <n v="186"/>
    <n v="80.87"/>
    <x v="2"/>
    <x v="3707"/>
  </r>
  <r>
    <x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b v="0"/>
    <n v="39"/>
    <b v="1"/>
    <x v="1"/>
    <s v="plays"/>
    <n v="300"/>
    <n v="53.85"/>
    <x v="3"/>
    <x v="3708"/>
  </r>
  <r>
    <x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b v="0"/>
    <n v="35"/>
    <b v="1"/>
    <x v="1"/>
    <s v="plays"/>
    <n v="108"/>
    <n v="30.93"/>
    <x v="3"/>
    <x v="3709"/>
  </r>
  <r>
    <x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b v="0"/>
    <n v="27"/>
    <b v="1"/>
    <x v="1"/>
    <s v="plays"/>
    <n v="141"/>
    <n v="67.959999999999994"/>
    <x v="0"/>
    <x v="3710"/>
  </r>
  <r>
    <x v="3711"/>
    <s v="The Youth Shakespeare Project 2014"/>
    <s v="Two teachers and twenty kids bring one of Shakespeare's plays to life!"/>
    <x v="2"/>
    <n v="570"/>
    <x v="0"/>
    <s v="US"/>
    <s v="USD"/>
    <n v="1402848000"/>
    <n v="1400606573"/>
    <b v="0"/>
    <n v="21"/>
    <b v="1"/>
    <x v="1"/>
    <s v="plays"/>
    <n v="114"/>
    <n v="27.14"/>
    <x v="3"/>
    <x v="3711"/>
  </r>
  <r>
    <x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b v="0"/>
    <n v="104"/>
    <b v="1"/>
    <x v="1"/>
    <s v="plays"/>
    <n v="154"/>
    <n v="110.87"/>
    <x v="0"/>
    <x v="3712"/>
  </r>
  <r>
    <x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b v="0"/>
    <n v="19"/>
    <b v="1"/>
    <x v="1"/>
    <s v="plays"/>
    <n v="102"/>
    <n v="106.84"/>
    <x v="2"/>
    <x v="3713"/>
  </r>
  <r>
    <x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b v="0"/>
    <n v="97"/>
    <b v="1"/>
    <x v="1"/>
    <s v="plays"/>
    <n v="102"/>
    <n v="105.52"/>
    <x v="0"/>
    <x v="3714"/>
  </r>
  <r>
    <x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b v="0"/>
    <n v="27"/>
    <b v="1"/>
    <x v="1"/>
    <s v="plays"/>
    <n v="103"/>
    <n v="132.96"/>
    <x v="0"/>
    <x v="3715"/>
  </r>
  <r>
    <x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b v="0"/>
    <n v="24"/>
    <b v="1"/>
    <x v="1"/>
    <s v="plays"/>
    <n v="156"/>
    <n v="51.92"/>
    <x v="0"/>
    <x v="3716"/>
  </r>
  <r>
    <x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b v="0"/>
    <n v="13"/>
    <b v="1"/>
    <x v="1"/>
    <s v="plays"/>
    <n v="101"/>
    <n v="310"/>
    <x v="0"/>
    <x v="3717"/>
  </r>
  <r>
    <x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b v="0"/>
    <n v="46"/>
    <b v="1"/>
    <x v="1"/>
    <s v="plays"/>
    <n v="239"/>
    <n v="26.02"/>
    <x v="0"/>
    <x v="3718"/>
  </r>
  <r>
    <x v="3719"/>
    <s v="Corium"/>
    <s v="A new piece of physical theatre about love, regret and longing."/>
    <x v="48"/>
    <n v="420"/>
    <x v="0"/>
    <s v="GB"/>
    <s v="GBP"/>
    <n v="1434994266"/>
    <n v="1432402266"/>
    <b v="0"/>
    <n v="4"/>
    <b v="1"/>
    <x v="1"/>
    <s v="plays"/>
    <n v="210"/>
    <n v="105"/>
    <x v="0"/>
    <x v="3719"/>
  </r>
  <r>
    <x v="3720"/>
    <s v="Lakotas and the American Theatre"/>
    <s v="Breaking the American Indian stereotype in the American Theatre."/>
    <x v="126"/>
    <n v="3449"/>
    <x v="0"/>
    <s v="US"/>
    <s v="USD"/>
    <n v="1435881006"/>
    <n v="1433980206"/>
    <b v="0"/>
    <n v="40"/>
    <b v="1"/>
    <x v="1"/>
    <s v="plays"/>
    <n v="105"/>
    <n v="86.23"/>
    <x v="0"/>
    <x v="3720"/>
  </r>
  <r>
    <x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b v="0"/>
    <n v="44"/>
    <b v="1"/>
    <x v="1"/>
    <s v="plays"/>
    <n v="101"/>
    <n v="114.55"/>
    <x v="3"/>
    <x v="3721"/>
  </r>
  <r>
    <x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b v="0"/>
    <n v="35"/>
    <b v="1"/>
    <x v="1"/>
    <s v="plays"/>
    <n v="111"/>
    <n v="47.66"/>
    <x v="2"/>
    <x v="3722"/>
  </r>
  <r>
    <x v="3723"/>
    <s v="Beauty and the Beast"/>
    <s v="Saltmine Theatre Company present Beauty and the Beast:"/>
    <x v="37"/>
    <n v="4592"/>
    <x v="0"/>
    <s v="GB"/>
    <s v="GBP"/>
    <n v="1417374262"/>
    <n v="1414778662"/>
    <b v="0"/>
    <n v="63"/>
    <b v="1"/>
    <x v="1"/>
    <s v="plays"/>
    <n v="102"/>
    <n v="72.89"/>
    <x v="3"/>
    <x v="3723"/>
  </r>
  <r>
    <x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b v="0"/>
    <n v="89"/>
    <b v="1"/>
    <x v="1"/>
    <s v="plays"/>
    <n v="103"/>
    <n v="49.55"/>
    <x v="2"/>
    <x v="3724"/>
  </r>
  <r>
    <x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b v="0"/>
    <n v="15"/>
    <b v="1"/>
    <x v="1"/>
    <s v="plays"/>
    <n v="127"/>
    <n v="25.4"/>
    <x v="2"/>
    <x v="3725"/>
  </r>
  <r>
    <x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b v="0"/>
    <n v="46"/>
    <b v="1"/>
    <x v="1"/>
    <s v="plays"/>
    <n v="339"/>
    <n v="62.59"/>
    <x v="2"/>
    <x v="3726"/>
  </r>
  <r>
    <x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b v="0"/>
    <n v="33"/>
    <b v="1"/>
    <x v="1"/>
    <s v="plays"/>
    <n v="101"/>
    <n v="61.06"/>
    <x v="2"/>
    <x v="3727"/>
  </r>
  <r>
    <x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b v="0"/>
    <n v="31"/>
    <b v="0"/>
    <x v="1"/>
    <s v="plays"/>
    <n v="9"/>
    <n v="60.06"/>
    <x v="0"/>
    <x v="3728"/>
  </r>
  <r>
    <x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b v="0"/>
    <n v="5"/>
    <b v="0"/>
    <x v="1"/>
    <s v="plays"/>
    <n v="7"/>
    <n v="72.400000000000006"/>
    <x v="0"/>
    <x v="3729"/>
  </r>
  <r>
    <x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b v="0"/>
    <n v="1"/>
    <b v="0"/>
    <x v="1"/>
    <s v="plays"/>
    <n v="10"/>
    <n v="100"/>
    <x v="0"/>
    <x v="3730"/>
  </r>
  <r>
    <x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b v="0"/>
    <n v="12"/>
    <b v="0"/>
    <x v="1"/>
    <s v="plays"/>
    <n v="11"/>
    <n v="51.67"/>
    <x v="3"/>
    <x v="3731"/>
  </r>
  <r>
    <x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b v="0"/>
    <n v="4"/>
    <b v="0"/>
    <x v="1"/>
    <s v="plays"/>
    <n v="15"/>
    <n v="32.75"/>
    <x v="3"/>
    <x v="3732"/>
  </r>
  <r>
    <x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b v="0"/>
    <n v="0"/>
    <b v="0"/>
    <x v="1"/>
    <s v="plays"/>
    <n v="0"/>
    <e v="#DIV/0!"/>
    <x v="0"/>
    <x v="3733"/>
  </r>
  <r>
    <x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b v="0"/>
    <n v="7"/>
    <b v="0"/>
    <x v="1"/>
    <s v="plays"/>
    <n v="28"/>
    <n v="61"/>
    <x v="0"/>
    <x v="3734"/>
  </r>
  <r>
    <x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b v="0"/>
    <n v="2"/>
    <b v="0"/>
    <x v="1"/>
    <s v="plays"/>
    <n v="13"/>
    <n v="10"/>
    <x v="0"/>
    <x v="3735"/>
  </r>
  <r>
    <x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b v="0"/>
    <n v="1"/>
    <b v="0"/>
    <x v="1"/>
    <s v="plays"/>
    <n v="1"/>
    <n v="10"/>
    <x v="0"/>
    <x v="3736"/>
  </r>
  <r>
    <x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b v="0"/>
    <n v="4"/>
    <b v="0"/>
    <x v="1"/>
    <s v="plays"/>
    <n v="21"/>
    <n v="37.5"/>
    <x v="0"/>
    <x v="3737"/>
  </r>
  <r>
    <x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b v="0"/>
    <n v="6"/>
    <b v="0"/>
    <x v="1"/>
    <s v="plays"/>
    <n v="18"/>
    <n v="45"/>
    <x v="3"/>
    <x v="3738"/>
  </r>
  <r>
    <x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b v="0"/>
    <n v="8"/>
    <b v="0"/>
    <x v="1"/>
    <s v="plays"/>
    <n v="20"/>
    <n v="100.63"/>
    <x v="2"/>
    <x v="3739"/>
  </r>
  <r>
    <x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b v="0"/>
    <n v="14"/>
    <b v="0"/>
    <x v="1"/>
    <s v="plays"/>
    <n v="18"/>
    <n v="25.57"/>
    <x v="3"/>
    <x v="3740"/>
  </r>
  <r>
    <x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b v="0"/>
    <n v="0"/>
    <b v="0"/>
    <x v="1"/>
    <s v="plays"/>
    <n v="0"/>
    <e v="#DIV/0!"/>
    <x v="0"/>
    <x v="3741"/>
  </r>
  <r>
    <x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b v="0"/>
    <n v="4"/>
    <b v="0"/>
    <x v="1"/>
    <s v="plays"/>
    <n v="2"/>
    <n v="25"/>
    <x v="3"/>
    <x v="3742"/>
  </r>
  <r>
    <x v="3743"/>
    <s v="Down the Mississippi"/>
    <s v="I'm taking the Adventures of Huckleberry Finn puppet show down the Mississippi River!"/>
    <x v="41"/>
    <n v="0"/>
    <x v="2"/>
    <s v="US"/>
    <s v="USD"/>
    <n v="1404406964"/>
    <n v="1401814964"/>
    <b v="0"/>
    <n v="0"/>
    <b v="0"/>
    <x v="1"/>
    <s v="plays"/>
    <n v="0"/>
    <e v="#DIV/0!"/>
    <x v="3"/>
    <x v="3743"/>
  </r>
  <r>
    <x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b v="0"/>
    <n v="0"/>
    <b v="0"/>
    <x v="1"/>
    <s v="plays"/>
    <n v="0"/>
    <e v="#DIV/0!"/>
    <x v="3"/>
    <x v="3744"/>
  </r>
  <r>
    <x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b v="0"/>
    <n v="1"/>
    <b v="0"/>
    <x v="1"/>
    <s v="plays"/>
    <n v="10"/>
    <n v="10"/>
    <x v="3"/>
    <x v="3745"/>
  </r>
  <r>
    <x v="3746"/>
    <s v="Stage Play Production - &quot;I Love You to Death&quot;"/>
    <s v="Generational curses CAN be broken...right?"/>
    <x v="0"/>
    <n v="202"/>
    <x v="2"/>
    <s v="US"/>
    <s v="USD"/>
    <n v="1475918439"/>
    <n v="1473326439"/>
    <b v="0"/>
    <n v="1"/>
    <b v="0"/>
    <x v="1"/>
    <s v="plays"/>
    <n v="2"/>
    <n v="202"/>
    <x v="2"/>
    <x v="3746"/>
  </r>
  <r>
    <x v="3747"/>
    <s v="Counting Stars"/>
    <s v="The world premiere of an astonishing new play by acclaimed writer Atiha Sen Gupta."/>
    <x v="30"/>
    <n v="25"/>
    <x v="2"/>
    <s v="GB"/>
    <s v="GBP"/>
    <n v="1436137140"/>
    <n v="1433833896"/>
    <b v="0"/>
    <n v="1"/>
    <b v="0"/>
    <x v="1"/>
    <s v="plays"/>
    <n v="1"/>
    <n v="25"/>
    <x v="0"/>
    <x v="3747"/>
  </r>
  <r>
    <x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b v="0"/>
    <n v="52"/>
    <b v="1"/>
    <x v="1"/>
    <s v="musical"/>
    <n v="104"/>
    <n v="99.54"/>
    <x v="2"/>
    <x v="3748"/>
  </r>
  <r>
    <x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b v="0"/>
    <n v="7"/>
    <b v="1"/>
    <x v="1"/>
    <s v="musical"/>
    <n v="105"/>
    <n v="75"/>
    <x v="2"/>
    <x v="3749"/>
  </r>
  <r>
    <x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b v="0"/>
    <n v="28"/>
    <b v="1"/>
    <x v="1"/>
    <s v="musical"/>
    <n v="100"/>
    <n v="215.25"/>
    <x v="0"/>
    <x v="3750"/>
  </r>
  <r>
    <x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b v="0"/>
    <n v="11"/>
    <b v="1"/>
    <x v="1"/>
    <s v="musical"/>
    <n v="133"/>
    <n v="120.55"/>
    <x v="2"/>
    <x v="3751"/>
  </r>
  <r>
    <x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b v="0"/>
    <n v="15"/>
    <b v="1"/>
    <x v="1"/>
    <s v="musical"/>
    <n v="113"/>
    <n v="37.67"/>
    <x v="2"/>
    <x v="3752"/>
  </r>
  <r>
    <x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b v="0"/>
    <n v="30"/>
    <b v="1"/>
    <x v="1"/>
    <s v="musical"/>
    <n v="103"/>
    <n v="172.23"/>
    <x v="0"/>
    <x v="3753"/>
  </r>
  <r>
    <x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b v="0"/>
    <n v="27"/>
    <b v="1"/>
    <x v="1"/>
    <s v="musical"/>
    <n v="120"/>
    <n v="111.11"/>
    <x v="3"/>
    <x v="3754"/>
  </r>
  <r>
    <x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b v="0"/>
    <n v="28"/>
    <b v="1"/>
    <x v="1"/>
    <s v="musical"/>
    <n v="130"/>
    <n v="25.46"/>
    <x v="2"/>
    <x v="3755"/>
  </r>
  <r>
    <x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b v="0"/>
    <n v="17"/>
    <b v="1"/>
    <x v="1"/>
    <s v="musical"/>
    <n v="101"/>
    <n v="267.64999999999998"/>
    <x v="3"/>
    <x v="3756"/>
  </r>
  <r>
    <x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b v="0"/>
    <n v="50"/>
    <b v="1"/>
    <x v="1"/>
    <s v="musical"/>
    <n v="109"/>
    <n v="75.959999999999994"/>
    <x v="3"/>
    <x v="3757"/>
  </r>
  <r>
    <x v="3758"/>
    <s v="Luigi's Ladies"/>
    <s v="LUIGI'S LADIES: an original one-woman musical comedy"/>
    <x v="15"/>
    <n v="1535"/>
    <x v="0"/>
    <s v="US"/>
    <s v="USD"/>
    <n v="1400475600"/>
    <n v="1397819938"/>
    <b v="0"/>
    <n v="26"/>
    <b v="1"/>
    <x v="1"/>
    <s v="musical"/>
    <n v="102"/>
    <n v="59.04"/>
    <x v="3"/>
    <x v="3758"/>
  </r>
  <r>
    <x v="3759"/>
    <s v="Pared Down Productions"/>
    <s v="A production company specializing in small-scale musicals"/>
    <x v="23"/>
    <n v="4409.7700000000004"/>
    <x v="0"/>
    <s v="US"/>
    <s v="USD"/>
    <n v="1440556553"/>
    <n v="1435372553"/>
    <b v="0"/>
    <n v="88"/>
    <b v="1"/>
    <x v="1"/>
    <s v="musical"/>
    <n v="110"/>
    <n v="50.11"/>
    <x v="0"/>
    <x v="3759"/>
  </r>
  <r>
    <x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b v="0"/>
    <n v="91"/>
    <b v="1"/>
    <x v="1"/>
    <s v="musical"/>
    <n v="101"/>
    <n v="55.5"/>
    <x v="3"/>
    <x v="3760"/>
  </r>
  <r>
    <x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b v="0"/>
    <n v="3"/>
    <b v="1"/>
    <x v="1"/>
    <s v="musical"/>
    <n v="100"/>
    <n v="166.67"/>
    <x v="0"/>
    <x v="3761"/>
  </r>
  <r>
    <x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b v="0"/>
    <n v="28"/>
    <b v="1"/>
    <x v="1"/>
    <s v="musical"/>
    <n v="106"/>
    <n v="47.43"/>
    <x v="0"/>
    <x v="3762"/>
  </r>
  <r>
    <x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b v="0"/>
    <n v="77"/>
    <b v="1"/>
    <x v="1"/>
    <s v="musical"/>
    <n v="100"/>
    <n v="64.94"/>
    <x v="0"/>
    <x v="3763"/>
  </r>
  <r>
    <x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b v="0"/>
    <n v="27"/>
    <b v="1"/>
    <x v="1"/>
    <s v="musical"/>
    <n v="100"/>
    <n v="55.56"/>
    <x v="2"/>
    <x v="3764"/>
  </r>
  <r>
    <x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b v="0"/>
    <n v="107"/>
    <b v="1"/>
    <x v="1"/>
    <s v="musical"/>
    <n v="113"/>
    <n v="74.22"/>
    <x v="3"/>
    <x v="3765"/>
  </r>
  <r>
    <x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b v="0"/>
    <n v="96"/>
    <b v="1"/>
    <x v="1"/>
    <s v="musical"/>
    <n v="103"/>
    <n v="106.93"/>
    <x v="3"/>
    <x v="3766"/>
  </r>
  <r>
    <x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b v="0"/>
    <n v="56"/>
    <b v="1"/>
    <x v="1"/>
    <s v="musical"/>
    <n v="117"/>
    <n v="41.7"/>
    <x v="0"/>
    <x v="3767"/>
  </r>
  <r>
    <x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b v="0"/>
    <n v="58"/>
    <b v="1"/>
    <x v="1"/>
    <s v="musical"/>
    <n v="108"/>
    <n v="74.239999999999995"/>
    <x v="3"/>
    <x v="3768"/>
  </r>
  <r>
    <x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b v="0"/>
    <n v="15"/>
    <b v="1"/>
    <x v="1"/>
    <s v="musical"/>
    <n v="100"/>
    <n v="73.33"/>
    <x v="2"/>
    <x v="3769"/>
  </r>
  <r>
    <x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b v="0"/>
    <n v="20"/>
    <b v="1"/>
    <x v="1"/>
    <s v="musical"/>
    <n v="100"/>
    <n v="100"/>
    <x v="0"/>
    <x v="3770"/>
  </r>
  <r>
    <x v="3771"/>
    <s v="COME OUT SWINGIN'!"/>
    <s v="I would like to make a demo recording of six songs from COME OUT SWINGIN'!"/>
    <x v="28"/>
    <n v="1460"/>
    <x v="0"/>
    <s v="US"/>
    <s v="USD"/>
    <n v="1463529600"/>
    <n v="1462307652"/>
    <b v="0"/>
    <n v="38"/>
    <b v="1"/>
    <x v="1"/>
    <s v="musical"/>
    <n v="146"/>
    <n v="38.42"/>
    <x v="2"/>
    <x v="3771"/>
  </r>
  <r>
    <x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b v="0"/>
    <n v="33"/>
    <b v="1"/>
    <x v="1"/>
    <s v="musical"/>
    <n v="110"/>
    <n v="166.97"/>
    <x v="2"/>
    <x v="3772"/>
  </r>
  <r>
    <x v="3773"/>
    <s v="Dundee: A Hip-Hopera"/>
    <s v="A dramatic hip-hopera, inspired from monologues written by the performers."/>
    <x v="10"/>
    <n v="5410"/>
    <x v="0"/>
    <s v="US"/>
    <s v="USD"/>
    <n v="1479175680"/>
    <n v="1476317247"/>
    <b v="0"/>
    <n v="57"/>
    <b v="1"/>
    <x v="1"/>
    <s v="musical"/>
    <n v="108"/>
    <n v="94.91"/>
    <x v="2"/>
    <x v="3773"/>
  </r>
  <r>
    <x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b v="0"/>
    <n v="25"/>
    <b v="1"/>
    <x v="1"/>
    <s v="musical"/>
    <n v="100"/>
    <n v="100"/>
    <x v="0"/>
    <x v="3774"/>
  </r>
  <r>
    <x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b v="0"/>
    <n v="14"/>
    <b v="1"/>
    <x v="1"/>
    <s v="musical"/>
    <n v="100"/>
    <n v="143.21"/>
    <x v="0"/>
    <x v="3775"/>
  </r>
  <r>
    <x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b v="0"/>
    <n v="94"/>
    <b v="1"/>
    <x v="1"/>
    <s v="musical"/>
    <n v="107"/>
    <n v="90.82"/>
    <x v="3"/>
    <x v="3776"/>
  </r>
  <r>
    <x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b v="0"/>
    <n v="59"/>
    <b v="1"/>
    <x v="1"/>
    <s v="musical"/>
    <n v="143"/>
    <n v="48.54"/>
    <x v="3"/>
    <x v="3777"/>
  </r>
  <r>
    <x v="3778"/>
    <s v="Give a Puppet a Hand"/>
    <s v="Sponsor an AVENUE Q puppet for The Barn Players April 2015 production."/>
    <x v="262"/>
    <n v="2521"/>
    <x v="0"/>
    <s v="US"/>
    <s v="USD"/>
    <n v="1423942780"/>
    <n v="1418758780"/>
    <b v="0"/>
    <n v="36"/>
    <b v="1"/>
    <x v="1"/>
    <s v="musical"/>
    <n v="105"/>
    <n v="70.03"/>
    <x v="3"/>
    <x v="3778"/>
  </r>
  <r>
    <x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b v="0"/>
    <n v="115"/>
    <b v="1"/>
    <x v="1"/>
    <s v="musical"/>
    <n v="104"/>
    <n v="135.63"/>
    <x v="2"/>
    <x v="3779"/>
  </r>
  <r>
    <x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b v="0"/>
    <n v="30"/>
    <b v="1"/>
    <x v="1"/>
    <s v="musical"/>
    <n v="120"/>
    <n v="100"/>
    <x v="0"/>
    <x v="3780"/>
  </r>
  <r>
    <x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b v="0"/>
    <n v="52"/>
    <b v="1"/>
    <x v="1"/>
    <s v="musical"/>
    <n v="110"/>
    <n v="94.9"/>
    <x v="3"/>
    <x v="3781"/>
  </r>
  <r>
    <x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b v="0"/>
    <n v="27"/>
    <b v="1"/>
    <x v="1"/>
    <s v="musical"/>
    <n v="102"/>
    <n v="75.37"/>
    <x v="2"/>
    <x v="3782"/>
  </r>
  <r>
    <x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b v="0"/>
    <n v="24"/>
    <b v="1"/>
    <x v="1"/>
    <s v="musical"/>
    <n v="129"/>
    <n v="64.459999999999994"/>
    <x v="2"/>
    <x v="3783"/>
  </r>
  <r>
    <x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b v="0"/>
    <n v="10"/>
    <b v="1"/>
    <x v="1"/>
    <s v="musical"/>
    <n v="115"/>
    <n v="115"/>
    <x v="2"/>
    <x v="3784"/>
  </r>
  <r>
    <x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b v="0"/>
    <n v="30"/>
    <b v="1"/>
    <x v="1"/>
    <s v="musical"/>
    <n v="151"/>
    <n v="100.5"/>
    <x v="2"/>
    <x v="3785"/>
  </r>
  <r>
    <x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b v="0"/>
    <n v="71"/>
    <b v="1"/>
    <x v="1"/>
    <s v="musical"/>
    <n v="111"/>
    <n v="93.77"/>
    <x v="2"/>
    <x v="3786"/>
  </r>
  <r>
    <x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b v="0"/>
    <n v="10"/>
    <b v="1"/>
    <x v="1"/>
    <s v="musical"/>
    <n v="100"/>
    <n v="35.1"/>
    <x v="0"/>
    <x v="3787"/>
  </r>
  <r>
    <x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b v="0"/>
    <n v="1"/>
    <b v="0"/>
    <x v="1"/>
    <s v="musical"/>
    <n v="1"/>
    <n v="500"/>
    <x v="0"/>
    <x v="3788"/>
  </r>
  <r>
    <x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b v="0"/>
    <n v="4"/>
    <b v="0"/>
    <x v="1"/>
    <s v="musical"/>
    <n v="3"/>
    <n v="29"/>
    <x v="0"/>
    <x v="3789"/>
  </r>
  <r>
    <x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b v="0"/>
    <n v="0"/>
    <b v="0"/>
    <x v="1"/>
    <s v="musical"/>
    <n v="0"/>
    <e v="#DIV/0!"/>
    <x v="2"/>
    <x v="3790"/>
  </r>
  <r>
    <x v="3791"/>
    <s v="Spin! at The Cumming Playhouse"/>
    <s v="Spin! is an original musical comedy-drama presented by Blue Palm Productions."/>
    <x v="15"/>
    <n v="0"/>
    <x v="2"/>
    <s v="US"/>
    <s v="USD"/>
    <n v="1404664592"/>
    <n v="1399480592"/>
    <b v="0"/>
    <n v="0"/>
    <b v="0"/>
    <x v="1"/>
    <s v="musical"/>
    <n v="0"/>
    <e v="#DIV/0!"/>
    <x v="3"/>
    <x v="3791"/>
  </r>
  <r>
    <x v="3792"/>
    <s v="BorikÃ©n: The Show"/>
    <s v="A cultural and historic journey through Puerto Rico's music and dance!"/>
    <x v="78"/>
    <n v="35"/>
    <x v="2"/>
    <s v="US"/>
    <s v="USD"/>
    <n v="1436957022"/>
    <n v="1434365022"/>
    <b v="0"/>
    <n v="2"/>
    <b v="0"/>
    <x v="1"/>
    <s v="musical"/>
    <n v="0"/>
    <n v="17.5"/>
    <x v="0"/>
    <x v="3792"/>
  </r>
  <r>
    <x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b v="0"/>
    <n v="24"/>
    <b v="0"/>
    <x v="1"/>
    <s v="musical"/>
    <n v="60"/>
    <n v="174"/>
    <x v="3"/>
    <x v="3793"/>
  </r>
  <r>
    <x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b v="0"/>
    <n v="1"/>
    <b v="0"/>
    <x v="1"/>
    <s v="musical"/>
    <n v="1"/>
    <n v="50"/>
    <x v="0"/>
    <x v="3794"/>
  </r>
  <r>
    <x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b v="0"/>
    <n v="2"/>
    <b v="0"/>
    <x v="1"/>
    <s v="musical"/>
    <n v="2"/>
    <n v="5"/>
    <x v="0"/>
    <x v="3795"/>
  </r>
  <r>
    <x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b v="0"/>
    <n v="1"/>
    <b v="0"/>
    <x v="1"/>
    <s v="musical"/>
    <n v="0"/>
    <n v="1"/>
    <x v="2"/>
    <x v="3796"/>
  </r>
  <r>
    <x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b v="0"/>
    <n v="37"/>
    <b v="0"/>
    <x v="1"/>
    <s v="musical"/>
    <n v="90"/>
    <n v="145.41"/>
    <x v="0"/>
    <x v="3797"/>
  </r>
  <r>
    <x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b v="0"/>
    <n v="5"/>
    <b v="0"/>
    <x v="1"/>
    <s v="musical"/>
    <n v="1"/>
    <n v="205"/>
    <x v="3"/>
    <x v="3798"/>
  </r>
  <r>
    <x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b v="0"/>
    <n v="4"/>
    <b v="0"/>
    <x v="1"/>
    <s v="musical"/>
    <n v="4"/>
    <n v="100.5"/>
    <x v="2"/>
    <x v="3799"/>
  </r>
  <r>
    <x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b v="0"/>
    <n v="16"/>
    <b v="0"/>
    <x v="1"/>
    <s v="musical"/>
    <n v="4"/>
    <n v="55.06"/>
    <x v="3"/>
    <x v="3800"/>
  </r>
  <r>
    <x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b v="0"/>
    <n v="9"/>
    <b v="0"/>
    <x v="1"/>
    <s v="musical"/>
    <n v="9"/>
    <n v="47.33"/>
    <x v="3"/>
    <x v="3801"/>
  </r>
  <r>
    <x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b v="0"/>
    <n v="0"/>
    <b v="0"/>
    <x v="1"/>
    <s v="musical"/>
    <n v="0"/>
    <e v="#DIV/0!"/>
    <x v="0"/>
    <x v="3802"/>
  </r>
  <r>
    <x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b v="0"/>
    <n v="40"/>
    <b v="0"/>
    <x v="1"/>
    <s v="musical"/>
    <n v="20"/>
    <n v="58.95"/>
    <x v="2"/>
    <x v="3803"/>
  </r>
  <r>
    <x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b v="0"/>
    <n v="0"/>
    <b v="0"/>
    <x v="1"/>
    <s v="musical"/>
    <n v="0"/>
    <e v="#DIV/0!"/>
    <x v="2"/>
    <x v="3804"/>
  </r>
  <r>
    <x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b v="0"/>
    <n v="2"/>
    <b v="0"/>
    <x v="1"/>
    <s v="musical"/>
    <n v="0"/>
    <n v="1.5"/>
    <x v="3"/>
    <x v="3805"/>
  </r>
  <r>
    <x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b v="0"/>
    <n v="1"/>
    <b v="0"/>
    <x v="1"/>
    <s v="musical"/>
    <n v="0"/>
    <n v="5"/>
    <x v="3"/>
    <x v="3806"/>
  </r>
  <r>
    <x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b v="0"/>
    <n v="9"/>
    <b v="0"/>
    <x v="1"/>
    <s v="musical"/>
    <n v="30"/>
    <n v="50.56"/>
    <x v="0"/>
    <x v="3807"/>
  </r>
  <r>
    <x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b v="0"/>
    <n v="24"/>
    <b v="1"/>
    <x v="1"/>
    <s v="plays"/>
    <n v="100"/>
    <n v="41.67"/>
    <x v="0"/>
    <x v="3808"/>
  </r>
  <r>
    <x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b v="0"/>
    <n v="38"/>
    <b v="1"/>
    <x v="1"/>
    <s v="plays"/>
    <n v="101"/>
    <n v="53.29"/>
    <x v="3"/>
    <x v="3809"/>
  </r>
  <r>
    <x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b v="0"/>
    <n v="26"/>
    <b v="1"/>
    <x v="1"/>
    <s v="plays"/>
    <n v="122"/>
    <n v="70.23"/>
    <x v="0"/>
    <x v="3810"/>
  </r>
  <r>
    <x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b v="0"/>
    <n v="19"/>
    <b v="1"/>
    <x v="1"/>
    <s v="plays"/>
    <n v="330"/>
    <n v="43.42"/>
    <x v="2"/>
    <x v="3811"/>
  </r>
  <r>
    <x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b v="0"/>
    <n v="11"/>
    <b v="1"/>
    <x v="1"/>
    <s v="plays"/>
    <n v="110"/>
    <n v="199.18"/>
    <x v="0"/>
    <x v="3812"/>
  </r>
  <r>
    <x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b v="0"/>
    <n v="27"/>
    <b v="1"/>
    <x v="1"/>
    <s v="plays"/>
    <n v="101"/>
    <n v="78.52"/>
    <x v="2"/>
    <x v="3813"/>
  </r>
  <r>
    <x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b v="0"/>
    <n v="34"/>
    <b v="1"/>
    <x v="1"/>
    <s v="plays"/>
    <n v="140"/>
    <n v="61.82"/>
    <x v="0"/>
    <x v="3814"/>
  </r>
  <r>
    <x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b v="0"/>
    <n v="20"/>
    <b v="1"/>
    <x v="1"/>
    <s v="plays"/>
    <n v="100"/>
    <n v="50"/>
    <x v="0"/>
    <x v="3815"/>
  </r>
  <r>
    <x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b v="0"/>
    <n v="37"/>
    <b v="1"/>
    <x v="1"/>
    <s v="plays"/>
    <n v="119"/>
    <n v="48.34"/>
    <x v="3"/>
    <x v="3816"/>
  </r>
  <r>
    <x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b v="0"/>
    <n v="20"/>
    <b v="1"/>
    <x v="1"/>
    <s v="plays"/>
    <n v="107"/>
    <n v="107.25"/>
    <x v="0"/>
    <x v="3817"/>
  </r>
  <r>
    <x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b v="0"/>
    <n v="10"/>
    <b v="1"/>
    <x v="1"/>
    <s v="plays"/>
    <n v="228"/>
    <n v="57"/>
    <x v="0"/>
    <x v="3818"/>
  </r>
  <r>
    <x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b v="0"/>
    <n v="26"/>
    <b v="1"/>
    <x v="1"/>
    <s v="plays"/>
    <n v="106"/>
    <n v="40.92"/>
    <x v="0"/>
    <x v="3819"/>
  </r>
  <r>
    <x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b v="0"/>
    <n v="20"/>
    <b v="1"/>
    <x v="1"/>
    <s v="plays"/>
    <n v="143"/>
    <n v="21.5"/>
    <x v="0"/>
    <x v="3820"/>
  </r>
  <r>
    <x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b v="0"/>
    <n v="46"/>
    <b v="1"/>
    <x v="1"/>
    <s v="plays"/>
    <n v="105"/>
    <n v="79.540000000000006"/>
    <x v="0"/>
    <x v="3821"/>
  </r>
  <r>
    <x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b v="0"/>
    <n v="76"/>
    <b v="1"/>
    <x v="1"/>
    <s v="plays"/>
    <n v="110"/>
    <n v="72.38"/>
    <x v="0"/>
    <x v="3822"/>
  </r>
  <r>
    <x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b v="0"/>
    <n v="41"/>
    <b v="1"/>
    <x v="1"/>
    <s v="plays"/>
    <n v="106"/>
    <n v="64.63"/>
    <x v="0"/>
    <x v="3823"/>
  </r>
  <r>
    <x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b v="0"/>
    <n v="7"/>
    <b v="1"/>
    <x v="1"/>
    <s v="plays"/>
    <n v="108"/>
    <n v="38.57"/>
    <x v="2"/>
    <x v="3824"/>
  </r>
  <r>
    <x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b v="0"/>
    <n v="49"/>
    <b v="1"/>
    <x v="1"/>
    <s v="plays"/>
    <n v="105"/>
    <n v="107.57"/>
    <x v="0"/>
    <x v="3825"/>
  </r>
  <r>
    <x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b v="0"/>
    <n v="26"/>
    <b v="1"/>
    <x v="1"/>
    <s v="plays"/>
    <n v="119"/>
    <n v="27.5"/>
    <x v="0"/>
    <x v="3826"/>
  </r>
  <r>
    <x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b v="0"/>
    <n v="65"/>
    <b v="1"/>
    <x v="1"/>
    <s v="plays"/>
    <n v="153"/>
    <n v="70.459999999999994"/>
    <x v="0"/>
    <x v="3827"/>
  </r>
  <r>
    <x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b v="0"/>
    <n v="28"/>
    <b v="1"/>
    <x v="1"/>
    <s v="plays"/>
    <n v="100"/>
    <n v="178.57"/>
    <x v="3"/>
    <x v="3828"/>
  </r>
  <r>
    <x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b v="0"/>
    <n v="8"/>
    <b v="1"/>
    <x v="1"/>
    <s v="plays"/>
    <n v="100"/>
    <n v="62.63"/>
    <x v="2"/>
    <x v="3829"/>
  </r>
  <r>
    <x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b v="0"/>
    <n v="3"/>
    <b v="1"/>
    <x v="1"/>
    <s v="plays"/>
    <n v="225"/>
    <n v="75"/>
    <x v="2"/>
    <x v="3830"/>
  </r>
  <r>
    <x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b v="0"/>
    <n v="9"/>
    <b v="1"/>
    <x v="1"/>
    <s v="plays"/>
    <n v="106"/>
    <n v="58.9"/>
    <x v="3"/>
    <x v="3831"/>
  </r>
  <r>
    <x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b v="0"/>
    <n v="9"/>
    <b v="1"/>
    <x v="1"/>
    <s v="plays"/>
    <n v="105"/>
    <n v="139.56"/>
    <x v="2"/>
    <x v="3832"/>
  </r>
  <r>
    <x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b v="0"/>
    <n v="20"/>
    <b v="1"/>
    <x v="1"/>
    <s v="plays"/>
    <n v="117"/>
    <n v="70"/>
    <x v="3"/>
    <x v="3833"/>
  </r>
  <r>
    <x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b v="0"/>
    <n v="57"/>
    <b v="1"/>
    <x v="1"/>
    <s v="plays"/>
    <n v="109"/>
    <n v="57.39"/>
    <x v="0"/>
    <x v="3834"/>
  </r>
  <r>
    <x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b v="0"/>
    <n v="8"/>
    <b v="1"/>
    <x v="1"/>
    <s v="plays"/>
    <n v="160"/>
    <n v="40"/>
    <x v="2"/>
    <x v="3835"/>
  </r>
  <r>
    <x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b v="0"/>
    <n v="14"/>
    <b v="1"/>
    <x v="1"/>
    <s v="plays"/>
    <n v="113"/>
    <n v="64.290000000000006"/>
    <x v="2"/>
    <x v="3836"/>
  </r>
  <r>
    <x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b v="0"/>
    <n v="17"/>
    <b v="1"/>
    <x v="1"/>
    <s v="plays"/>
    <n v="102"/>
    <n v="120.12"/>
    <x v="0"/>
    <x v="3837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b v="0"/>
    <n v="100"/>
    <b v="1"/>
    <x v="1"/>
    <s v="plays"/>
    <n v="101"/>
    <n v="1008.24"/>
    <x v="0"/>
    <x v="3838"/>
  </r>
  <r>
    <x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b v="0"/>
    <n v="32"/>
    <b v="1"/>
    <x v="1"/>
    <s v="plays"/>
    <n v="101"/>
    <n v="63.28"/>
    <x v="0"/>
    <x v="3839"/>
  </r>
  <r>
    <x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b v="0"/>
    <n v="3"/>
    <b v="1"/>
    <x v="1"/>
    <s v="plays"/>
    <n v="6500"/>
    <n v="21.67"/>
    <x v="2"/>
    <x v="3840"/>
  </r>
  <r>
    <x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b v="1"/>
    <n v="34"/>
    <b v="0"/>
    <x v="1"/>
    <s v="plays"/>
    <n v="9"/>
    <n v="25.65"/>
    <x v="3"/>
    <x v="3841"/>
  </r>
  <r>
    <x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b v="1"/>
    <n v="23"/>
    <b v="0"/>
    <x v="1"/>
    <s v="plays"/>
    <n v="22"/>
    <n v="47.7"/>
    <x v="3"/>
    <x v="3842"/>
  </r>
  <r>
    <x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b v="1"/>
    <n v="19"/>
    <b v="0"/>
    <x v="1"/>
    <s v="plays"/>
    <n v="21"/>
    <n v="56.05"/>
    <x v="3"/>
    <x v="3843"/>
  </r>
  <r>
    <x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b v="1"/>
    <n v="50"/>
    <b v="0"/>
    <x v="1"/>
    <s v="plays"/>
    <n v="41"/>
    <n v="81.319999999999993"/>
    <x v="3"/>
    <x v="3844"/>
  </r>
  <r>
    <x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b v="1"/>
    <n v="12"/>
    <b v="0"/>
    <x v="1"/>
    <s v="plays"/>
    <n v="2"/>
    <n v="70.17"/>
    <x v="0"/>
    <x v="3845"/>
  </r>
  <r>
    <x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b v="1"/>
    <n v="8"/>
    <b v="0"/>
    <x v="1"/>
    <s v="plays"/>
    <n v="3"/>
    <n v="23.63"/>
    <x v="3"/>
    <x v="3846"/>
  </r>
  <r>
    <x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b v="1"/>
    <n v="9"/>
    <b v="0"/>
    <x v="1"/>
    <s v="plays"/>
    <n v="16"/>
    <n v="188.56"/>
    <x v="0"/>
    <x v="3847"/>
  </r>
  <r>
    <x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b v="1"/>
    <n v="43"/>
    <b v="0"/>
    <x v="1"/>
    <s v="plays"/>
    <n v="16"/>
    <n v="49.51"/>
    <x v="0"/>
    <x v="3848"/>
  </r>
  <r>
    <x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b v="1"/>
    <n v="28"/>
    <b v="0"/>
    <x v="1"/>
    <s v="plays"/>
    <n v="7"/>
    <n v="75.459999999999994"/>
    <x v="0"/>
    <x v="3849"/>
  </r>
  <r>
    <x v="3850"/>
    <s v="The Vagina Monologues 2015"/>
    <s v="V-Day is a global activist movement to end violence against women and girls."/>
    <x v="28"/>
    <n v="38"/>
    <x v="2"/>
    <s v="US"/>
    <s v="USD"/>
    <n v="1420081143"/>
    <n v="1417489143"/>
    <b v="1"/>
    <n v="4"/>
    <b v="0"/>
    <x v="1"/>
    <s v="plays"/>
    <n v="4"/>
    <n v="9.5"/>
    <x v="3"/>
    <x v="3850"/>
  </r>
  <r>
    <x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b v="1"/>
    <n v="24"/>
    <b v="0"/>
    <x v="1"/>
    <s v="plays"/>
    <n v="34"/>
    <n v="35.5"/>
    <x v="0"/>
    <x v="3851"/>
  </r>
  <r>
    <x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b v="0"/>
    <n v="2"/>
    <b v="0"/>
    <x v="1"/>
    <s v="plays"/>
    <n v="0"/>
    <n v="10"/>
    <x v="0"/>
    <x v="3852"/>
  </r>
  <r>
    <x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b v="0"/>
    <n v="2"/>
    <b v="0"/>
    <x v="1"/>
    <s v="plays"/>
    <n v="0"/>
    <n v="13"/>
    <x v="3"/>
    <x v="3853"/>
  </r>
  <r>
    <x v="3854"/>
    <s v="The Case Of Soghomon Tehlirian"/>
    <s v="A play dedicated to the 100th anniversary of the Armenian Genocide."/>
    <x v="34"/>
    <n v="1788"/>
    <x v="2"/>
    <s v="US"/>
    <s v="USD"/>
    <n v="1431206058"/>
    <n v="1428614058"/>
    <b v="0"/>
    <n v="20"/>
    <b v="0"/>
    <x v="1"/>
    <s v="plays"/>
    <n v="16"/>
    <n v="89.4"/>
    <x v="0"/>
    <x v="3854"/>
  </r>
  <r>
    <x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b v="0"/>
    <n v="1"/>
    <b v="0"/>
    <x v="1"/>
    <s v="plays"/>
    <n v="3"/>
    <n v="25"/>
    <x v="0"/>
    <x v="3855"/>
  </r>
  <r>
    <x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b v="0"/>
    <n v="1"/>
    <b v="0"/>
    <x v="1"/>
    <s v="plays"/>
    <n v="0"/>
    <n v="1"/>
    <x v="0"/>
    <x v="3856"/>
  </r>
  <r>
    <x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b v="0"/>
    <n v="4"/>
    <b v="0"/>
    <x v="1"/>
    <s v="plays"/>
    <n v="5"/>
    <n v="65"/>
    <x v="3"/>
    <x v="3857"/>
  </r>
  <r>
    <x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b v="0"/>
    <n v="1"/>
    <b v="0"/>
    <x v="1"/>
    <s v="plays"/>
    <n v="2"/>
    <n v="10"/>
    <x v="0"/>
    <x v="3858"/>
  </r>
  <r>
    <x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b v="0"/>
    <n v="1"/>
    <b v="0"/>
    <x v="1"/>
    <s v="plays"/>
    <n v="0"/>
    <n v="1"/>
    <x v="3"/>
    <x v="3859"/>
  </r>
  <r>
    <x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b v="0"/>
    <n v="13"/>
    <b v="0"/>
    <x v="1"/>
    <s v="plays"/>
    <n v="18"/>
    <n v="81.540000000000006"/>
    <x v="3"/>
    <x v="3860"/>
  </r>
  <r>
    <x v="3861"/>
    <s v="READY OR NOT HERE I COME"/>
    <s v="THE COMING OF THE LORD!"/>
    <x v="13"/>
    <n v="100"/>
    <x v="2"/>
    <s v="US"/>
    <s v="USD"/>
    <n v="1415828820"/>
    <n v="1412258977"/>
    <b v="0"/>
    <n v="1"/>
    <b v="0"/>
    <x v="1"/>
    <s v="plays"/>
    <n v="5"/>
    <n v="100"/>
    <x v="3"/>
    <x v="3861"/>
  </r>
  <r>
    <x v="3862"/>
    <s v="The Container Play"/>
    <s v="The hit immersive theatre experience of England comes to Corpus Christi!"/>
    <x v="51"/>
    <n v="1"/>
    <x v="2"/>
    <s v="US"/>
    <s v="USD"/>
    <n v="1473699540"/>
    <n v="1472451356"/>
    <b v="0"/>
    <n v="1"/>
    <b v="0"/>
    <x v="1"/>
    <s v="plays"/>
    <n v="0"/>
    <n v="1"/>
    <x v="2"/>
    <x v="3862"/>
  </r>
  <r>
    <x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b v="0"/>
    <n v="0"/>
    <b v="0"/>
    <x v="1"/>
    <s v="plays"/>
    <n v="0"/>
    <e v="#DIV/0!"/>
    <x v="0"/>
    <x v="3863"/>
  </r>
  <r>
    <x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b v="0"/>
    <n v="3"/>
    <b v="0"/>
    <x v="1"/>
    <s v="plays"/>
    <n v="1"/>
    <n v="20"/>
    <x v="0"/>
    <x v="3864"/>
  </r>
  <r>
    <x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b v="0"/>
    <n v="14"/>
    <b v="0"/>
    <x v="1"/>
    <s v="plays"/>
    <n v="27"/>
    <n v="46.43"/>
    <x v="3"/>
    <x v="3865"/>
  </r>
  <r>
    <x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b v="0"/>
    <n v="2"/>
    <b v="0"/>
    <x v="1"/>
    <s v="plays"/>
    <n v="1"/>
    <n v="5.5"/>
    <x v="2"/>
    <x v="3866"/>
  </r>
  <r>
    <x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b v="0"/>
    <n v="5"/>
    <b v="0"/>
    <x v="1"/>
    <s v="plays"/>
    <n v="13"/>
    <n v="50.2"/>
    <x v="2"/>
    <x v="3867"/>
  </r>
  <r>
    <x v="3868"/>
    <s v="1000 words (Canceled)"/>
    <s v="New collection of music by Scott Evan Davis!"/>
    <x v="10"/>
    <n v="10"/>
    <x v="1"/>
    <s v="GB"/>
    <s v="GBP"/>
    <n v="1410191405"/>
    <n v="1408031405"/>
    <b v="0"/>
    <n v="1"/>
    <b v="0"/>
    <x v="1"/>
    <s v="musical"/>
    <n v="0"/>
    <n v="10"/>
    <x v="3"/>
    <x v="3868"/>
  </r>
  <r>
    <x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b v="0"/>
    <n v="15"/>
    <b v="0"/>
    <x v="1"/>
    <s v="musical"/>
    <n v="3"/>
    <n v="30.13"/>
    <x v="0"/>
    <x v="3869"/>
  </r>
  <r>
    <x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b v="0"/>
    <n v="10"/>
    <b v="0"/>
    <x v="1"/>
    <s v="musical"/>
    <n v="15"/>
    <n v="150"/>
    <x v="3"/>
    <x v="3870"/>
  </r>
  <r>
    <x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b v="0"/>
    <n v="3"/>
    <b v="0"/>
    <x v="1"/>
    <s v="musical"/>
    <n v="3"/>
    <n v="13.33"/>
    <x v="1"/>
    <x v="3871"/>
  </r>
  <r>
    <x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b v="0"/>
    <n v="0"/>
    <b v="0"/>
    <x v="1"/>
    <s v="musical"/>
    <n v="0"/>
    <e v="#DIV/0!"/>
    <x v="0"/>
    <x v="3872"/>
  </r>
  <r>
    <x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b v="0"/>
    <n v="0"/>
    <b v="0"/>
    <x v="1"/>
    <s v="musical"/>
    <n v="0"/>
    <e v="#DIV/0!"/>
    <x v="0"/>
    <x v="3873"/>
  </r>
  <r>
    <x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b v="0"/>
    <n v="0"/>
    <b v="0"/>
    <x v="1"/>
    <s v="musical"/>
    <n v="0"/>
    <e v="#DIV/0!"/>
    <x v="0"/>
    <x v="3874"/>
  </r>
  <r>
    <x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b v="0"/>
    <n v="0"/>
    <b v="0"/>
    <x v="1"/>
    <s v="musical"/>
    <n v="0"/>
    <e v="#DIV/0!"/>
    <x v="2"/>
    <x v="3875"/>
  </r>
  <r>
    <x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b v="0"/>
    <n v="46"/>
    <b v="0"/>
    <x v="1"/>
    <s v="musical"/>
    <n v="53"/>
    <n v="44.76"/>
    <x v="2"/>
    <x v="3876"/>
  </r>
  <r>
    <x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b v="0"/>
    <n v="14"/>
    <b v="0"/>
    <x v="1"/>
    <s v="musical"/>
    <n v="5"/>
    <n v="88.64"/>
    <x v="2"/>
    <x v="3877"/>
  </r>
  <r>
    <x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b v="0"/>
    <n v="1"/>
    <b v="0"/>
    <x v="1"/>
    <s v="musical"/>
    <n v="0"/>
    <n v="10"/>
    <x v="0"/>
    <x v="3878"/>
  </r>
  <r>
    <x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b v="0"/>
    <n v="0"/>
    <b v="0"/>
    <x v="1"/>
    <s v="musical"/>
    <n v="0"/>
    <e v="#DIV/0!"/>
    <x v="3"/>
    <x v="3879"/>
  </r>
  <r>
    <x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b v="0"/>
    <n v="17"/>
    <b v="0"/>
    <x v="1"/>
    <s v="musical"/>
    <n v="13"/>
    <n v="57.65"/>
    <x v="3"/>
    <x v="3880"/>
  </r>
  <r>
    <x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b v="0"/>
    <n v="1"/>
    <b v="0"/>
    <x v="1"/>
    <s v="musical"/>
    <n v="5"/>
    <n v="25"/>
    <x v="1"/>
    <x v="3881"/>
  </r>
  <r>
    <x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b v="0"/>
    <n v="0"/>
    <b v="0"/>
    <x v="1"/>
    <s v="musical"/>
    <n v="0"/>
    <e v="#DIV/0!"/>
    <x v="2"/>
    <x v="3882"/>
  </r>
  <r>
    <x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b v="0"/>
    <n v="0"/>
    <b v="0"/>
    <x v="1"/>
    <s v="musical"/>
    <n v="0"/>
    <e v="#DIV/0!"/>
    <x v="3"/>
    <x v="3883"/>
  </r>
  <r>
    <x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b v="0"/>
    <n v="0"/>
    <b v="0"/>
    <x v="1"/>
    <s v="musical"/>
    <n v="0"/>
    <e v="#DIV/0!"/>
    <x v="0"/>
    <x v="3884"/>
  </r>
  <r>
    <x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b v="0"/>
    <n v="0"/>
    <b v="0"/>
    <x v="1"/>
    <s v="musical"/>
    <n v="0"/>
    <e v="#DIV/0!"/>
    <x v="2"/>
    <x v="3885"/>
  </r>
  <r>
    <x v="3886"/>
    <s v="a (Canceled)"/>
    <n v="1"/>
    <x v="3"/>
    <n v="0"/>
    <x v="1"/>
    <s v="AU"/>
    <s v="AUD"/>
    <n v="1418275702"/>
    <n v="1415683702"/>
    <b v="0"/>
    <n v="0"/>
    <b v="0"/>
    <x v="1"/>
    <s v="musical"/>
    <n v="0"/>
    <e v="#DIV/0!"/>
    <x v="3"/>
    <x v="3886"/>
  </r>
  <r>
    <x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b v="0"/>
    <n v="2"/>
    <b v="0"/>
    <x v="1"/>
    <s v="musical"/>
    <n v="2"/>
    <n v="17.5"/>
    <x v="0"/>
    <x v="3887"/>
  </r>
  <r>
    <x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b v="0"/>
    <n v="14"/>
    <b v="0"/>
    <x v="1"/>
    <s v="plays"/>
    <n v="27"/>
    <n v="38.71"/>
    <x v="1"/>
    <x v="3888"/>
  </r>
  <r>
    <x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b v="0"/>
    <n v="9"/>
    <b v="0"/>
    <x v="1"/>
    <s v="plays"/>
    <n v="1"/>
    <n v="13.11"/>
    <x v="3"/>
    <x v="3889"/>
  </r>
  <r>
    <x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b v="0"/>
    <n v="8"/>
    <b v="0"/>
    <x v="1"/>
    <s v="plays"/>
    <n v="17"/>
    <n v="315.5"/>
    <x v="0"/>
    <x v="3890"/>
  </r>
  <r>
    <x v="3891"/>
    <s v="Out of the Box: A Mime Story"/>
    <s v="A comedy about a mime who dreams of becoming a stand up comedian."/>
    <x v="134"/>
    <n v="260"/>
    <x v="2"/>
    <s v="US"/>
    <s v="USD"/>
    <n v="1427086740"/>
    <n v="1424488244"/>
    <b v="0"/>
    <n v="7"/>
    <b v="0"/>
    <x v="1"/>
    <s v="plays"/>
    <n v="33"/>
    <n v="37.14"/>
    <x v="0"/>
    <x v="3891"/>
  </r>
  <r>
    <x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b v="0"/>
    <n v="0"/>
    <b v="0"/>
    <x v="1"/>
    <s v="plays"/>
    <n v="0"/>
    <e v="#DIV/0!"/>
    <x v="3"/>
    <x v="3892"/>
  </r>
  <r>
    <x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b v="0"/>
    <n v="84"/>
    <b v="0"/>
    <x v="1"/>
    <s v="plays"/>
    <n v="22"/>
    <n v="128.27000000000001"/>
    <x v="3"/>
    <x v="3893"/>
  </r>
  <r>
    <x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b v="0"/>
    <n v="11"/>
    <b v="0"/>
    <x v="1"/>
    <s v="plays"/>
    <n v="3"/>
    <n v="47.27"/>
    <x v="2"/>
    <x v="3894"/>
  </r>
  <r>
    <x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b v="0"/>
    <n v="1"/>
    <b v="0"/>
    <x v="1"/>
    <s v="plays"/>
    <n v="5"/>
    <n v="50"/>
    <x v="0"/>
    <x v="3895"/>
  </r>
  <r>
    <x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b v="0"/>
    <n v="4"/>
    <b v="0"/>
    <x v="1"/>
    <s v="plays"/>
    <n v="11"/>
    <n v="42.5"/>
    <x v="3"/>
    <x v="3896"/>
  </r>
  <r>
    <x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b v="0"/>
    <n v="10"/>
    <b v="0"/>
    <x v="1"/>
    <s v="plays"/>
    <n v="18"/>
    <n v="44"/>
    <x v="3"/>
    <x v="3897"/>
  </r>
  <r>
    <x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b v="0"/>
    <n v="16"/>
    <b v="0"/>
    <x v="1"/>
    <s v="plays"/>
    <n v="33"/>
    <n v="50.88"/>
    <x v="0"/>
    <x v="3898"/>
  </r>
  <r>
    <x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b v="0"/>
    <n v="2"/>
    <b v="0"/>
    <x v="1"/>
    <s v="plays"/>
    <n v="1"/>
    <n v="62.5"/>
    <x v="3"/>
    <x v="3899"/>
  </r>
  <r>
    <x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b v="0"/>
    <n v="5"/>
    <b v="0"/>
    <x v="1"/>
    <s v="plays"/>
    <n v="5"/>
    <n v="27"/>
    <x v="0"/>
    <x v="3900"/>
  </r>
  <r>
    <x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b v="0"/>
    <n v="1"/>
    <b v="0"/>
    <x v="1"/>
    <s v="plays"/>
    <n v="1"/>
    <n v="25"/>
    <x v="0"/>
    <x v="3901"/>
  </r>
  <r>
    <x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b v="0"/>
    <n v="31"/>
    <b v="0"/>
    <x v="1"/>
    <s v="plays"/>
    <n v="49"/>
    <n v="47.26"/>
    <x v="2"/>
    <x v="3902"/>
  </r>
  <r>
    <x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b v="0"/>
    <n v="0"/>
    <b v="0"/>
    <x v="1"/>
    <s v="plays"/>
    <n v="0"/>
    <e v="#DIV/0!"/>
    <x v="0"/>
    <x v="3903"/>
  </r>
  <r>
    <x v="3904"/>
    <s v="Black America from Prophets to Pimps"/>
    <s v="A play that will cover 4000 years of black history."/>
    <x v="3"/>
    <n v="3"/>
    <x v="2"/>
    <s v="US"/>
    <s v="USD"/>
    <n v="1429074240"/>
    <n v="1427866200"/>
    <b v="0"/>
    <n v="2"/>
    <b v="0"/>
    <x v="1"/>
    <s v="plays"/>
    <n v="0"/>
    <n v="1.5"/>
    <x v="0"/>
    <x v="3904"/>
  </r>
  <r>
    <x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b v="0"/>
    <n v="7"/>
    <b v="0"/>
    <x v="1"/>
    <s v="plays"/>
    <n v="12"/>
    <n v="24.71"/>
    <x v="0"/>
    <x v="3905"/>
  </r>
  <r>
    <x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b v="0"/>
    <n v="16"/>
    <b v="0"/>
    <x v="1"/>
    <s v="plays"/>
    <n v="67"/>
    <n v="63.13"/>
    <x v="0"/>
    <x v="3906"/>
  </r>
  <r>
    <x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b v="0"/>
    <n v="4"/>
    <b v="0"/>
    <x v="1"/>
    <s v="plays"/>
    <n v="15"/>
    <n v="38.25"/>
    <x v="3"/>
    <x v="3907"/>
  </r>
  <r>
    <x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b v="0"/>
    <n v="4"/>
    <b v="0"/>
    <x v="1"/>
    <s v="plays"/>
    <n v="9"/>
    <n v="16.25"/>
    <x v="3"/>
    <x v="3908"/>
  </r>
  <r>
    <x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b v="0"/>
    <n v="4"/>
    <b v="0"/>
    <x v="1"/>
    <s v="plays"/>
    <n v="0"/>
    <n v="33.75"/>
    <x v="3"/>
    <x v="3909"/>
  </r>
  <r>
    <x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b v="0"/>
    <n v="3"/>
    <b v="0"/>
    <x v="1"/>
    <s v="plays"/>
    <n v="3"/>
    <n v="61.67"/>
    <x v="0"/>
    <x v="3910"/>
  </r>
  <r>
    <x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b v="0"/>
    <n v="36"/>
    <b v="0"/>
    <x v="1"/>
    <s v="plays"/>
    <n v="37"/>
    <n v="83.14"/>
    <x v="3"/>
    <x v="3911"/>
  </r>
  <r>
    <x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b v="0"/>
    <n v="1"/>
    <b v="0"/>
    <x v="1"/>
    <s v="plays"/>
    <n v="0"/>
    <n v="1"/>
    <x v="0"/>
    <x v="3912"/>
  </r>
  <r>
    <x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b v="0"/>
    <n v="7"/>
    <b v="0"/>
    <x v="1"/>
    <s v="plays"/>
    <n v="10"/>
    <n v="142.86000000000001"/>
    <x v="0"/>
    <x v="3913"/>
  </r>
  <r>
    <x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b v="0"/>
    <n v="27"/>
    <b v="0"/>
    <x v="1"/>
    <s v="plays"/>
    <n v="36"/>
    <n v="33.67"/>
    <x v="0"/>
    <x v="3914"/>
  </r>
  <r>
    <x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b v="0"/>
    <n v="1"/>
    <b v="0"/>
    <x v="1"/>
    <s v="plays"/>
    <n v="0"/>
    <n v="5"/>
    <x v="2"/>
    <x v="3915"/>
  </r>
  <r>
    <x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b v="0"/>
    <n v="0"/>
    <b v="0"/>
    <x v="1"/>
    <s v="plays"/>
    <n v="0"/>
    <e v="#DIV/0!"/>
    <x v="2"/>
    <x v="3916"/>
  </r>
  <r>
    <x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b v="0"/>
    <n v="1"/>
    <b v="0"/>
    <x v="1"/>
    <s v="plays"/>
    <n v="0"/>
    <n v="10"/>
    <x v="3"/>
    <x v="3917"/>
  </r>
  <r>
    <x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b v="0"/>
    <n v="3"/>
    <b v="0"/>
    <x v="1"/>
    <s v="plays"/>
    <n v="0"/>
    <n v="40"/>
    <x v="3"/>
    <x v="3918"/>
  </r>
  <r>
    <x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b v="0"/>
    <n v="3"/>
    <b v="0"/>
    <x v="1"/>
    <s v="plays"/>
    <n v="2"/>
    <n v="30"/>
    <x v="0"/>
    <x v="3919"/>
  </r>
  <r>
    <x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b v="0"/>
    <n v="3"/>
    <b v="0"/>
    <x v="1"/>
    <s v="plays"/>
    <n v="5"/>
    <n v="45"/>
    <x v="2"/>
    <x v="3920"/>
  </r>
  <r>
    <x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b v="0"/>
    <n v="0"/>
    <b v="0"/>
    <x v="1"/>
    <s v="plays"/>
    <n v="0"/>
    <e v="#DIV/0!"/>
    <x v="3"/>
    <x v="3921"/>
  </r>
  <r>
    <x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b v="0"/>
    <n v="6"/>
    <b v="0"/>
    <x v="1"/>
    <s v="plays"/>
    <n v="8"/>
    <n v="10.17"/>
    <x v="0"/>
    <x v="3922"/>
  </r>
  <r>
    <x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b v="0"/>
    <n v="17"/>
    <b v="0"/>
    <x v="1"/>
    <s v="plays"/>
    <n v="12"/>
    <n v="81.41"/>
    <x v="0"/>
    <x v="3923"/>
  </r>
  <r>
    <x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b v="0"/>
    <n v="40"/>
    <b v="0"/>
    <x v="1"/>
    <s v="plays"/>
    <n v="15"/>
    <n v="57.25"/>
    <x v="3"/>
    <x v="3924"/>
  </r>
  <r>
    <x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b v="0"/>
    <n v="3"/>
    <b v="0"/>
    <x v="1"/>
    <s v="plays"/>
    <n v="10"/>
    <n v="5"/>
    <x v="3"/>
    <x v="3925"/>
  </r>
  <r>
    <x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b v="0"/>
    <n v="1"/>
    <b v="0"/>
    <x v="1"/>
    <s v="plays"/>
    <n v="0"/>
    <n v="15"/>
    <x v="3"/>
    <x v="3926"/>
  </r>
  <r>
    <x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b v="0"/>
    <n v="2"/>
    <b v="0"/>
    <x v="1"/>
    <s v="plays"/>
    <n v="1"/>
    <n v="12.5"/>
    <x v="3"/>
    <x v="3927"/>
  </r>
  <r>
    <x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b v="0"/>
    <n v="7"/>
    <b v="0"/>
    <x v="1"/>
    <s v="plays"/>
    <n v="13"/>
    <n v="93"/>
    <x v="0"/>
    <x v="3928"/>
  </r>
  <r>
    <x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b v="0"/>
    <n v="14"/>
    <b v="0"/>
    <x v="1"/>
    <s v="plays"/>
    <n v="2"/>
    <n v="32.36"/>
    <x v="2"/>
    <x v="3929"/>
  </r>
  <r>
    <x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b v="0"/>
    <n v="0"/>
    <b v="0"/>
    <x v="1"/>
    <s v="plays"/>
    <n v="0"/>
    <e v="#DIV/0!"/>
    <x v="2"/>
    <x v="3930"/>
  </r>
  <r>
    <x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b v="0"/>
    <n v="0"/>
    <b v="0"/>
    <x v="1"/>
    <s v="plays"/>
    <n v="0"/>
    <e v="#DIV/0!"/>
    <x v="0"/>
    <x v="3931"/>
  </r>
  <r>
    <x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b v="0"/>
    <n v="1"/>
    <b v="0"/>
    <x v="1"/>
    <s v="plays"/>
    <n v="0"/>
    <n v="1"/>
    <x v="2"/>
    <x v="3932"/>
  </r>
  <r>
    <x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b v="0"/>
    <n v="12"/>
    <b v="0"/>
    <x v="1"/>
    <s v="plays"/>
    <n v="16"/>
    <n v="91.83"/>
    <x v="2"/>
    <x v="3933"/>
  </r>
  <r>
    <x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b v="0"/>
    <n v="12"/>
    <b v="0"/>
    <x v="1"/>
    <s v="plays"/>
    <n v="11"/>
    <n v="45.83"/>
    <x v="0"/>
    <x v="3934"/>
  </r>
  <r>
    <x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b v="0"/>
    <n v="23"/>
    <b v="0"/>
    <x v="1"/>
    <s v="plays"/>
    <n v="44"/>
    <n v="57.17"/>
    <x v="0"/>
    <x v="3935"/>
  </r>
  <r>
    <x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b v="0"/>
    <n v="0"/>
    <b v="0"/>
    <x v="1"/>
    <s v="plays"/>
    <n v="0"/>
    <e v="#DIV/0!"/>
    <x v="2"/>
    <x v="3936"/>
  </r>
  <r>
    <x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b v="0"/>
    <n v="10"/>
    <b v="0"/>
    <x v="1"/>
    <s v="plays"/>
    <n v="86"/>
    <n v="248.5"/>
    <x v="2"/>
    <x v="3937"/>
  </r>
  <r>
    <x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b v="0"/>
    <n v="5"/>
    <b v="0"/>
    <x v="1"/>
    <s v="plays"/>
    <n v="12"/>
    <n v="79.400000000000006"/>
    <x v="0"/>
    <x v="3938"/>
  </r>
  <r>
    <x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b v="0"/>
    <n v="1"/>
    <b v="0"/>
    <x v="1"/>
    <s v="plays"/>
    <n v="0"/>
    <n v="5"/>
    <x v="3"/>
    <x v="3939"/>
  </r>
  <r>
    <x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b v="0"/>
    <n v="2"/>
    <b v="0"/>
    <x v="1"/>
    <s v="plays"/>
    <n v="0"/>
    <n v="5.5"/>
    <x v="3"/>
    <x v="3940"/>
  </r>
  <r>
    <x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b v="0"/>
    <n v="2"/>
    <b v="0"/>
    <x v="1"/>
    <s v="plays"/>
    <n v="1"/>
    <n v="25"/>
    <x v="3"/>
    <x v="3941"/>
  </r>
  <r>
    <x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b v="0"/>
    <n v="0"/>
    <b v="0"/>
    <x v="1"/>
    <s v="plays"/>
    <n v="0"/>
    <e v="#DIV/0!"/>
    <x v="0"/>
    <x v="3942"/>
  </r>
  <r>
    <x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b v="0"/>
    <n v="13"/>
    <b v="0"/>
    <x v="1"/>
    <s v="plays"/>
    <n v="36"/>
    <n v="137.08000000000001"/>
    <x v="0"/>
    <x v="3943"/>
  </r>
  <r>
    <x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b v="0"/>
    <n v="0"/>
    <b v="0"/>
    <x v="1"/>
    <s v="plays"/>
    <n v="0"/>
    <e v="#DIV/0!"/>
    <x v="0"/>
    <x v="3944"/>
  </r>
  <r>
    <x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b v="0"/>
    <n v="1"/>
    <b v="0"/>
    <x v="1"/>
    <s v="plays"/>
    <n v="0"/>
    <n v="5"/>
    <x v="0"/>
    <x v="3945"/>
  </r>
  <r>
    <x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b v="0"/>
    <n v="5"/>
    <b v="0"/>
    <x v="1"/>
    <s v="plays"/>
    <n v="3"/>
    <n v="39"/>
    <x v="0"/>
    <x v="3946"/>
  </r>
  <r>
    <x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b v="0"/>
    <n v="2"/>
    <b v="0"/>
    <x v="1"/>
    <s v="plays"/>
    <n v="3"/>
    <n v="50.5"/>
    <x v="2"/>
    <x v="3947"/>
  </r>
  <r>
    <x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b v="0"/>
    <n v="0"/>
    <b v="0"/>
    <x v="1"/>
    <s v="plays"/>
    <n v="0"/>
    <e v="#DIV/0!"/>
    <x v="3"/>
    <x v="3948"/>
  </r>
  <r>
    <x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b v="0"/>
    <n v="32"/>
    <b v="0"/>
    <x v="1"/>
    <s v="plays"/>
    <n v="16"/>
    <n v="49.28"/>
    <x v="0"/>
    <x v="3949"/>
  </r>
  <r>
    <x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b v="0"/>
    <n v="1"/>
    <b v="0"/>
    <x v="1"/>
    <s v="plays"/>
    <n v="1"/>
    <n v="25"/>
    <x v="2"/>
    <x v="3950"/>
  </r>
  <r>
    <x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b v="0"/>
    <n v="1"/>
    <b v="0"/>
    <x v="1"/>
    <s v="plays"/>
    <n v="0"/>
    <n v="1"/>
    <x v="2"/>
    <x v="3951"/>
  </r>
  <r>
    <x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b v="0"/>
    <n v="1"/>
    <b v="0"/>
    <x v="1"/>
    <s v="plays"/>
    <n v="0"/>
    <n v="25"/>
    <x v="0"/>
    <x v="3952"/>
  </r>
  <r>
    <x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b v="0"/>
    <n v="0"/>
    <b v="0"/>
    <x v="1"/>
    <s v="plays"/>
    <n v="0"/>
    <e v="#DIV/0!"/>
    <x v="2"/>
    <x v="3953"/>
  </r>
  <r>
    <x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b v="0"/>
    <n v="0"/>
    <b v="0"/>
    <x v="1"/>
    <s v="plays"/>
    <n v="0"/>
    <e v="#DIV/0!"/>
    <x v="3"/>
    <x v="3954"/>
  </r>
  <r>
    <x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b v="0"/>
    <n v="8"/>
    <b v="0"/>
    <x v="1"/>
    <s v="plays"/>
    <n v="24"/>
    <n v="53.13"/>
    <x v="0"/>
    <x v="3955"/>
  </r>
  <r>
    <x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b v="0"/>
    <n v="0"/>
    <b v="0"/>
    <x v="1"/>
    <s v="plays"/>
    <n v="0"/>
    <e v="#DIV/0!"/>
    <x v="2"/>
    <x v="3956"/>
  </r>
  <r>
    <x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b v="0"/>
    <n v="1"/>
    <b v="0"/>
    <x v="1"/>
    <s v="plays"/>
    <n v="0"/>
    <n v="7"/>
    <x v="2"/>
    <x v="3957"/>
  </r>
  <r>
    <x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b v="0"/>
    <n v="16"/>
    <b v="0"/>
    <x v="1"/>
    <s v="plays"/>
    <n v="32"/>
    <n v="40.06"/>
    <x v="3"/>
    <x v="3958"/>
  </r>
  <r>
    <x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b v="0"/>
    <n v="12"/>
    <b v="0"/>
    <x v="1"/>
    <s v="plays"/>
    <n v="24"/>
    <n v="24.33"/>
    <x v="3"/>
    <x v="3959"/>
  </r>
  <r>
    <x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b v="0"/>
    <n v="4"/>
    <b v="0"/>
    <x v="1"/>
    <s v="plays"/>
    <n v="2"/>
    <n v="11.25"/>
    <x v="0"/>
    <x v="3960"/>
  </r>
  <r>
    <x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b v="0"/>
    <n v="2"/>
    <b v="0"/>
    <x v="1"/>
    <s v="plays"/>
    <n v="0"/>
    <n v="10.5"/>
    <x v="3"/>
    <x v="3961"/>
  </r>
  <r>
    <x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b v="0"/>
    <n v="3"/>
    <b v="0"/>
    <x v="1"/>
    <s v="plays"/>
    <n v="3"/>
    <n v="15"/>
    <x v="0"/>
    <x v="3962"/>
  </r>
  <r>
    <x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b v="0"/>
    <n v="0"/>
    <b v="0"/>
    <x v="1"/>
    <s v="plays"/>
    <n v="0"/>
    <e v="#DIV/0!"/>
    <x v="0"/>
    <x v="3963"/>
  </r>
  <r>
    <x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b v="0"/>
    <n v="3"/>
    <b v="0"/>
    <x v="1"/>
    <s v="plays"/>
    <n v="6"/>
    <n v="42"/>
    <x v="0"/>
    <x v="3964"/>
  </r>
  <r>
    <x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b v="0"/>
    <n v="4"/>
    <b v="0"/>
    <x v="1"/>
    <s v="plays"/>
    <n v="14"/>
    <n v="71.25"/>
    <x v="2"/>
    <x v="3965"/>
  </r>
  <r>
    <x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b v="0"/>
    <n v="2"/>
    <b v="0"/>
    <x v="1"/>
    <s v="plays"/>
    <n v="1"/>
    <n v="22.5"/>
    <x v="3"/>
    <x v="3966"/>
  </r>
  <r>
    <x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b v="0"/>
    <n v="10"/>
    <b v="0"/>
    <x v="1"/>
    <s v="plays"/>
    <n v="24"/>
    <n v="41"/>
    <x v="1"/>
    <x v="3967"/>
  </r>
  <r>
    <x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b v="0"/>
    <n v="11"/>
    <b v="0"/>
    <x v="1"/>
    <s v="plays"/>
    <n v="11"/>
    <n v="47.91"/>
    <x v="2"/>
    <x v="3968"/>
  </r>
  <r>
    <x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b v="0"/>
    <n v="6"/>
    <b v="0"/>
    <x v="1"/>
    <s v="plays"/>
    <n v="7"/>
    <n v="35.17"/>
    <x v="2"/>
    <x v="3969"/>
  </r>
  <r>
    <x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b v="0"/>
    <n v="2"/>
    <b v="0"/>
    <x v="1"/>
    <s v="plays"/>
    <n v="0"/>
    <n v="5.5"/>
    <x v="2"/>
    <x v="3970"/>
  </r>
  <r>
    <x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b v="0"/>
    <n v="6"/>
    <b v="0"/>
    <x v="1"/>
    <s v="plays"/>
    <n v="1"/>
    <n v="22.67"/>
    <x v="3"/>
    <x v="3971"/>
  </r>
  <r>
    <x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b v="0"/>
    <n v="8"/>
    <b v="0"/>
    <x v="1"/>
    <s v="plays"/>
    <n v="21"/>
    <n v="26.38"/>
    <x v="3"/>
    <x v="3972"/>
  </r>
  <r>
    <x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b v="0"/>
    <n v="37"/>
    <b v="0"/>
    <x v="1"/>
    <s v="plays"/>
    <n v="78"/>
    <n v="105.54"/>
    <x v="2"/>
    <x v="3973"/>
  </r>
  <r>
    <x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b v="0"/>
    <n v="11"/>
    <b v="0"/>
    <x v="1"/>
    <s v="plays"/>
    <n v="32"/>
    <n v="29.09"/>
    <x v="2"/>
    <x v="3974"/>
  </r>
  <r>
    <x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b v="0"/>
    <n v="0"/>
    <b v="0"/>
    <x v="1"/>
    <s v="plays"/>
    <n v="0"/>
    <e v="#DIV/0!"/>
    <x v="2"/>
    <x v="3975"/>
  </r>
  <r>
    <x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b v="0"/>
    <n v="10"/>
    <b v="0"/>
    <x v="1"/>
    <s v="plays"/>
    <n v="48"/>
    <n v="62"/>
    <x v="3"/>
    <x v="3976"/>
  </r>
  <r>
    <x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b v="0"/>
    <n v="6"/>
    <b v="0"/>
    <x v="1"/>
    <s v="plays"/>
    <n v="1"/>
    <n v="217.5"/>
    <x v="2"/>
    <x v="3977"/>
  </r>
  <r>
    <x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b v="0"/>
    <n v="8"/>
    <b v="0"/>
    <x v="1"/>
    <s v="plays"/>
    <n v="11"/>
    <n v="26.75"/>
    <x v="3"/>
    <x v="3978"/>
  </r>
  <r>
    <x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b v="0"/>
    <n v="6"/>
    <b v="0"/>
    <x v="1"/>
    <s v="plays"/>
    <n v="2"/>
    <n v="18.329999999999998"/>
    <x v="0"/>
    <x v="3979"/>
  </r>
  <r>
    <x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b v="0"/>
    <n v="7"/>
    <b v="0"/>
    <x v="1"/>
    <s v="plays"/>
    <n v="18"/>
    <n v="64.290000000000006"/>
    <x v="3"/>
    <x v="3980"/>
  </r>
  <r>
    <x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b v="0"/>
    <n v="7"/>
    <b v="0"/>
    <x v="1"/>
    <s v="plays"/>
    <n v="4"/>
    <n v="175"/>
    <x v="2"/>
    <x v="3981"/>
  </r>
  <r>
    <x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b v="0"/>
    <n v="5"/>
    <b v="0"/>
    <x v="1"/>
    <s v="plays"/>
    <n v="20"/>
    <n v="34"/>
    <x v="0"/>
    <x v="3982"/>
  </r>
  <r>
    <x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b v="0"/>
    <n v="46"/>
    <b v="0"/>
    <x v="1"/>
    <s v="plays"/>
    <n v="35"/>
    <n v="84.28"/>
    <x v="3"/>
    <x v="3983"/>
  </r>
  <r>
    <x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b v="0"/>
    <n v="10"/>
    <b v="0"/>
    <x v="1"/>
    <s v="plays"/>
    <n v="6"/>
    <n v="9.5"/>
    <x v="3"/>
    <x v="3984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b v="0"/>
    <n v="19"/>
    <b v="0"/>
    <x v="1"/>
    <s v="plays"/>
    <n v="32"/>
    <n v="33.74"/>
    <x v="2"/>
    <x v="3985"/>
  </r>
  <r>
    <x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b v="0"/>
    <n v="13"/>
    <b v="0"/>
    <x v="1"/>
    <s v="plays"/>
    <n v="10"/>
    <n v="37.54"/>
    <x v="2"/>
    <x v="3986"/>
  </r>
  <r>
    <x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b v="0"/>
    <n v="13"/>
    <b v="0"/>
    <x v="1"/>
    <s v="plays"/>
    <n v="38"/>
    <n v="11.62"/>
    <x v="3"/>
    <x v="3987"/>
  </r>
  <r>
    <x v="3988"/>
    <s v="Folk-Tales: What Stories Do Your Folks Tell?"/>
    <s v="An evening of of stories based both in myth and truth."/>
    <x v="15"/>
    <n v="32"/>
    <x v="2"/>
    <s v="US"/>
    <s v="USD"/>
    <n v="1440813413"/>
    <n v="1439517413"/>
    <b v="0"/>
    <n v="4"/>
    <b v="0"/>
    <x v="1"/>
    <s v="plays"/>
    <n v="2"/>
    <n v="8"/>
    <x v="0"/>
    <x v="3988"/>
  </r>
  <r>
    <x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b v="0"/>
    <n v="0"/>
    <b v="0"/>
    <x v="1"/>
    <s v="plays"/>
    <n v="0"/>
    <e v="#DIV/0!"/>
    <x v="0"/>
    <x v="3989"/>
  </r>
  <r>
    <x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b v="0"/>
    <n v="3"/>
    <b v="0"/>
    <x v="1"/>
    <s v="plays"/>
    <n v="4"/>
    <n v="23"/>
    <x v="2"/>
    <x v="3990"/>
  </r>
  <r>
    <x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b v="0"/>
    <n v="1"/>
    <b v="0"/>
    <x v="1"/>
    <s v="plays"/>
    <n v="20"/>
    <n v="100"/>
    <x v="0"/>
    <x v="3991"/>
  </r>
  <r>
    <x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b v="0"/>
    <n v="9"/>
    <b v="0"/>
    <x v="1"/>
    <s v="plays"/>
    <n v="5"/>
    <n v="60.11"/>
    <x v="0"/>
    <x v="3992"/>
  </r>
  <r>
    <x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b v="0"/>
    <n v="1"/>
    <b v="0"/>
    <x v="1"/>
    <s v="plays"/>
    <n v="0"/>
    <n v="3"/>
    <x v="0"/>
    <x v="3993"/>
  </r>
  <r>
    <x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b v="0"/>
    <n v="1"/>
    <b v="0"/>
    <x v="1"/>
    <s v="plays"/>
    <n v="0"/>
    <n v="5"/>
    <x v="3"/>
    <x v="3994"/>
  </r>
  <r>
    <x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b v="0"/>
    <n v="4"/>
    <b v="0"/>
    <x v="1"/>
    <s v="plays"/>
    <n v="35"/>
    <n v="17.5"/>
    <x v="0"/>
    <x v="3995"/>
  </r>
  <r>
    <x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b v="0"/>
    <n v="17"/>
    <b v="0"/>
    <x v="1"/>
    <s v="plays"/>
    <n v="17"/>
    <n v="29.24"/>
    <x v="3"/>
    <x v="3996"/>
  </r>
  <r>
    <x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b v="0"/>
    <n v="0"/>
    <b v="0"/>
    <x v="1"/>
    <s v="plays"/>
    <n v="0"/>
    <e v="#DIV/0!"/>
    <x v="0"/>
    <x v="3997"/>
  </r>
  <r>
    <x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b v="0"/>
    <n v="12"/>
    <b v="0"/>
    <x v="1"/>
    <s v="plays"/>
    <n v="57"/>
    <n v="59.58"/>
    <x v="0"/>
    <x v="3998"/>
  </r>
  <r>
    <x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b v="0"/>
    <n v="14"/>
    <b v="0"/>
    <x v="1"/>
    <s v="plays"/>
    <n v="17"/>
    <n v="82.57"/>
    <x v="3"/>
    <x v="3999"/>
  </r>
  <r>
    <x v="4000"/>
    <s v="The Escorts"/>
    <s v="An Enticing Trip into the World of Assisted Dying"/>
    <x v="6"/>
    <n v="10"/>
    <x v="2"/>
    <s v="US"/>
    <s v="USD"/>
    <n v="1462631358"/>
    <n v="1457450958"/>
    <b v="0"/>
    <n v="1"/>
    <b v="0"/>
    <x v="1"/>
    <s v="plays"/>
    <n v="0"/>
    <n v="10"/>
    <x v="2"/>
    <x v="4000"/>
  </r>
  <r>
    <x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b v="0"/>
    <n v="14"/>
    <b v="0"/>
    <x v="1"/>
    <s v="plays"/>
    <n v="38"/>
    <n v="32.36"/>
    <x v="1"/>
    <x v="4001"/>
  </r>
  <r>
    <x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b v="0"/>
    <n v="4"/>
    <b v="0"/>
    <x v="1"/>
    <s v="plays"/>
    <n v="2"/>
    <n v="5.75"/>
    <x v="3"/>
    <x v="4002"/>
  </r>
  <r>
    <x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b v="0"/>
    <n v="2"/>
    <b v="0"/>
    <x v="1"/>
    <s v="plays"/>
    <n v="10"/>
    <n v="100.5"/>
    <x v="0"/>
    <x v="4003"/>
  </r>
  <r>
    <x v="4004"/>
    <s v="South Florida Tours"/>
    <s v="Help Launch The Queen Into South Florida!"/>
    <x v="2"/>
    <n v="1"/>
    <x v="2"/>
    <s v="US"/>
    <s v="USD"/>
    <n v="1412740457"/>
    <n v="1410148457"/>
    <b v="0"/>
    <n v="1"/>
    <b v="0"/>
    <x v="1"/>
    <s v="plays"/>
    <n v="0"/>
    <n v="1"/>
    <x v="3"/>
    <x v="4004"/>
  </r>
  <r>
    <x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b v="0"/>
    <n v="2"/>
    <b v="0"/>
    <x v="1"/>
    <s v="plays"/>
    <n v="1"/>
    <n v="20"/>
    <x v="3"/>
    <x v="4005"/>
  </r>
  <r>
    <x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b v="0"/>
    <n v="1"/>
    <b v="0"/>
    <x v="1"/>
    <s v="plays"/>
    <n v="0"/>
    <n v="2"/>
    <x v="2"/>
    <x v="4006"/>
  </r>
  <r>
    <x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b v="0"/>
    <n v="1"/>
    <b v="0"/>
    <x v="1"/>
    <s v="plays"/>
    <n v="0"/>
    <n v="5"/>
    <x v="3"/>
    <x v="4007"/>
  </r>
  <r>
    <x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b v="0"/>
    <n v="4"/>
    <b v="0"/>
    <x v="1"/>
    <s v="plays"/>
    <n v="6"/>
    <n v="15"/>
    <x v="0"/>
    <x v="4008"/>
  </r>
  <r>
    <x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b v="0"/>
    <n v="3"/>
    <b v="0"/>
    <x v="1"/>
    <s v="plays"/>
    <n v="4"/>
    <n v="25"/>
    <x v="3"/>
    <x v="4009"/>
  </r>
  <r>
    <x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b v="0"/>
    <n v="38"/>
    <b v="0"/>
    <x v="1"/>
    <s v="plays"/>
    <n v="24"/>
    <n v="45.84"/>
    <x v="3"/>
    <x v="4010"/>
  </r>
  <r>
    <x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b v="0"/>
    <n v="4"/>
    <b v="0"/>
    <x v="1"/>
    <s v="plays"/>
    <n v="8"/>
    <n v="4.75"/>
    <x v="3"/>
    <x v="4011"/>
  </r>
  <r>
    <x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b v="0"/>
    <n v="0"/>
    <b v="0"/>
    <x v="1"/>
    <s v="plays"/>
    <n v="0"/>
    <e v="#DIV/0!"/>
    <x v="0"/>
    <x v="4012"/>
  </r>
  <r>
    <x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b v="0"/>
    <n v="2"/>
    <b v="0"/>
    <x v="1"/>
    <s v="plays"/>
    <n v="1"/>
    <n v="13"/>
    <x v="0"/>
    <x v="4013"/>
  </r>
  <r>
    <x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b v="0"/>
    <n v="0"/>
    <b v="0"/>
    <x v="1"/>
    <s v="plays"/>
    <n v="0"/>
    <e v="#DIV/0!"/>
    <x v="2"/>
    <x v="4014"/>
  </r>
  <r>
    <x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b v="0"/>
    <n v="1"/>
    <b v="0"/>
    <x v="1"/>
    <s v="plays"/>
    <n v="0"/>
    <n v="1"/>
    <x v="0"/>
    <x v="4015"/>
  </r>
  <r>
    <x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b v="0"/>
    <n v="7"/>
    <b v="0"/>
    <x v="1"/>
    <s v="plays"/>
    <n v="14"/>
    <n v="10"/>
    <x v="3"/>
    <x v="4016"/>
  </r>
  <r>
    <x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b v="0"/>
    <n v="2"/>
    <b v="0"/>
    <x v="1"/>
    <s v="plays"/>
    <n v="1"/>
    <n v="52.5"/>
    <x v="3"/>
    <x v="4017"/>
  </r>
  <r>
    <x v="4018"/>
    <s v="Time Please Fringe"/>
    <s v="Funding for a production of Time Please at the Brighton Fringe 2017... and beyond."/>
    <x v="15"/>
    <n v="130"/>
    <x v="2"/>
    <s v="GB"/>
    <s v="GBP"/>
    <n v="1475877108"/>
    <n v="1473285108"/>
    <b v="0"/>
    <n v="4"/>
    <b v="0"/>
    <x v="1"/>
    <s v="plays"/>
    <n v="9"/>
    <n v="32.5"/>
    <x v="2"/>
    <x v="4018"/>
  </r>
  <r>
    <x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b v="0"/>
    <n v="4"/>
    <b v="0"/>
    <x v="1"/>
    <s v="plays"/>
    <n v="1"/>
    <n v="7.25"/>
    <x v="2"/>
    <x v="4019"/>
  </r>
  <r>
    <x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b v="0"/>
    <n v="3"/>
    <b v="0"/>
    <x v="1"/>
    <s v="plays"/>
    <n v="17"/>
    <n v="33.33"/>
    <x v="0"/>
    <x v="4020"/>
  </r>
  <r>
    <x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b v="0"/>
    <n v="2"/>
    <b v="0"/>
    <x v="1"/>
    <s v="plays"/>
    <n v="1"/>
    <n v="62.5"/>
    <x v="3"/>
    <x v="4021"/>
  </r>
  <r>
    <x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b v="0"/>
    <n v="197"/>
    <b v="0"/>
    <x v="1"/>
    <s v="plays"/>
    <n v="70"/>
    <n v="63.56"/>
    <x v="3"/>
    <x v="4022"/>
  </r>
  <r>
    <x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b v="0"/>
    <n v="0"/>
    <b v="0"/>
    <x v="1"/>
    <s v="plays"/>
    <n v="0"/>
    <e v="#DIV/0!"/>
    <x v="2"/>
    <x v="4023"/>
  </r>
  <r>
    <x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b v="0"/>
    <n v="1"/>
    <b v="0"/>
    <x v="1"/>
    <s v="plays"/>
    <n v="1"/>
    <n v="10"/>
    <x v="0"/>
    <x v="4024"/>
  </r>
  <r>
    <x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b v="0"/>
    <n v="4"/>
    <b v="0"/>
    <x v="1"/>
    <s v="plays"/>
    <n v="5"/>
    <n v="62.5"/>
    <x v="0"/>
    <x v="4025"/>
  </r>
  <r>
    <x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b v="0"/>
    <n v="0"/>
    <b v="0"/>
    <x v="1"/>
    <s v="plays"/>
    <n v="0"/>
    <e v="#DIV/0!"/>
    <x v="0"/>
    <x v="4026"/>
  </r>
  <r>
    <x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b v="0"/>
    <n v="7"/>
    <b v="0"/>
    <x v="1"/>
    <s v="plays"/>
    <n v="7"/>
    <n v="30.71"/>
    <x v="1"/>
    <x v="4027"/>
  </r>
  <r>
    <x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b v="0"/>
    <n v="11"/>
    <b v="0"/>
    <x v="1"/>
    <s v="plays"/>
    <n v="28"/>
    <n v="51"/>
    <x v="3"/>
    <x v="4028"/>
  </r>
  <r>
    <x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b v="0"/>
    <n v="0"/>
    <b v="0"/>
    <x v="1"/>
    <s v="plays"/>
    <n v="0"/>
    <e v="#DIV/0!"/>
    <x v="0"/>
    <x v="4029"/>
  </r>
  <r>
    <x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b v="0"/>
    <n v="6"/>
    <b v="0"/>
    <x v="1"/>
    <s v="plays"/>
    <n v="16"/>
    <n v="66.67"/>
    <x v="2"/>
    <x v="4030"/>
  </r>
  <r>
    <x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b v="0"/>
    <n v="0"/>
    <b v="0"/>
    <x v="1"/>
    <s v="plays"/>
    <n v="0"/>
    <e v="#DIV/0!"/>
    <x v="3"/>
    <x v="4031"/>
  </r>
  <r>
    <x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b v="0"/>
    <n v="7"/>
    <b v="0"/>
    <x v="1"/>
    <s v="plays"/>
    <n v="7"/>
    <n v="59"/>
    <x v="0"/>
    <x v="4032"/>
  </r>
  <r>
    <x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b v="0"/>
    <n v="94"/>
    <b v="0"/>
    <x v="1"/>
    <s v="plays"/>
    <n v="26"/>
    <n v="65.34"/>
    <x v="2"/>
    <x v="4033"/>
  </r>
  <r>
    <x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b v="0"/>
    <n v="2"/>
    <b v="0"/>
    <x v="1"/>
    <s v="plays"/>
    <n v="1"/>
    <n v="100"/>
    <x v="0"/>
    <x v="4034"/>
  </r>
  <r>
    <x v="4035"/>
    <s v="The Lost Boy"/>
    <s v="&quot;Stories are where you go to look for the truth of your own life.&quot; (Frank Delaney)"/>
    <x v="3"/>
    <n v="3685"/>
    <x v="2"/>
    <s v="US"/>
    <s v="USD"/>
    <n v="1413925887"/>
    <n v="1411333887"/>
    <b v="0"/>
    <n v="25"/>
    <b v="0"/>
    <x v="1"/>
    <s v="plays"/>
    <n v="37"/>
    <n v="147.4"/>
    <x v="3"/>
    <x v="4035"/>
  </r>
  <r>
    <x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b v="0"/>
    <n v="17"/>
    <b v="0"/>
    <x v="1"/>
    <s v="plays"/>
    <n v="47"/>
    <n v="166.06"/>
    <x v="3"/>
    <x v="4036"/>
  </r>
  <r>
    <x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b v="0"/>
    <n v="2"/>
    <b v="0"/>
    <x v="1"/>
    <s v="plays"/>
    <n v="11"/>
    <n v="40"/>
    <x v="2"/>
    <x v="4037"/>
  </r>
  <r>
    <x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b v="0"/>
    <n v="4"/>
    <b v="0"/>
    <x v="1"/>
    <s v="plays"/>
    <n v="12"/>
    <n v="75.25"/>
    <x v="3"/>
    <x v="4038"/>
  </r>
  <r>
    <x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b v="0"/>
    <n v="5"/>
    <b v="0"/>
    <x v="1"/>
    <s v="plays"/>
    <n v="60"/>
    <n v="60"/>
    <x v="0"/>
    <x v="4039"/>
  </r>
  <r>
    <x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b v="0"/>
    <n v="2"/>
    <b v="0"/>
    <x v="1"/>
    <s v="plays"/>
    <n v="31"/>
    <n v="1250"/>
    <x v="0"/>
    <x v="4040"/>
  </r>
  <r>
    <x v="4041"/>
    <s v="In the Land of Gold"/>
    <s v="A bold, colouful, vibrant play centred around the last remaining monarchy of Africa."/>
    <x v="10"/>
    <n v="21"/>
    <x v="2"/>
    <s v="GB"/>
    <s v="GBP"/>
    <n v="1473160954"/>
    <n v="1467976954"/>
    <b v="0"/>
    <n v="2"/>
    <b v="0"/>
    <x v="1"/>
    <s v="plays"/>
    <n v="0"/>
    <n v="10.5"/>
    <x v="2"/>
    <x v="4041"/>
  </r>
  <r>
    <x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b v="0"/>
    <n v="3"/>
    <b v="0"/>
    <x v="1"/>
    <s v="plays"/>
    <n v="0"/>
    <n v="7"/>
    <x v="3"/>
    <x v="4042"/>
  </r>
  <r>
    <x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b v="0"/>
    <n v="0"/>
    <b v="0"/>
    <x v="1"/>
    <s v="plays"/>
    <n v="0"/>
    <e v="#DIV/0!"/>
    <x v="3"/>
    <x v="4043"/>
  </r>
  <r>
    <x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b v="0"/>
    <n v="4"/>
    <b v="0"/>
    <x v="1"/>
    <s v="plays"/>
    <n v="38"/>
    <n v="56.25"/>
    <x v="0"/>
    <x v="4044"/>
  </r>
  <r>
    <x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b v="0"/>
    <n v="1"/>
    <b v="0"/>
    <x v="1"/>
    <s v="plays"/>
    <n v="0"/>
    <n v="1"/>
    <x v="3"/>
    <x v="4045"/>
  </r>
  <r>
    <x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b v="0"/>
    <n v="12"/>
    <b v="0"/>
    <x v="1"/>
    <s v="plays"/>
    <n v="8"/>
    <n v="38.33"/>
    <x v="3"/>
    <x v="4046"/>
  </r>
  <r>
    <x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b v="0"/>
    <n v="4"/>
    <b v="0"/>
    <x v="1"/>
    <s v="plays"/>
    <n v="2"/>
    <n v="27.5"/>
    <x v="3"/>
    <x v="4047"/>
  </r>
  <r>
    <x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b v="0"/>
    <n v="91"/>
    <b v="0"/>
    <x v="1"/>
    <s v="plays"/>
    <n v="18"/>
    <n v="32.979999999999997"/>
    <x v="2"/>
    <x v="4048"/>
  </r>
  <r>
    <x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b v="0"/>
    <n v="1"/>
    <b v="0"/>
    <x v="1"/>
    <s v="plays"/>
    <n v="0"/>
    <n v="16"/>
    <x v="0"/>
    <x v="4049"/>
  </r>
  <r>
    <x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b v="0"/>
    <n v="1"/>
    <b v="0"/>
    <x v="1"/>
    <s v="plays"/>
    <n v="0"/>
    <n v="1"/>
    <x v="3"/>
    <x v="4050"/>
  </r>
  <r>
    <x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b v="0"/>
    <n v="0"/>
    <b v="0"/>
    <x v="1"/>
    <s v="plays"/>
    <n v="0"/>
    <e v="#DIV/0!"/>
    <x v="3"/>
    <x v="4051"/>
  </r>
  <r>
    <x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b v="0"/>
    <n v="13"/>
    <b v="0"/>
    <x v="1"/>
    <s v="plays"/>
    <n v="38"/>
    <n v="86.62"/>
    <x v="3"/>
    <x v="4052"/>
  </r>
  <r>
    <x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b v="0"/>
    <n v="2"/>
    <b v="0"/>
    <x v="1"/>
    <s v="plays"/>
    <n v="22"/>
    <n v="55"/>
    <x v="3"/>
    <x v="4053"/>
  </r>
  <r>
    <x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b v="0"/>
    <n v="0"/>
    <b v="0"/>
    <x v="1"/>
    <s v="plays"/>
    <n v="0"/>
    <e v="#DIV/0!"/>
    <x v="2"/>
    <x v="4054"/>
  </r>
  <r>
    <x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b v="0"/>
    <n v="21"/>
    <b v="0"/>
    <x v="1"/>
    <s v="plays"/>
    <n v="18"/>
    <n v="41.95"/>
    <x v="3"/>
    <x v="4055"/>
  </r>
  <r>
    <x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b v="0"/>
    <n v="9"/>
    <b v="0"/>
    <x v="1"/>
    <s v="plays"/>
    <n v="53"/>
    <n v="88.33"/>
    <x v="2"/>
    <x v="4056"/>
  </r>
  <r>
    <x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b v="0"/>
    <n v="6"/>
    <b v="0"/>
    <x v="1"/>
    <s v="plays"/>
    <n v="22"/>
    <n v="129.16999999999999"/>
    <x v="0"/>
    <x v="4057"/>
  </r>
  <r>
    <x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b v="0"/>
    <n v="4"/>
    <b v="0"/>
    <x v="1"/>
    <s v="plays"/>
    <n v="3"/>
    <n v="23.75"/>
    <x v="2"/>
    <x v="4058"/>
  </r>
  <r>
    <x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b v="0"/>
    <n v="7"/>
    <b v="0"/>
    <x v="1"/>
    <s v="plays"/>
    <n v="3"/>
    <n v="35.71"/>
    <x v="3"/>
    <x v="4059"/>
  </r>
  <r>
    <x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b v="0"/>
    <n v="5"/>
    <b v="0"/>
    <x v="1"/>
    <s v="plays"/>
    <n v="3"/>
    <n v="57"/>
    <x v="3"/>
    <x v="4060"/>
  </r>
  <r>
    <x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b v="0"/>
    <n v="0"/>
    <b v="0"/>
    <x v="1"/>
    <s v="plays"/>
    <n v="0"/>
    <e v="#DIV/0!"/>
    <x v="2"/>
    <x v="4061"/>
  </r>
  <r>
    <x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b v="0"/>
    <n v="3"/>
    <b v="0"/>
    <x v="1"/>
    <s v="plays"/>
    <n v="2"/>
    <n v="163.33000000000001"/>
    <x v="2"/>
    <x v="4062"/>
  </r>
  <r>
    <x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b v="0"/>
    <n v="9"/>
    <b v="0"/>
    <x v="1"/>
    <s v="plays"/>
    <n v="1"/>
    <n v="15"/>
    <x v="3"/>
    <x v="4063"/>
  </r>
  <r>
    <x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b v="0"/>
    <n v="6"/>
    <b v="0"/>
    <x v="1"/>
    <s v="plays"/>
    <n v="19"/>
    <n v="64.17"/>
    <x v="0"/>
    <x v="4064"/>
  </r>
  <r>
    <x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b v="0"/>
    <n v="4"/>
    <b v="0"/>
    <x v="1"/>
    <s v="plays"/>
    <n v="1"/>
    <n v="6.75"/>
    <x v="3"/>
    <x v="4065"/>
  </r>
  <r>
    <x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b v="0"/>
    <n v="1"/>
    <b v="0"/>
    <x v="1"/>
    <s v="plays"/>
    <n v="0"/>
    <n v="25"/>
    <x v="2"/>
    <x v="4066"/>
  </r>
  <r>
    <x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b v="0"/>
    <n v="17"/>
    <b v="0"/>
    <x v="1"/>
    <s v="plays"/>
    <n v="61"/>
    <n v="179.12"/>
    <x v="0"/>
    <x v="4067"/>
  </r>
  <r>
    <x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b v="0"/>
    <n v="1"/>
    <b v="0"/>
    <x v="1"/>
    <s v="plays"/>
    <n v="1"/>
    <n v="34.950000000000003"/>
    <x v="2"/>
    <x v="4068"/>
  </r>
  <r>
    <x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b v="0"/>
    <n v="13"/>
    <b v="0"/>
    <x v="1"/>
    <s v="plays"/>
    <n v="34"/>
    <n v="33.08"/>
    <x v="0"/>
    <x v="4069"/>
  </r>
  <r>
    <x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b v="0"/>
    <n v="6"/>
    <b v="0"/>
    <x v="1"/>
    <s v="plays"/>
    <n v="17"/>
    <n v="27.5"/>
    <x v="0"/>
    <x v="4070"/>
  </r>
  <r>
    <x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b v="0"/>
    <n v="0"/>
    <b v="0"/>
    <x v="1"/>
    <s v="plays"/>
    <n v="0"/>
    <e v="#DIV/0!"/>
    <x v="2"/>
    <x v="4071"/>
  </r>
  <r>
    <x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b v="0"/>
    <n v="2"/>
    <b v="0"/>
    <x v="1"/>
    <s v="plays"/>
    <n v="0"/>
    <n v="2"/>
    <x v="3"/>
    <x v="4072"/>
  </r>
  <r>
    <x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b v="0"/>
    <n v="2"/>
    <b v="0"/>
    <x v="1"/>
    <s v="plays"/>
    <n v="1"/>
    <n v="18.5"/>
    <x v="0"/>
    <x v="4073"/>
  </r>
  <r>
    <x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b v="0"/>
    <n v="21"/>
    <b v="0"/>
    <x v="1"/>
    <s v="plays"/>
    <n v="27"/>
    <n v="35"/>
    <x v="0"/>
    <x v="4074"/>
  </r>
  <r>
    <x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b v="0"/>
    <n v="13"/>
    <b v="0"/>
    <x v="1"/>
    <s v="plays"/>
    <n v="29"/>
    <n v="44.31"/>
    <x v="3"/>
    <x v="4075"/>
  </r>
  <r>
    <x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b v="0"/>
    <n v="0"/>
    <b v="0"/>
    <x v="1"/>
    <s v="plays"/>
    <n v="0"/>
    <e v="#DIV/0!"/>
    <x v="3"/>
    <x v="4076"/>
  </r>
  <r>
    <x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b v="0"/>
    <n v="6"/>
    <b v="0"/>
    <x v="1"/>
    <s v="plays"/>
    <n v="9"/>
    <n v="222.5"/>
    <x v="2"/>
    <x v="4077"/>
  </r>
  <r>
    <x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b v="0"/>
    <n v="0"/>
    <b v="0"/>
    <x v="1"/>
    <s v="plays"/>
    <n v="0"/>
    <e v="#DIV/0!"/>
    <x v="2"/>
    <x v="4078"/>
  </r>
  <r>
    <x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b v="0"/>
    <n v="1"/>
    <b v="0"/>
    <x v="1"/>
    <s v="plays"/>
    <n v="0"/>
    <n v="5"/>
    <x v="2"/>
    <x v="4079"/>
  </r>
  <r>
    <x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b v="0"/>
    <n v="0"/>
    <b v="0"/>
    <x v="1"/>
    <s v="plays"/>
    <n v="0"/>
    <e v="#DIV/0!"/>
    <x v="2"/>
    <x v="4080"/>
  </r>
  <r>
    <x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b v="0"/>
    <n v="12"/>
    <b v="0"/>
    <x v="1"/>
    <s v="plays"/>
    <n v="16"/>
    <n v="29.17"/>
    <x v="0"/>
    <x v="4081"/>
  </r>
  <r>
    <x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b v="0"/>
    <n v="2"/>
    <b v="0"/>
    <x v="1"/>
    <s v="plays"/>
    <n v="2"/>
    <n v="1.5"/>
    <x v="0"/>
    <x v="4082"/>
  </r>
  <r>
    <x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b v="0"/>
    <n v="6"/>
    <b v="0"/>
    <x v="1"/>
    <s v="plays"/>
    <n v="22"/>
    <n v="126.5"/>
    <x v="0"/>
    <x v="4083"/>
  </r>
  <r>
    <x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b v="0"/>
    <n v="1"/>
    <b v="0"/>
    <x v="1"/>
    <s v="plays"/>
    <n v="0"/>
    <n v="10"/>
    <x v="2"/>
    <x v="4084"/>
  </r>
  <r>
    <x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b v="0"/>
    <n v="1"/>
    <b v="0"/>
    <x v="1"/>
    <s v="plays"/>
    <n v="0"/>
    <n v="10"/>
    <x v="0"/>
    <x v="4085"/>
  </r>
  <r>
    <x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b v="0"/>
    <n v="5"/>
    <b v="0"/>
    <x v="1"/>
    <s v="plays"/>
    <n v="5"/>
    <n v="9.4"/>
    <x v="0"/>
    <x v="4086"/>
  </r>
  <r>
    <x v="4087"/>
    <s v="Stage Production &quot;The Nail Shop&quot;"/>
    <s v="Comedy Stage Play"/>
    <x v="376"/>
    <n v="0"/>
    <x v="2"/>
    <s v="US"/>
    <s v="USD"/>
    <n v="1468777786"/>
    <n v="1466185786"/>
    <b v="0"/>
    <n v="0"/>
    <b v="0"/>
    <x v="1"/>
    <s v="plays"/>
    <n v="0"/>
    <e v="#DIV/0!"/>
    <x v="2"/>
    <x v="4087"/>
  </r>
  <r>
    <x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b v="0"/>
    <n v="3"/>
    <b v="0"/>
    <x v="1"/>
    <s v="plays"/>
    <n v="11"/>
    <n v="72"/>
    <x v="3"/>
    <x v="4088"/>
  </r>
  <r>
    <x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b v="0"/>
    <n v="8"/>
    <b v="0"/>
    <x v="1"/>
    <s v="plays"/>
    <n v="5"/>
    <n v="30"/>
    <x v="0"/>
    <x v="4089"/>
  </r>
  <r>
    <x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b v="0"/>
    <n v="3"/>
    <b v="0"/>
    <x v="1"/>
    <s v="plays"/>
    <n v="3"/>
    <n v="10.67"/>
    <x v="0"/>
    <x v="4090"/>
  </r>
  <r>
    <x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b v="0"/>
    <n v="8"/>
    <b v="0"/>
    <x v="1"/>
    <s v="plays"/>
    <n v="13"/>
    <n v="25.5"/>
    <x v="3"/>
    <x v="4091"/>
  </r>
  <r>
    <x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b v="0"/>
    <n v="1"/>
    <b v="0"/>
    <x v="1"/>
    <s v="plays"/>
    <n v="0"/>
    <n v="20"/>
    <x v="0"/>
    <x v="4092"/>
  </r>
  <r>
    <x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b v="0"/>
    <n v="4"/>
    <b v="0"/>
    <x v="1"/>
    <s v="plays"/>
    <n v="2"/>
    <n v="15"/>
    <x v="0"/>
    <x v="4093"/>
  </r>
  <r>
    <x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b v="0"/>
    <n v="8"/>
    <b v="0"/>
    <x v="1"/>
    <s v="plays"/>
    <n v="37"/>
    <n v="91.25"/>
    <x v="3"/>
    <x v="4094"/>
  </r>
  <r>
    <x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b v="0"/>
    <n v="1"/>
    <b v="0"/>
    <x v="1"/>
    <s v="plays"/>
    <n v="3"/>
    <n v="800"/>
    <x v="2"/>
    <x v="4095"/>
  </r>
  <r>
    <x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b v="0"/>
    <n v="5"/>
    <b v="0"/>
    <x v="1"/>
    <s v="plays"/>
    <n v="11"/>
    <n v="80"/>
    <x v="1"/>
    <x v="4096"/>
  </r>
  <r>
    <x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b v="0"/>
    <n v="0"/>
    <b v="0"/>
    <x v="1"/>
    <s v="plays"/>
    <n v="0"/>
    <e v="#DIV/0!"/>
    <x v="0"/>
    <x v="4097"/>
  </r>
  <r>
    <x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b v="0"/>
    <n v="0"/>
    <b v="0"/>
    <x v="1"/>
    <s v="plays"/>
    <n v="0"/>
    <e v="#DIV/0!"/>
    <x v="2"/>
    <x v="4098"/>
  </r>
  <r>
    <x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b v="0"/>
    <n v="1"/>
    <b v="0"/>
    <x v="1"/>
    <s v="plays"/>
    <n v="1"/>
    <n v="50"/>
    <x v="2"/>
    <x v="4099"/>
  </r>
  <r>
    <x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b v="0"/>
    <n v="0"/>
    <b v="0"/>
    <x v="1"/>
    <s v="plays"/>
    <n v="0"/>
    <e v="#DIV/0!"/>
    <x v="3"/>
    <x v="4100"/>
  </r>
  <r>
    <x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b v="0"/>
    <n v="0"/>
    <b v="0"/>
    <x v="1"/>
    <s v="plays"/>
    <n v="0"/>
    <e v="#DIV/0!"/>
    <x v="2"/>
    <x v="4101"/>
  </r>
  <r>
    <x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b v="0"/>
    <n v="6"/>
    <b v="0"/>
    <x v="1"/>
    <s v="plays"/>
    <n v="27"/>
    <n v="22.83"/>
    <x v="2"/>
    <x v="4102"/>
  </r>
  <r>
    <x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b v="0"/>
    <n v="6"/>
    <b v="0"/>
    <x v="1"/>
    <s v="plays"/>
    <n v="10"/>
    <n v="16.670000000000002"/>
    <x v="0"/>
    <x v="4103"/>
  </r>
  <r>
    <x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b v="0"/>
    <n v="14"/>
    <b v="0"/>
    <x v="1"/>
    <s v="plays"/>
    <n v="21"/>
    <n v="45.79"/>
    <x v="2"/>
    <x v="4104"/>
  </r>
  <r>
    <x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b v="0"/>
    <n v="6"/>
    <b v="0"/>
    <x v="1"/>
    <s v="plays"/>
    <n v="7"/>
    <n v="383.33"/>
    <x v="2"/>
    <x v="4105"/>
  </r>
  <r>
    <x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b v="0"/>
    <n v="33"/>
    <b v="0"/>
    <x v="1"/>
    <s v="plays"/>
    <n v="71"/>
    <n v="106.97"/>
    <x v="0"/>
    <x v="4106"/>
  </r>
  <r>
    <x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b v="0"/>
    <n v="4"/>
    <b v="0"/>
    <x v="1"/>
    <s v="plays"/>
    <n v="2"/>
    <n v="10.25"/>
    <x v="3"/>
    <x v="4107"/>
  </r>
  <r>
    <x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b v="0"/>
    <n v="1"/>
    <b v="0"/>
    <x v="1"/>
    <s v="plays"/>
    <n v="2"/>
    <n v="59"/>
    <x v="1"/>
    <x v="4108"/>
  </r>
  <r>
    <x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b v="0"/>
    <n v="0"/>
    <b v="0"/>
    <x v="1"/>
    <s v="plays"/>
    <n v="0"/>
    <e v="#DIV/0!"/>
    <x v="0"/>
    <x v="4109"/>
  </r>
  <r>
    <x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b v="0"/>
    <n v="6"/>
    <b v="0"/>
    <x v="1"/>
    <s v="plays"/>
    <n v="29"/>
    <n v="14.33"/>
    <x v="2"/>
    <x v="4110"/>
  </r>
  <r>
    <x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b v="0"/>
    <n v="6"/>
    <b v="0"/>
    <x v="1"/>
    <s v="plays"/>
    <n v="3"/>
    <n v="15.67"/>
    <x v="0"/>
    <x v="4111"/>
  </r>
  <r>
    <x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b v="0"/>
    <n v="1"/>
    <b v="0"/>
    <x v="1"/>
    <s v="plays"/>
    <n v="0"/>
    <n v="1"/>
    <x v="2"/>
    <x v="4112"/>
  </r>
  <r>
    <x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b v="0"/>
    <n v="3"/>
    <b v="0"/>
    <x v="1"/>
    <s v="plays"/>
    <n v="0"/>
    <n v="1"/>
    <x v="0"/>
    <x v="4113"/>
  </r>
  <r>
    <x v="4114"/>
    <m/>
    <m/>
    <x v="445"/>
    <m/>
    <x v="4"/>
    <m/>
    <m/>
    <m/>
    <m/>
    <m/>
    <m/>
    <m/>
    <x v="9"/>
    <m/>
    <m/>
    <m/>
    <x v="9"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DF183-F36A-48AA-AE41-12B0D3DAED36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showAll="0"/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heater Outcomes By Launch Dat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7DBD-68F1-4806-9259-5840B0016565}">
  <sheetPr codeName="Sheet4"/>
  <dimension ref="A1:E18"/>
  <sheetViews>
    <sheetView workbookViewId="0">
      <selection activeCell="E6" sqref="E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9" t="s">
        <v>8319</v>
      </c>
      <c r="B1" t="s">
        <v>8276</v>
      </c>
    </row>
    <row r="2" spans="1:5" x14ac:dyDescent="0.25">
      <c r="A2" s="9" t="s">
        <v>8264</v>
      </c>
      <c r="B2" t="s">
        <v>8265</v>
      </c>
    </row>
    <row r="4" spans="1:5" x14ac:dyDescent="0.25">
      <c r="A4" s="9" t="s">
        <v>8323</v>
      </c>
      <c r="B4" s="9" t="s">
        <v>8320</v>
      </c>
    </row>
    <row r="5" spans="1:5" x14ac:dyDescent="0.25">
      <c r="A5" s="9" t="s">
        <v>8322</v>
      </c>
      <c r="B5" t="s">
        <v>8219</v>
      </c>
      <c r="C5" t="s">
        <v>8220</v>
      </c>
      <c r="D5" t="s">
        <v>8218</v>
      </c>
      <c r="E5" t="s">
        <v>8321</v>
      </c>
    </row>
    <row r="6" spans="1:5" x14ac:dyDescent="0.25">
      <c r="A6" s="13" t="s">
        <v>8331</v>
      </c>
      <c r="B6" s="14">
        <v>7</v>
      </c>
      <c r="C6" s="14">
        <v>33</v>
      </c>
      <c r="D6" s="14">
        <v>56</v>
      </c>
      <c r="E6" s="14">
        <v>96</v>
      </c>
    </row>
    <row r="7" spans="1:5" x14ac:dyDescent="0.25">
      <c r="A7" s="13" t="s">
        <v>8332</v>
      </c>
      <c r="B7" s="14">
        <v>3</v>
      </c>
      <c r="C7" s="14">
        <v>39</v>
      </c>
      <c r="D7" s="14">
        <v>71</v>
      </c>
      <c r="E7" s="14">
        <v>113</v>
      </c>
    </row>
    <row r="8" spans="1:5" x14ac:dyDescent="0.25">
      <c r="A8" s="13" t="s">
        <v>8333</v>
      </c>
      <c r="B8" s="14">
        <v>3</v>
      </c>
      <c r="C8" s="14">
        <v>33</v>
      </c>
      <c r="D8" s="14">
        <v>56</v>
      </c>
      <c r="E8" s="14">
        <v>92</v>
      </c>
    </row>
    <row r="9" spans="1:5" x14ac:dyDescent="0.25">
      <c r="A9" s="13" t="s">
        <v>8334</v>
      </c>
      <c r="B9" s="14">
        <v>2</v>
      </c>
      <c r="C9" s="14">
        <v>40</v>
      </c>
      <c r="D9" s="14">
        <v>71</v>
      </c>
      <c r="E9" s="14">
        <v>113</v>
      </c>
    </row>
    <row r="10" spans="1:5" x14ac:dyDescent="0.25">
      <c r="A10" s="13" t="s">
        <v>8325</v>
      </c>
      <c r="B10" s="14">
        <v>3</v>
      </c>
      <c r="C10" s="14">
        <v>52</v>
      </c>
      <c r="D10" s="14">
        <v>111</v>
      </c>
      <c r="E10" s="14">
        <v>166</v>
      </c>
    </row>
    <row r="11" spans="1:5" x14ac:dyDescent="0.25">
      <c r="A11" s="13" t="s">
        <v>8335</v>
      </c>
      <c r="B11" s="14">
        <v>4</v>
      </c>
      <c r="C11" s="14">
        <v>49</v>
      </c>
      <c r="D11" s="14">
        <v>100</v>
      </c>
      <c r="E11" s="14">
        <v>153</v>
      </c>
    </row>
    <row r="12" spans="1:5" x14ac:dyDescent="0.25">
      <c r="A12" s="13" t="s">
        <v>8326</v>
      </c>
      <c r="B12" s="14">
        <v>1</v>
      </c>
      <c r="C12" s="14">
        <v>50</v>
      </c>
      <c r="D12" s="14">
        <v>87</v>
      </c>
      <c r="E12" s="14">
        <v>138</v>
      </c>
    </row>
    <row r="13" spans="1:5" x14ac:dyDescent="0.25">
      <c r="A13" s="13" t="s">
        <v>8327</v>
      </c>
      <c r="B13" s="14">
        <v>4</v>
      </c>
      <c r="C13" s="14">
        <v>47</v>
      </c>
      <c r="D13" s="14">
        <v>72</v>
      </c>
      <c r="E13" s="14">
        <v>123</v>
      </c>
    </row>
    <row r="14" spans="1:5" x14ac:dyDescent="0.25">
      <c r="A14" s="13" t="s">
        <v>8328</v>
      </c>
      <c r="B14" s="14">
        <v>4</v>
      </c>
      <c r="C14" s="14">
        <v>34</v>
      </c>
      <c r="D14" s="14">
        <v>59</v>
      </c>
      <c r="E14" s="14">
        <v>97</v>
      </c>
    </row>
    <row r="15" spans="1:5" x14ac:dyDescent="0.25">
      <c r="A15" s="13" t="s">
        <v>8329</v>
      </c>
      <c r="B15" s="14"/>
      <c r="C15" s="14">
        <v>50</v>
      </c>
      <c r="D15" s="14">
        <v>65</v>
      </c>
      <c r="E15" s="14">
        <v>115</v>
      </c>
    </row>
    <row r="16" spans="1:5" x14ac:dyDescent="0.25">
      <c r="A16" s="13" t="s">
        <v>8330</v>
      </c>
      <c r="B16" s="14">
        <v>3</v>
      </c>
      <c r="C16" s="14">
        <v>31</v>
      </c>
      <c r="D16" s="14">
        <v>54</v>
      </c>
      <c r="E16" s="14">
        <v>88</v>
      </c>
    </row>
    <row r="17" spans="1:5" x14ac:dyDescent="0.25">
      <c r="A17" s="13" t="s">
        <v>8336</v>
      </c>
      <c r="B17" s="14">
        <v>3</v>
      </c>
      <c r="C17" s="14">
        <v>35</v>
      </c>
      <c r="D17" s="14">
        <v>37</v>
      </c>
      <c r="E17" s="14">
        <v>75</v>
      </c>
    </row>
    <row r="18" spans="1:5" x14ac:dyDescent="0.25">
      <c r="A18" s="13" t="s">
        <v>8321</v>
      </c>
      <c r="B18" s="14">
        <v>37</v>
      </c>
      <c r="C18" s="14">
        <v>493</v>
      </c>
      <c r="D18" s="14">
        <v>839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27A2-BB19-4E3F-A17C-1DB9C29C816B}">
  <sheetPr codeName="Sheet5"/>
  <dimension ref="A1:H13"/>
  <sheetViews>
    <sheetView tabSelected="1"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18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9" max="442" width="17.85546875" bestFit="1" customWidth="1"/>
    <col min="443" max="443" width="11.28515625" bestFit="1" customWidth="1"/>
    <col min="444" max="446" width="10" bestFit="1" customWidth="1"/>
    <col min="447" max="447" width="9.85546875" bestFit="1" customWidth="1"/>
    <col min="448" max="448" width="6.85546875" bestFit="1" customWidth="1"/>
    <col min="449" max="449" width="9.85546875" bestFit="1" customWidth="1"/>
    <col min="450" max="450" width="6.85546875" bestFit="1" customWidth="1"/>
    <col min="451" max="451" width="9.85546875" bestFit="1" customWidth="1"/>
    <col min="452" max="452" width="10" bestFit="1" customWidth="1"/>
    <col min="453" max="453" width="9.85546875" bestFit="1" customWidth="1"/>
    <col min="454" max="454" width="10" bestFit="1" customWidth="1"/>
    <col min="455" max="455" width="9.85546875" bestFit="1" customWidth="1"/>
    <col min="456" max="456" width="10" bestFit="1" customWidth="1"/>
    <col min="457" max="457" width="9.85546875" bestFit="1" customWidth="1"/>
    <col min="458" max="460" width="10" bestFit="1" customWidth="1"/>
    <col min="461" max="461" width="9.85546875" bestFit="1" customWidth="1"/>
    <col min="462" max="462" width="10" bestFit="1" customWidth="1"/>
    <col min="463" max="463" width="12.42578125" bestFit="1" customWidth="1"/>
    <col min="464" max="464" width="6.85546875" bestFit="1" customWidth="1"/>
    <col min="465" max="465" width="9.85546875" bestFit="1" customWidth="1"/>
    <col min="466" max="467" width="10" bestFit="1" customWidth="1"/>
    <col min="468" max="468" width="9.85546875" bestFit="1" customWidth="1"/>
    <col min="469" max="469" width="6.85546875" bestFit="1" customWidth="1"/>
    <col min="470" max="470" width="9.85546875" bestFit="1" customWidth="1"/>
    <col min="471" max="471" width="10" bestFit="1" customWidth="1"/>
    <col min="472" max="472" width="9.85546875" bestFit="1" customWidth="1"/>
    <col min="473" max="473" width="10" bestFit="1" customWidth="1"/>
    <col min="474" max="474" width="9.85546875" bestFit="1" customWidth="1"/>
    <col min="475" max="475" width="6.85546875" bestFit="1" customWidth="1"/>
    <col min="476" max="476" width="9.85546875" bestFit="1" customWidth="1"/>
    <col min="477" max="479" width="10" bestFit="1" customWidth="1"/>
    <col min="480" max="480" width="9.85546875" bestFit="1" customWidth="1"/>
    <col min="481" max="481" width="6.85546875" bestFit="1" customWidth="1"/>
    <col min="482" max="482" width="9.85546875" bestFit="1" customWidth="1"/>
    <col min="483" max="483" width="6.85546875" bestFit="1" customWidth="1"/>
    <col min="484" max="484" width="9.85546875" bestFit="1" customWidth="1"/>
    <col min="485" max="485" width="10" bestFit="1" customWidth="1"/>
    <col min="486" max="486" width="9.85546875" bestFit="1" customWidth="1"/>
    <col min="487" max="487" width="10" bestFit="1" customWidth="1"/>
    <col min="488" max="488" width="9.85546875" bestFit="1" customWidth="1"/>
    <col min="489" max="491" width="10" bestFit="1" customWidth="1"/>
    <col min="492" max="492" width="9.85546875" bestFit="1" customWidth="1"/>
    <col min="493" max="494" width="10" bestFit="1" customWidth="1"/>
    <col min="495" max="495" width="9.85546875" bestFit="1" customWidth="1"/>
    <col min="496" max="496" width="6.85546875" bestFit="1" customWidth="1"/>
    <col min="497" max="497" width="9.85546875" bestFit="1" customWidth="1"/>
    <col min="498" max="498" width="10" bestFit="1" customWidth="1"/>
    <col min="499" max="499" width="9.85546875" bestFit="1" customWidth="1"/>
    <col min="500" max="500" width="10" bestFit="1" customWidth="1"/>
    <col min="501" max="501" width="9.85546875" bestFit="1" customWidth="1"/>
    <col min="502" max="504" width="10" bestFit="1" customWidth="1"/>
    <col min="505" max="505" width="9.85546875" bestFit="1" customWidth="1"/>
    <col min="506" max="506" width="6.85546875" bestFit="1" customWidth="1"/>
    <col min="507" max="507" width="9.85546875" bestFit="1" customWidth="1"/>
    <col min="508" max="509" width="10" bestFit="1" customWidth="1"/>
    <col min="510" max="510" width="9.85546875" bestFit="1" customWidth="1"/>
    <col min="511" max="511" width="10" bestFit="1" customWidth="1"/>
    <col min="512" max="512" width="9.85546875" bestFit="1" customWidth="1"/>
    <col min="513" max="515" width="10" bestFit="1" customWidth="1"/>
    <col min="516" max="516" width="9.85546875" bestFit="1" customWidth="1"/>
    <col min="517" max="517" width="10" bestFit="1" customWidth="1"/>
    <col min="518" max="518" width="9.85546875" bestFit="1" customWidth="1"/>
    <col min="519" max="519" width="8.85546875" bestFit="1" customWidth="1"/>
    <col min="520" max="520" width="9.85546875" bestFit="1" customWidth="1"/>
    <col min="521" max="521" width="10" bestFit="1" customWidth="1"/>
    <col min="522" max="522" width="9.85546875" bestFit="1" customWidth="1"/>
    <col min="523" max="524" width="10" bestFit="1" customWidth="1"/>
    <col min="525" max="525" width="9.85546875" bestFit="1" customWidth="1"/>
    <col min="526" max="527" width="10" bestFit="1" customWidth="1"/>
    <col min="528" max="528" width="9.85546875" bestFit="1" customWidth="1"/>
    <col min="529" max="531" width="10" bestFit="1" customWidth="1"/>
    <col min="532" max="532" width="9.85546875" bestFit="1" customWidth="1"/>
    <col min="533" max="533" width="10" bestFit="1" customWidth="1"/>
    <col min="534" max="534" width="9.85546875" bestFit="1" customWidth="1"/>
    <col min="535" max="535" width="10" bestFit="1" customWidth="1"/>
    <col min="536" max="536" width="9.85546875" bestFit="1" customWidth="1"/>
    <col min="537" max="537" width="10" bestFit="1" customWidth="1"/>
    <col min="538" max="538" width="9.85546875" bestFit="1" customWidth="1"/>
    <col min="539" max="539" width="10" bestFit="1" customWidth="1"/>
    <col min="540" max="540" width="9.85546875" bestFit="1" customWidth="1"/>
    <col min="541" max="543" width="10" bestFit="1" customWidth="1"/>
    <col min="544" max="544" width="9.85546875" bestFit="1" customWidth="1"/>
    <col min="545" max="545" width="10" bestFit="1" customWidth="1"/>
    <col min="546" max="546" width="9.85546875" bestFit="1" customWidth="1"/>
    <col min="547" max="548" width="10" bestFit="1" customWidth="1"/>
    <col min="549" max="549" width="9.85546875" bestFit="1" customWidth="1"/>
    <col min="550" max="550" width="6.85546875" bestFit="1" customWidth="1"/>
    <col min="551" max="551" width="9.85546875" bestFit="1" customWidth="1"/>
    <col min="552" max="552" width="6.85546875" bestFit="1" customWidth="1"/>
    <col min="553" max="553" width="9.85546875" bestFit="1" customWidth="1"/>
    <col min="554" max="554" width="6.85546875" bestFit="1" customWidth="1"/>
    <col min="555" max="555" width="9.85546875" bestFit="1" customWidth="1"/>
    <col min="556" max="556" width="10" bestFit="1" customWidth="1"/>
    <col min="557" max="557" width="9.85546875" bestFit="1" customWidth="1"/>
    <col min="558" max="560" width="10" bestFit="1" customWidth="1"/>
    <col min="561" max="561" width="9.85546875" bestFit="1" customWidth="1"/>
    <col min="562" max="562" width="6.85546875" bestFit="1" customWidth="1"/>
    <col min="563" max="563" width="9.85546875" bestFit="1" customWidth="1"/>
    <col min="564" max="564" width="10" bestFit="1" customWidth="1"/>
    <col min="565" max="565" width="9.85546875" bestFit="1" customWidth="1"/>
    <col min="566" max="566" width="6.85546875" bestFit="1" customWidth="1"/>
    <col min="567" max="567" width="9.85546875" bestFit="1" customWidth="1"/>
    <col min="568" max="569" width="10" bestFit="1" customWidth="1"/>
    <col min="570" max="570" width="9.85546875" bestFit="1" customWidth="1"/>
    <col min="571" max="571" width="6.85546875" bestFit="1" customWidth="1"/>
    <col min="572" max="572" width="9.85546875" bestFit="1" customWidth="1"/>
    <col min="573" max="573" width="10" bestFit="1" customWidth="1"/>
    <col min="574" max="574" width="9.85546875" bestFit="1" customWidth="1"/>
    <col min="575" max="576" width="10" bestFit="1" customWidth="1"/>
    <col min="577" max="577" width="9.85546875" bestFit="1" customWidth="1"/>
    <col min="578" max="578" width="10" bestFit="1" customWidth="1"/>
    <col min="579" max="579" width="9.85546875" bestFit="1" customWidth="1"/>
    <col min="580" max="582" width="10" bestFit="1" customWidth="1"/>
    <col min="583" max="583" width="9.85546875" bestFit="1" customWidth="1"/>
    <col min="584" max="586" width="10" bestFit="1" customWidth="1"/>
    <col min="587" max="587" width="10.85546875" bestFit="1" customWidth="1"/>
    <col min="588" max="588" width="10" bestFit="1" customWidth="1"/>
    <col min="589" max="589" width="10.85546875" bestFit="1" customWidth="1"/>
    <col min="590" max="590" width="8.85546875" bestFit="1" customWidth="1"/>
    <col min="591" max="591" width="10.85546875" bestFit="1" customWidth="1"/>
    <col min="592" max="592" width="10" bestFit="1" customWidth="1"/>
    <col min="593" max="593" width="10.85546875" bestFit="1" customWidth="1"/>
    <col min="594" max="595" width="10" bestFit="1" customWidth="1"/>
    <col min="596" max="596" width="10.85546875" bestFit="1" customWidth="1"/>
    <col min="597" max="597" width="10" bestFit="1" customWidth="1"/>
    <col min="598" max="598" width="10.85546875" bestFit="1" customWidth="1"/>
    <col min="599" max="600" width="10" bestFit="1" customWidth="1"/>
    <col min="601" max="601" width="10.85546875" bestFit="1" customWidth="1"/>
    <col min="602" max="602" width="7.85546875" bestFit="1" customWidth="1"/>
    <col min="603" max="603" width="10.85546875" bestFit="1" customWidth="1"/>
    <col min="604" max="604" width="7.85546875" bestFit="1" customWidth="1"/>
    <col min="605" max="605" width="10.85546875" bestFit="1" customWidth="1"/>
    <col min="606" max="606" width="7.85546875" bestFit="1" customWidth="1"/>
    <col min="607" max="607" width="10.85546875" bestFit="1" customWidth="1"/>
    <col min="608" max="608" width="10" bestFit="1" customWidth="1"/>
    <col min="609" max="609" width="10.85546875" bestFit="1" customWidth="1"/>
    <col min="610" max="612" width="10" bestFit="1" customWidth="1"/>
    <col min="613" max="613" width="10.85546875" bestFit="1" customWidth="1"/>
    <col min="614" max="614" width="10" bestFit="1" customWidth="1"/>
    <col min="615" max="615" width="10.85546875" bestFit="1" customWidth="1"/>
    <col min="616" max="616" width="8.85546875" bestFit="1" customWidth="1"/>
    <col min="617" max="617" width="10.85546875" bestFit="1" customWidth="1"/>
    <col min="618" max="620" width="10" bestFit="1" customWidth="1"/>
    <col min="621" max="621" width="10.85546875" bestFit="1" customWidth="1"/>
    <col min="622" max="622" width="7.85546875" bestFit="1" customWidth="1"/>
    <col min="623" max="623" width="10.85546875" bestFit="1" customWidth="1"/>
    <col min="624" max="624" width="8.85546875" bestFit="1" customWidth="1"/>
    <col min="625" max="625" width="10.85546875" bestFit="1" customWidth="1"/>
    <col min="626" max="626" width="10" bestFit="1" customWidth="1"/>
    <col min="627" max="627" width="10.85546875" bestFit="1" customWidth="1"/>
    <col min="628" max="628" width="10" bestFit="1" customWidth="1"/>
    <col min="629" max="629" width="10.85546875" bestFit="1" customWidth="1"/>
    <col min="630" max="631" width="10" bestFit="1" customWidth="1"/>
    <col min="632" max="632" width="10.85546875" bestFit="1" customWidth="1"/>
    <col min="633" max="633" width="10" bestFit="1" customWidth="1"/>
    <col min="634" max="634" width="10.85546875" bestFit="1" customWidth="1"/>
    <col min="635" max="635" width="7.85546875" bestFit="1" customWidth="1"/>
    <col min="636" max="636" width="10.85546875" bestFit="1" customWidth="1"/>
    <col min="637" max="637" width="10" bestFit="1" customWidth="1"/>
    <col min="638" max="638" width="10.85546875" bestFit="1" customWidth="1"/>
    <col min="639" max="639" width="7.85546875" bestFit="1" customWidth="1"/>
    <col min="640" max="640" width="10.85546875" bestFit="1" customWidth="1"/>
    <col min="641" max="643" width="10" bestFit="1" customWidth="1"/>
    <col min="644" max="644" width="10.85546875" bestFit="1" customWidth="1"/>
    <col min="645" max="645" width="8.85546875" bestFit="1" customWidth="1"/>
    <col min="646" max="646" width="10.85546875" bestFit="1" customWidth="1"/>
    <col min="647" max="647" width="7.85546875" bestFit="1" customWidth="1"/>
    <col min="648" max="648" width="10.85546875" bestFit="1" customWidth="1"/>
    <col min="649" max="649" width="8.85546875" bestFit="1" customWidth="1"/>
    <col min="650" max="650" width="10.85546875" bestFit="1" customWidth="1"/>
    <col min="651" max="653" width="10" bestFit="1" customWidth="1"/>
    <col min="654" max="654" width="10.85546875" bestFit="1" customWidth="1"/>
    <col min="655" max="655" width="7.85546875" bestFit="1" customWidth="1"/>
    <col min="656" max="656" width="10.85546875" bestFit="1" customWidth="1"/>
    <col min="657" max="658" width="10" bestFit="1" customWidth="1"/>
    <col min="659" max="659" width="10.85546875" bestFit="1" customWidth="1"/>
    <col min="660" max="660" width="7.85546875" bestFit="1" customWidth="1"/>
    <col min="661" max="661" width="10.85546875" bestFit="1" customWidth="1"/>
    <col min="662" max="664" width="10" bestFit="1" customWidth="1"/>
    <col min="665" max="665" width="10.85546875" bestFit="1" customWidth="1"/>
    <col min="666" max="667" width="10" bestFit="1" customWidth="1"/>
    <col min="668" max="668" width="10.85546875" bestFit="1" customWidth="1"/>
    <col min="669" max="671" width="10" bestFit="1" customWidth="1"/>
    <col min="672" max="672" width="10.85546875" bestFit="1" customWidth="1"/>
    <col min="673" max="673" width="10" bestFit="1" customWidth="1"/>
    <col min="674" max="674" width="10.85546875" bestFit="1" customWidth="1"/>
    <col min="675" max="675" width="10" bestFit="1" customWidth="1"/>
    <col min="676" max="676" width="10.85546875" bestFit="1" customWidth="1"/>
    <col min="677" max="677" width="7.85546875" bestFit="1" customWidth="1"/>
    <col min="678" max="678" width="10.85546875" bestFit="1" customWidth="1"/>
    <col min="679" max="679" width="10" bestFit="1" customWidth="1"/>
    <col min="680" max="680" width="10.85546875" bestFit="1" customWidth="1"/>
    <col min="681" max="681" width="7.85546875" bestFit="1" customWidth="1"/>
    <col min="682" max="682" width="10.85546875" bestFit="1" customWidth="1"/>
    <col min="683" max="684" width="10" bestFit="1" customWidth="1"/>
    <col min="685" max="685" width="10.85546875" bestFit="1" customWidth="1"/>
    <col min="686" max="686" width="7.85546875" bestFit="1" customWidth="1"/>
    <col min="687" max="687" width="10.85546875" bestFit="1" customWidth="1"/>
    <col min="688" max="688" width="10" bestFit="1" customWidth="1"/>
    <col min="689" max="689" width="10.85546875" bestFit="1" customWidth="1"/>
    <col min="690" max="691" width="10" bestFit="1" customWidth="1"/>
    <col min="692" max="692" width="10.85546875" bestFit="1" customWidth="1"/>
    <col min="693" max="693" width="7.85546875" bestFit="1" customWidth="1"/>
    <col min="694" max="694" width="10.85546875" bestFit="1" customWidth="1"/>
    <col min="695" max="697" width="10" bestFit="1" customWidth="1"/>
    <col min="698" max="698" width="10.85546875" bestFit="1" customWidth="1"/>
    <col min="699" max="699" width="10" bestFit="1" customWidth="1"/>
    <col min="700" max="700" width="10.85546875" bestFit="1" customWidth="1"/>
    <col min="701" max="701" width="10" bestFit="1" customWidth="1"/>
    <col min="702" max="702" width="10.85546875" bestFit="1" customWidth="1"/>
    <col min="703" max="703" width="8.85546875" bestFit="1" customWidth="1"/>
    <col min="704" max="704" width="10.85546875" bestFit="1" customWidth="1"/>
    <col min="705" max="705" width="8.85546875" bestFit="1" customWidth="1"/>
    <col min="706" max="706" width="10.85546875" bestFit="1" customWidth="1"/>
    <col min="707" max="708" width="10" bestFit="1" customWidth="1"/>
    <col min="709" max="709" width="10.85546875" bestFit="1" customWidth="1"/>
    <col min="710" max="711" width="10" bestFit="1" customWidth="1"/>
    <col min="712" max="712" width="10.85546875" bestFit="1" customWidth="1"/>
    <col min="713" max="713" width="10" bestFit="1" customWidth="1"/>
    <col min="714" max="714" width="10.85546875" bestFit="1" customWidth="1"/>
    <col min="715" max="715" width="7.85546875" bestFit="1" customWidth="1"/>
    <col min="716" max="716" width="10.85546875" bestFit="1" customWidth="1"/>
    <col min="717" max="719" width="10" bestFit="1" customWidth="1"/>
    <col min="720" max="720" width="10.85546875" bestFit="1" customWidth="1"/>
    <col min="721" max="722" width="10" bestFit="1" customWidth="1"/>
    <col min="723" max="723" width="10.85546875" bestFit="1" customWidth="1"/>
    <col min="724" max="726" width="10" bestFit="1" customWidth="1"/>
    <col min="727" max="727" width="10.85546875" bestFit="1" customWidth="1"/>
    <col min="728" max="728" width="10" bestFit="1" customWidth="1"/>
    <col min="729" max="729" width="10.85546875" bestFit="1" customWidth="1"/>
    <col min="730" max="730" width="7.85546875" bestFit="1" customWidth="1"/>
    <col min="731" max="731" width="10.85546875" bestFit="1" customWidth="1"/>
    <col min="732" max="732" width="10" bestFit="1" customWidth="1"/>
    <col min="733" max="733" width="10.85546875" bestFit="1" customWidth="1"/>
    <col min="734" max="735" width="10" bestFit="1" customWidth="1"/>
    <col min="736" max="736" width="10.85546875" bestFit="1" customWidth="1"/>
    <col min="737" max="737" width="7.85546875" bestFit="1" customWidth="1"/>
    <col min="738" max="738" width="10.85546875" bestFit="1" customWidth="1"/>
    <col min="739" max="740" width="10" bestFit="1" customWidth="1"/>
    <col min="741" max="741" width="10.85546875" bestFit="1" customWidth="1"/>
    <col min="742" max="742" width="10" bestFit="1" customWidth="1"/>
    <col min="743" max="743" width="10.85546875" bestFit="1" customWidth="1"/>
    <col min="744" max="744" width="7.85546875" bestFit="1" customWidth="1"/>
    <col min="745" max="745" width="10.85546875" bestFit="1" customWidth="1"/>
    <col min="746" max="748" width="10" bestFit="1" customWidth="1"/>
    <col min="749" max="749" width="10.85546875" bestFit="1" customWidth="1"/>
    <col min="750" max="751" width="10" bestFit="1" customWidth="1"/>
    <col min="752" max="752" width="10.85546875" bestFit="1" customWidth="1"/>
    <col min="753" max="754" width="10" bestFit="1" customWidth="1"/>
    <col min="755" max="755" width="10.85546875" bestFit="1" customWidth="1"/>
    <col min="756" max="758" width="10" bestFit="1" customWidth="1"/>
    <col min="759" max="759" width="10.85546875" bestFit="1" customWidth="1"/>
    <col min="760" max="760" width="7.85546875" bestFit="1" customWidth="1"/>
    <col min="761" max="761" width="10.85546875" bestFit="1" customWidth="1"/>
    <col min="762" max="762" width="10" bestFit="1" customWidth="1"/>
    <col min="763" max="763" width="10.85546875" bestFit="1" customWidth="1"/>
    <col min="764" max="765" width="10" bestFit="1" customWidth="1"/>
    <col min="766" max="766" width="10.85546875" bestFit="1" customWidth="1"/>
    <col min="767" max="767" width="10" bestFit="1" customWidth="1"/>
    <col min="768" max="768" width="10.85546875" bestFit="1" customWidth="1"/>
    <col min="769" max="769" width="10" bestFit="1" customWidth="1"/>
    <col min="770" max="770" width="10.85546875" bestFit="1" customWidth="1"/>
    <col min="771" max="771" width="7.85546875" bestFit="1" customWidth="1"/>
    <col min="772" max="772" width="10.85546875" bestFit="1" customWidth="1"/>
    <col min="773" max="775" width="10" bestFit="1" customWidth="1"/>
    <col min="776" max="776" width="10.85546875" bestFit="1" customWidth="1"/>
    <col min="777" max="778" width="10" bestFit="1" customWidth="1"/>
    <col min="779" max="779" width="10.85546875" bestFit="1" customWidth="1"/>
    <col min="780" max="781" width="10" bestFit="1" customWidth="1"/>
    <col min="782" max="782" width="10.85546875" bestFit="1" customWidth="1"/>
    <col min="783" max="783" width="10" bestFit="1" customWidth="1"/>
    <col min="784" max="784" width="10.85546875" bestFit="1" customWidth="1"/>
    <col min="785" max="785" width="7.85546875" bestFit="1" customWidth="1"/>
    <col min="786" max="786" width="10.85546875" bestFit="1" customWidth="1"/>
    <col min="787" max="787" width="10" bestFit="1" customWidth="1"/>
    <col min="788" max="788" width="10.85546875" bestFit="1" customWidth="1"/>
    <col min="789" max="790" width="8.85546875" bestFit="1" customWidth="1"/>
    <col min="791" max="791" width="10.85546875" bestFit="1" customWidth="1"/>
    <col min="792" max="792" width="10" bestFit="1" customWidth="1"/>
    <col min="793" max="793" width="10.85546875" bestFit="1" customWidth="1"/>
    <col min="794" max="794" width="10" bestFit="1" customWidth="1"/>
    <col min="795" max="795" width="10.85546875" bestFit="1" customWidth="1"/>
    <col min="796" max="798" width="10" bestFit="1" customWidth="1"/>
    <col min="799" max="799" width="10.85546875" bestFit="1" customWidth="1"/>
    <col min="800" max="800" width="7.85546875" bestFit="1" customWidth="1"/>
    <col min="801" max="801" width="10.85546875" bestFit="1" customWidth="1"/>
    <col min="802" max="802" width="10" bestFit="1" customWidth="1"/>
    <col min="803" max="803" width="10.85546875" bestFit="1" customWidth="1"/>
    <col min="804" max="804" width="8.85546875" bestFit="1" customWidth="1"/>
    <col min="805" max="805" width="10.85546875" bestFit="1" customWidth="1"/>
    <col min="806" max="806" width="10" bestFit="1" customWidth="1"/>
    <col min="807" max="807" width="10.85546875" bestFit="1" customWidth="1"/>
    <col min="808" max="808" width="7.85546875" bestFit="1" customWidth="1"/>
    <col min="809" max="809" width="10.85546875" bestFit="1" customWidth="1"/>
    <col min="810" max="811" width="10" bestFit="1" customWidth="1"/>
    <col min="812" max="812" width="10.85546875" bestFit="1" customWidth="1"/>
    <col min="813" max="813" width="7.85546875" bestFit="1" customWidth="1"/>
    <col min="814" max="814" width="10.85546875" bestFit="1" customWidth="1"/>
    <col min="815" max="815" width="7.85546875" bestFit="1" customWidth="1"/>
    <col min="816" max="816" width="10.85546875" bestFit="1" customWidth="1"/>
    <col min="817" max="817" width="7.85546875" bestFit="1" customWidth="1"/>
    <col min="818" max="818" width="10.85546875" bestFit="1" customWidth="1"/>
    <col min="819" max="821" width="10" bestFit="1" customWidth="1"/>
    <col min="822" max="822" width="10.85546875" bestFit="1" customWidth="1"/>
    <col min="823" max="824" width="10" bestFit="1" customWidth="1"/>
    <col min="825" max="825" width="10.85546875" bestFit="1" customWidth="1"/>
    <col min="826" max="826" width="7.85546875" bestFit="1" customWidth="1"/>
    <col min="827" max="827" width="10.85546875" bestFit="1" customWidth="1"/>
    <col min="828" max="828" width="7.85546875" bestFit="1" customWidth="1"/>
    <col min="829" max="829" width="10.85546875" bestFit="1" customWidth="1"/>
    <col min="830" max="830" width="10" bestFit="1" customWidth="1"/>
    <col min="831" max="831" width="10.85546875" bestFit="1" customWidth="1"/>
    <col min="832" max="832" width="10" bestFit="1" customWidth="1"/>
    <col min="833" max="833" width="10.85546875" bestFit="1" customWidth="1"/>
    <col min="834" max="834" width="10" bestFit="1" customWidth="1"/>
    <col min="835" max="835" width="10.85546875" bestFit="1" customWidth="1"/>
    <col min="836" max="838" width="10" bestFit="1" customWidth="1"/>
    <col min="839" max="839" width="10.85546875" bestFit="1" customWidth="1"/>
    <col min="840" max="840" width="7.85546875" bestFit="1" customWidth="1"/>
    <col min="841" max="841" width="10.85546875" bestFit="1" customWidth="1"/>
    <col min="842" max="842" width="10" bestFit="1" customWidth="1"/>
    <col min="843" max="843" width="10.85546875" bestFit="1" customWidth="1"/>
    <col min="844" max="846" width="10" bestFit="1" customWidth="1"/>
    <col min="847" max="847" width="10.85546875" bestFit="1" customWidth="1"/>
    <col min="848" max="848" width="7.85546875" bestFit="1" customWidth="1"/>
    <col min="849" max="849" width="10.85546875" bestFit="1" customWidth="1"/>
    <col min="850" max="850" width="7.85546875" bestFit="1" customWidth="1"/>
    <col min="851" max="851" width="10.85546875" bestFit="1" customWidth="1"/>
    <col min="852" max="853" width="8.85546875" bestFit="1" customWidth="1"/>
    <col min="854" max="854" width="10.85546875" bestFit="1" customWidth="1"/>
    <col min="855" max="857" width="10" bestFit="1" customWidth="1"/>
    <col min="858" max="858" width="10.85546875" bestFit="1" customWidth="1"/>
    <col min="859" max="859" width="8.85546875" bestFit="1" customWidth="1"/>
    <col min="860" max="860" width="10.85546875" bestFit="1" customWidth="1"/>
    <col min="861" max="861" width="10" bestFit="1" customWidth="1"/>
    <col min="862" max="862" width="10.85546875" bestFit="1" customWidth="1"/>
    <col min="863" max="863" width="7.85546875" bestFit="1" customWidth="1"/>
    <col min="864" max="864" width="10.85546875" bestFit="1" customWidth="1"/>
    <col min="865" max="867" width="10" bestFit="1" customWidth="1"/>
    <col min="868" max="868" width="10.85546875" bestFit="1" customWidth="1"/>
    <col min="869" max="869" width="7.85546875" bestFit="1" customWidth="1"/>
    <col min="870" max="870" width="10.85546875" bestFit="1" customWidth="1"/>
    <col min="871" max="871" width="7.85546875" bestFit="1" customWidth="1"/>
    <col min="872" max="872" width="10.85546875" bestFit="1" customWidth="1"/>
    <col min="873" max="873" width="7.85546875" bestFit="1" customWidth="1"/>
    <col min="874" max="874" width="10.85546875" bestFit="1" customWidth="1"/>
    <col min="875" max="875" width="10" bestFit="1" customWidth="1"/>
    <col min="876" max="876" width="10.85546875" bestFit="1" customWidth="1"/>
    <col min="877" max="879" width="10" bestFit="1" customWidth="1"/>
    <col min="880" max="880" width="10.85546875" bestFit="1" customWidth="1"/>
    <col min="881" max="883" width="10" bestFit="1" customWidth="1"/>
    <col min="884" max="884" width="10.85546875" bestFit="1" customWidth="1"/>
    <col min="885" max="885" width="7.85546875" bestFit="1" customWidth="1"/>
    <col min="886" max="886" width="10.85546875" bestFit="1" customWidth="1"/>
    <col min="887" max="888" width="10" bestFit="1" customWidth="1"/>
    <col min="889" max="889" width="10.85546875" bestFit="1" customWidth="1"/>
    <col min="890" max="892" width="10" bestFit="1" customWidth="1"/>
    <col min="893" max="893" width="10.85546875" bestFit="1" customWidth="1"/>
    <col min="894" max="894" width="10" bestFit="1" customWidth="1"/>
    <col min="895" max="895" width="10.85546875" bestFit="1" customWidth="1"/>
    <col min="896" max="896" width="8.85546875" bestFit="1" customWidth="1"/>
    <col min="897" max="897" width="10.85546875" bestFit="1" customWidth="1"/>
    <col min="898" max="898" width="7.85546875" bestFit="1" customWidth="1"/>
    <col min="899" max="899" width="10.85546875" bestFit="1" customWidth="1"/>
    <col min="900" max="902" width="10" bestFit="1" customWidth="1"/>
    <col min="903" max="903" width="10.85546875" bestFit="1" customWidth="1"/>
    <col min="904" max="904" width="10" bestFit="1" customWidth="1"/>
    <col min="905" max="905" width="10.85546875" bestFit="1" customWidth="1"/>
    <col min="906" max="908" width="10" bestFit="1" customWidth="1"/>
    <col min="909" max="909" width="10.85546875" bestFit="1" customWidth="1"/>
    <col min="910" max="910" width="7.85546875" bestFit="1" customWidth="1"/>
    <col min="911" max="911" width="10.85546875" bestFit="1" customWidth="1"/>
    <col min="912" max="914" width="10" bestFit="1" customWidth="1"/>
    <col min="915" max="915" width="10.85546875" bestFit="1" customWidth="1"/>
    <col min="916" max="916" width="8.85546875" bestFit="1" customWidth="1"/>
    <col min="917" max="917" width="10.85546875" bestFit="1" customWidth="1"/>
    <col min="918" max="918" width="7.85546875" bestFit="1" customWidth="1"/>
    <col min="919" max="919" width="10.85546875" bestFit="1" customWidth="1"/>
    <col min="920" max="920" width="7.85546875" bestFit="1" customWidth="1"/>
    <col min="921" max="921" width="10.85546875" bestFit="1" customWidth="1"/>
    <col min="922" max="922" width="10" bestFit="1" customWidth="1"/>
    <col min="923" max="923" width="10.85546875" bestFit="1" customWidth="1"/>
    <col min="924" max="924" width="7.85546875" bestFit="1" customWidth="1"/>
    <col min="925" max="925" width="10.85546875" bestFit="1" customWidth="1"/>
    <col min="926" max="926" width="8.85546875" bestFit="1" customWidth="1"/>
    <col min="927" max="927" width="10.85546875" bestFit="1" customWidth="1"/>
    <col min="928" max="928" width="7.85546875" bestFit="1" customWidth="1"/>
    <col min="929" max="929" width="10.85546875" bestFit="1" customWidth="1"/>
    <col min="930" max="930" width="7.85546875" bestFit="1" customWidth="1"/>
    <col min="931" max="931" width="10.85546875" bestFit="1" customWidth="1"/>
    <col min="932" max="932" width="7.85546875" bestFit="1" customWidth="1"/>
    <col min="933" max="933" width="10.85546875" bestFit="1" customWidth="1"/>
    <col min="934" max="935" width="10" bestFit="1" customWidth="1"/>
    <col min="936" max="936" width="10.85546875" bestFit="1" customWidth="1"/>
    <col min="937" max="937" width="7.85546875" bestFit="1" customWidth="1"/>
    <col min="938" max="938" width="10.85546875" bestFit="1" customWidth="1"/>
    <col min="939" max="941" width="10" bestFit="1" customWidth="1"/>
    <col min="942" max="942" width="11.85546875" bestFit="1" customWidth="1"/>
    <col min="943" max="943" width="8.85546875" bestFit="1" customWidth="1"/>
    <col min="944" max="944" width="11.85546875" bestFit="1" customWidth="1"/>
    <col min="945" max="945" width="8.85546875" bestFit="1" customWidth="1"/>
    <col min="946" max="946" width="11.85546875" bestFit="1" customWidth="1"/>
    <col min="947" max="948" width="8.85546875" bestFit="1" customWidth="1"/>
    <col min="949" max="949" width="11.85546875" bestFit="1" customWidth="1"/>
    <col min="950" max="950" width="8.85546875" bestFit="1" customWidth="1"/>
    <col min="951" max="951" width="11.85546875" bestFit="1" customWidth="1"/>
    <col min="952" max="952" width="10" bestFit="1" customWidth="1"/>
    <col min="953" max="953" width="11.85546875" bestFit="1" customWidth="1"/>
    <col min="954" max="954" width="8.85546875" bestFit="1" customWidth="1"/>
    <col min="955" max="955" width="11.85546875" bestFit="1" customWidth="1"/>
    <col min="956" max="956" width="8.85546875" bestFit="1" customWidth="1"/>
    <col min="957" max="957" width="11.85546875" bestFit="1" customWidth="1"/>
    <col min="958" max="958" width="8.85546875" bestFit="1" customWidth="1"/>
    <col min="959" max="959" width="11.85546875" bestFit="1" customWidth="1"/>
    <col min="960" max="962" width="10" bestFit="1" customWidth="1"/>
    <col min="963" max="963" width="11.85546875" bestFit="1" customWidth="1"/>
    <col min="964" max="964" width="10" bestFit="1" customWidth="1"/>
    <col min="965" max="965" width="11.85546875" bestFit="1" customWidth="1"/>
    <col min="966" max="967" width="8.85546875" bestFit="1" customWidth="1"/>
    <col min="968" max="968" width="11.85546875" bestFit="1" customWidth="1"/>
    <col min="969" max="969" width="8.85546875" bestFit="1" customWidth="1"/>
    <col min="970" max="970" width="11.85546875" bestFit="1" customWidth="1"/>
    <col min="971" max="971" width="8.85546875" bestFit="1" customWidth="1"/>
    <col min="972" max="972" width="11.85546875" bestFit="1" customWidth="1"/>
    <col min="973" max="973" width="8.85546875" bestFit="1" customWidth="1"/>
    <col min="974" max="974" width="11.85546875" bestFit="1" customWidth="1"/>
    <col min="975" max="977" width="10" bestFit="1" customWidth="1"/>
    <col min="978" max="978" width="11.85546875" bestFit="1" customWidth="1"/>
    <col min="979" max="980" width="10" bestFit="1" customWidth="1"/>
    <col min="981" max="981" width="11.85546875" bestFit="1" customWidth="1"/>
    <col min="982" max="982" width="8.85546875" bestFit="1" customWidth="1"/>
    <col min="983" max="983" width="11.85546875" bestFit="1" customWidth="1"/>
    <col min="984" max="985" width="8.85546875" bestFit="1" customWidth="1"/>
    <col min="986" max="986" width="11.85546875" bestFit="1" customWidth="1"/>
    <col min="987" max="987" width="10" bestFit="1" customWidth="1"/>
    <col min="988" max="988" width="11.85546875" bestFit="1" customWidth="1"/>
    <col min="989" max="990" width="8.85546875" bestFit="1" customWidth="1"/>
    <col min="991" max="991" width="11.85546875" bestFit="1" customWidth="1"/>
    <col min="992" max="992" width="10" bestFit="1" customWidth="1"/>
    <col min="993" max="993" width="11.85546875" bestFit="1" customWidth="1"/>
    <col min="994" max="996" width="10" bestFit="1" customWidth="1"/>
    <col min="997" max="997" width="11.85546875" bestFit="1" customWidth="1"/>
    <col min="998" max="998" width="8.85546875" bestFit="1" customWidth="1"/>
    <col min="999" max="999" width="11.85546875" bestFit="1" customWidth="1"/>
    <col min="1000" max="1000" width="8.85546875" bestFit="1" customWidth="1"/>
    <col min="1001" max="1001" width="11.85546875" bestFit="1" customWidth="1"/>
    <col min="1002" max="1002" width="8.85546875" bestFit="1" customWidth="1"/>
    <col min="1003" max="1003" width="11.85546875" bestFit="1" customWidth="1"/>
    <col min="1004" max="1006" width="10" bestFit="1" customWidth="1"/>
    <col min="1007" max="1007" width="11.85546875" bestFit="1" customWidth="1"/>
    <col min="1008" max="1008" width="10" bestFit="1" customWidth="1"/>
    <col min="1009" max="1009" width="11.85546875" bestFit="1" customWidth="1"/>
    <col min="1010" max="1010" width="8.85546875" bestFit="1" customWidth="1"/>
    <col min="1011" max="1011" width="11.85546875" bestFit="1" customWidth="1"/>
    <col min="1012" max="1013" width="10" bestFit="1" customWidth="1"/>
    <col min="1014" max="1014" width="11.85546875" bestFit="1" customWidth="1"/>
    <col min="1015" max="1015" width="8.85546875" bestFit="1" customWidth="1"/>
    <col min="1016" max="1016" width="11.85546875" bestFit="1" customWidth="1"/>
    <col min="1017" max="1017" width="8.85546875" bestFit="1" customWidth="1"/>
    <col min="1018" max="1018" width="11.85546875" bestFit="1" customWidth="1"/>
    <col min="1019" max="1019" width="8.85546875" bestFit="1" customWidth="1"/>
    <col min="1020" max="1020" width="11.85546875" bestFit="1" customWidth="1"/>
    <col min="1021" max="1021" width="8.85546875" bestFit="1" customWidth="1"/>
    <col min="1022" max="1022" width="11.85546875" bestFit="1" customWidth="1"/>
    <col min="1023" max="1023" width="8.85546875" bestFit="1" customWidth="1"/>
    <col min="1024" max="1024" width="11.85546875" bestFit="1" customWidth="1"/>
    <col min="1025" max="1025" width="8.85546875" bestFit="1" customWidth="1"/>
    <col min="1026" max="1026" width="11.85546875" bestFit="1" customWidth="1"/>
    <col min="1027" max="1028" width="10" bestFit="1" customWidth="1"/>
    <col min="1029" max="1029" width="11.85546875" bestFit="1" customWidth="1"/>
    <col min="1030" max="1030" width="8.85546875" bestFit="1" customWidth="1"/>
    <col min="1031" max="1031" width="11.85546875" bestFit="1" customWidth="1"/>
    <col min="1032" max="1032" width="8.85546875" bestFit="1" customWidth="1"/>
    <col min="1033" max="1033" width="11.85546875" bestFit="1" customWidth="1"/>
    <col min="1034" max="1034" width="8.85546875" bestFit="1" customWidth="1"/>
    <col min="1035" max="1035" width="11.85546875" bestFit="1" customWidth="1"/>
    <col min="1036" max="1037" width="8.85546875" bestFit="1" customWidth="1"/>
    <col min="1038" max="1038" width="11.85546875" bestFit="1" customWidth="1"/>
    <col min="1039" max="1039" width="8.85546875" bestFit="1" customWidth="1"/>
    <col min="1040" max="1040" width="11.85546875" bestFit="1" customWidth="1"/>
    <col min="1041" max="1041" width="8.85546875" bestFit="1" customWidth="1"/>
    <col min="1042" max="1042" width="11.85546875" bestFit="1" customWidth="1"/>
    <col min="1043" max="1043" width="8.85546875" bestFit="1" customWidth="1"/>
    <col min="1044" max="1044" width="11.85546875" bestFit="1" customWidth="1"/>
    <col min="1045" max="1045" width="8.85546875" bestFit="1" customWidth="1"/>
    <col min="1046" max="1046" width="11.85546875" bestFit="1" customWidth="1"/>
    <col min="1047" max="1047" width="8.85546875" bestFit="1" customWidth="1"/>
    <col min="1048" max="1048" width="11.85546875" bestFit="1" customWidth="1"/>
    <col min="1049" max="1049" width="8.85546875" bestFit="1" customWidth="1"/>
    <col min="1050" max="1050" width="11.85546875" bestFit="1" customWidth="1"/>
    <col min="1051" max="1052" width="9.85546875" bestFit="1" customWidth="1"/>
    <col min="1053" max="1053" width="12.85546875" bestFit="1" customWidth="1"/>
    <col min="1054" max="1054" width="9.85546875" bestFit="1" customWidth="1"/>
    <col min="1055" max="1055" width="12.85546875" bestFit="1" customWidth="1"/>
    <col min="1056" max="1056" width="9.85546875" bestFit="1" customWidth="1"/>
    <col min="1057" max="1057" width="12.85546875" bestFit="1" customWidth="1"/>
    <col min="1058" max="1058" width="9.85546875" bestFit="1" customWidth="1"/>
    <col min="1059" max="1059" width="12.85546875" bestFit="1" customWidth="1"/>
    <col min="1060" max="1061" width="9.85546875" bestFit="1" customWidth="1"/>
    <col min="1062" max="1062" width="12.85546875" bestFit="1" customWidth="1"/>
    <col min="1063" max="1063" width="9.85546875" bestFit="1" customWidth="1"/>
    <col min="1064" max="1064" width="12.85546875" bestFit="1" customWidth="1"/>
    <col min="1065" max="1065" width="9.85546875" bestFit="1" customWidth="1"/>
    <col min="1066" max="1066" width="12.85546875" bestFit="1" customWidth="1"/>
    <col min="1067" max="1067" width="9.85546875" bestFit="1" customWidth="1"/>
    <col min="1068" max="1068" width="12.85546875" bestFit="1" customWidth="1"/>
    <col min="1069" max="1069" width="9.85546875" bestFit="1" customWidth="1"/>
    <col min="1070" max="1070" width="12.85546875" bestFit="1" customWidth="1"/>
    <col min="1071" max="1071" width="9.85546875" bestFit="1" customWidth="1"/>
    <col min="1072" max="1072" width="12.85546875" bestFit="1" customWidth="1"/>
    <col min="1073" max="1073" width="9.85546875" bestFit="1" customWidth="1"/>
    <col min="1074" max="1074" width="12.85546875" bestFit="1" customWidth="1"/>
    <col min="1075" max="1075" width="9.85546875" bestFit="1" customWidth="1"/>
    <col min="1076" max="1076" width="12.85546875" bestFit="1" customWidth="1"/>
    <col min="1077" max="1077" width="10.85546875" bestFit="1" customWidth="1"/>
    <col min="1078" max="1078" width="14" bestFit="1" customWidth="1"/>
    <col min="1079" max="1079" width="10.85546875" bestFit="1" customWidth="1"/>
    <col min="1080" max="1080" width="14" bestFit="1" customWidth="1"/>
    <col min="1081" max="1081" width="10.85546875" bestFit="1" customWidth="1"/>
    <col min="1082" max="1082" width="14" bestFit="1" customWidth="1"/>
    <col min="1083" max="1083" width="11.85546875" bestFit="1" customWidth="1"/>
    <col min="1084" max="1084" width="15" bestFit="1" customWidth="1"/>
    <col min="1085" max="1085" width="11.28515625" bestFit="1" customWidth="1"/>
    <col min="1086" max="1086" width="8.85546875" bestFit="1" customWidth="1"/>
    <col min="1087" max="1087" width="11.85546875" bestFit="1" customWidth="1"/>
    <col min="1088" max="1088" width="8.85546875" bestFit="1" customWidth="1"/>
    <col min="1089" max="1089" width="11.85546875" bestFit="1" customWidth="1"/>
    <col min="1090" max="1090" width="8.85546875" bestFit="1" customWidth="1"/>
    <col min="1091" max="1091" width="11.85546875" bestFit="1" customWidth="1"/>
    <col min="1092" max="1093" width="9.85546875" bestFit="1" customWidth="1"/>
    <col min="1094" max="1094" width="12.85546875" bestFit="1" customWidth="1"/>
    <col min="1095" max="1095" width="9.85546875" bestFit="1" customWidth="1"/>
    <col min="1096" max="1096" width="12.85546875" bestFit="1" customWidth="1"/>
    <col min="1097" max="1097" width="9.85546875" bestFit="1" customWidth="1"/>
    <col min="1098" max="1098" width="12.85546875" bestFit="1" customWidth="1"/>
    <col min="1099" max="1099" width="9.85546875" bestFit="1" customWidth="1"/>
    <col min="1100" max="1100" width="12.85546875" bestFit="1" customWidth="1"/>
    <col min="1101" max="1102" width="9.85546875" bestFit="1" customWidth="1"/>
    <col min="1103" max="1103" width="12.85546875" bestFit="1" customWidth="1"/>
    <col min="1104" max="1104" width="9.85546875" bestFit="1" customWidth="1"/>
    <col min="1105" max="1105" width="12.85546875" bestFit="1" customWidth="1"/>
    <col min="1106" max="1106" width="9.85546875" bestFit="1" customWidth="1"/>
    <col min="1107" max="1107" width="12.85546875" bestFit="1" customWidth="1"/>
    <col min="1108" max="1108" width="9.85546875" bestFit="1" customWidth="1"/>
    <col min="1109" max="1109" width="12.85546875" bestFit="1" customWidth="1"/>
    <col min="1110" max="1110" width="9.85546875" bestFit="1" customWidth="1"/>
    <col min="1111" max="1111" width="12.85546875" bestFit="1" customWidth="1"/>
    <col min="1112" max="1112" width="9.85546875" bestFit="1" customWidth="1"/>
    <col min="1113" max="1113" width="12.85546875" bestFit="1" customWidth="1"/>
    <col min="1114" max="1114" width="9.85546875" bestFit="1" customWidth="1"/>
    <col min="1115" max="1115" width="12.85546875" bestFit="1" customWidth="1"/>
    <col min="1116" max="1116" width="9.85546875" bestFit="1" customWidth="1"/>
    <col min="1117" max="1117" width="12.85546875" bestFit="1" customWidth="1"/>
    <col min="1118" max="1118" width="10.85546875" bestFit="1" customWidth="1"/>
    <col min="1119" max="1119" width="14" bestFit="1" customWidth="1"/>
    <col min="1120" max="1120" width="10.85546875" bestFit="1" customWidth="1"/>
    <col min="1121" max="1121" width="14" bestFit="1" customWidth="1"/>
    <col min="1122" max="1122" width="10.85546875" bestFit="1" customWidth="1"/>
    <col min="1123" max="1123" width="14" bestFit="1" customWidth="1"/>
    <col min="1124" max="1124" width="11.85546875" bestFit="1" customWidth="1"/>
    <col min="1125" max="1125" width="15" bestFit="1" customWidth="1"/>
    <col min="1127" max="1127" width="12.140625" bestFit="1" customWidth="1"/>
    <col min="1128" max="1128" width="11.28515625" bestFit="1" customWidth="1"/>
  </cols>
  <sheetData>
    <row r="1" spans="1:8" x14ac:dyDescent="0.25">
      <c r="A1" s="18" t="s">
        <v>8337</v>
      </c>
      <c r="B1" s="18" t="s">
        <v>8338</v>
      </c>
      <c r="C1" s="18" t="s">
        <v>8339</v>
      </c>
      <c r="D1" s="18" t="s">
        <v>8340</v>
      </c>
      <c r="E1" s="18" t="s">
        <v>8341</v>
      </c>
      <c r="F1" s="18" t="s">
        <v>8342</v>
      </c>
      <c r="G1" s="18" t="s">
        <v>8343</v>
      </c>
      <c r="H1" s="18" t="s">
        <v>8344</v>
      </c>
    </row>
    <row r="2" spans="1:8" x14ac:dyDescent="0.25">
      <c r="A2" t="s">
        <v>8345</v>
      </c>
      <c r="B2">
        <f>COUNTIFS('Kickstarter Data'!F2:F4115, "successful", 'Kickstarter Data'!D2:D4115, "&lt;1000", 'Kickstarter Data'!O2:O4115, "plays")</f>
        <v>141</v>
      </c>
      <c r="C2">
        <f>COUNTIFS('Kickstarter Data'!F2:F4115, "failed", 'Kickstarter Data'!D2:D4115, "&lt;1000", 'Kickstarter Data'!O2:O4115, "plays")</f>
        <v>45</v>
      </c>
      <c r="D2">
        <f>COUNTIFS('Kickstarter Data'!F2:F4115, "canceled", 'Kickstarter Data'!D2:D4115, "&lt;1000", 'Kickstarter Data'!O2:O4115, "plays")</f>
        <v>0</v>
      </c>
      <c r="E2">
        <f>SUM(B2:D2)</f>
        <v>186</v>
      </c>
      <c r="F2" s="19">
        <f>(B2/E2)</f>
        <v>0.75806451612903225</v>
      </c>
      <c r="G2" s="19">
        <f>C2/E2</f>
        <v>0.24193548387096775</v>
      </c>
      <c r="H2" s="19">
        <f>D2/E2</f>
        <v>0</v>
      </c>
    </row>
    <row r="3" spans="1:8" x14ac:dyDescent="0.25">
      <c r="A3" t="s">
        <v>8346</v>
      </c>
      <c r="B3">
        <f>COUNTIFS('Kickstarter Data'!F2:F4116, "successful", 'Kickstarter Data'!D2:D4116, "&gt;1000",'Kickstarter Data'!D2:D4116, "&lt;=4999", 'Kickstarter Data'!O2:O4116, "plays")</f>
        <v>341</v>
      </c>
      <c r="C3">
        <f>COUNTIFS('Kickstarter Data'!F2:F4116, "failed", 'Kickstarter Data'!D2:D4116, "&gt;1000",'Kickstarter Data'!D2:D4116, "&lt;=4999", 'Kickstarter Data'!O2:O4116, "plays")</f>
        <v>128</v>
      </c>
      <c r="D3">
        <f>COUNTIFS('Kickstarter Data'!F2:F4116, "canceled", 'Kickstarter Data'!D2:D4116, "&gt;1000",'Kickstarter Data'!D2:D4116, "&lt;=4999", 'Kickstarter Data'!O2:O4116, "plays")</f>
        <v>0</v>
      </c>
      <c r="E3">
        <f t="shared" ref="E3:E13" si="0">SUM(B3:D3)</f>
        <v>469</v>
      </c>
      <c r="F3" s="19">
        <f t="shared" ref="F3:F13" si="1">(B3/E3)</f>
        <v>0.72707889125799574</v>
      </c>
      <c r="G3" s="19">
        <f t="shared" ref="G3:G13" si="2">C3/E3</f>
        <v>0.27292110874200426</v>
      </c>
      <c r="H3" s="19">
        <f t="shared" ref="H3:H13" si="3">D3/E3</f>
        <v>0</v>
      </c>
    </row>
    <row r="4" spans="1:8" x14ac:dyDescent="0.25">
      <c r="A4" t="s">
        <v>8347</v>
      </c>
      <c r="B4">
        <f>COUNTIFS('Kickstarter Data'!F2:F4117, "successful", 'Kickstarter Data'!D2:D4117, "&gt;4999",'Kickstarter Data'!D2:D4117, "&lt;=9999", 'Kickstarter Data'!O2:O4117, "plays")</f>
        <v>93</v>
      </c>
      <c r="C4">
        <f>COUNTIFS('Kickstarter Data'!F2:F4117, "failed", 'Kickstarter Data'!D2:D4117, "&gt;4999",'Kickstarter Data'!D2:D4117, "&lt;=9999", 'Kickstarter Data'!O2:O4117, "plays")</f>
        <v>76</v>
      </c>
      <c r="D4">
        <f>COUNTIFS('Kickstarter Data'!F2:F4117, "canceled", 'Kickstarter Data'!D2:D4117, "&gt;4999",'Kickstarter Data'!D2:D4117, "&lt;=9999", 'Kickstarter Data'!O2:O4117, "plays")</f>
        <v>0</v>
      </c>
      <c r="E4">
        <f t="shared" si="0"/>
        <v>169</v>
      </c>
      <c r="F4" s="19">
        <f t="shared" si="1"/>
        <v>0.55029585798816572</v>
      </c>
      <c r="G4" s="19">
        <f t="shared" si="2"/>
        <v>0.44970414201183434</v>
      </c>
      <c r="H4" s="19">
        <f t="shared" si="3"/>
        <v>0</v>
      </c>
    </row>
    <row r="5" spans="1:8" x14ac:dyDescent="0.25">
      <c r="A5" t="s">
        <v>8348</v>
      </c>
      <c r="B5">
        <f>COUNTIFS('Kickstarter Data'!F2:F4118, "successful", 'Kickstarter Data'!D2:D4118, "&gt;9999",'Kickstarter Data'!D2:D4118, "&lt;=14999", 'Kickstarter Data'!O2:O4118, "plays")</f>
        <v>39</v>
      </c>
      <c r="C5">
        <f>COUNTIFS('Kickstarter Data'!F2:F4118, "failed", 'Kickstarter Data'!D2:D4118, "&gt;9999",'Kickstarter Data'!D2:D4118, "&lt;=14999", 'Kickstarter Data'!O2:O4118, "plays")</f>
        <v>33</v>
      </c>
      <c r="D5">
        <f>COUNTIFS('Kickstarter Data'!F2:F4118, "canceled", 'Kickstarter Data'!D2:D4118, "&gt;9999",'Kickstarter Data'!D2:D4118, "&lt;=14999", 'Kickstarter Data'!O2:O4118, 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5">
      <c r="A6" t="s">
        <v>8349</v>
      </c>
      <c r="B6">
        <f>COUNTIFS('Kickstarter Data'!F2:F4119, "successful", 'Kickstarter Data'!D2:D4119, "&gt;14999",'Kickstarter Data'!D2:D4119, "&lt;=19999", 'Kickstarter Data'!O2:O4119, "plays")</f>
        <v>12</v>
      </c>
      <c r="C6">
        <f>COUNTIFS('Kickstarter Data'!F2:F4119, "failed", 'Kickstarter Data'!D2:D4119, "&gt;14999",'Kickstarter Data'!D2:D4119, "&lt;=19999", 'Kickstarter Data'!O2:O4119, "plays")</f>
        <v>12</v>
      </c>
      <c r="D6">
        <f>COUNTIFS('Kickstarter Data'!F2:F4119, "canceled", 'Kickstarter Data'!D2:D4119, "&gt;14999",'Kickstarter Data'!D2:D4119, "&lt;=19999", 'Kickstarter Data'!O2:O4119, 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5">
      <c r="A7" t="s">
        <v>8350</v>
      </c>
      <c r="B7">
        <f>COUNTIFS('Kickstarter Data'!F2:F4120, "successful", 'Kickstarter Data'!D2:D4120, "&gt;19999",'Kickstarter Data'!D2:D4120, "&lt;=24999", 'Kickstarter Data'!O2:O4120, "plays")</f>
        <v>9</v>
      </c>
      <c r="C7">
        <f>COUNTIFS('Kickstarter Data'!F2:F4120, "failed", 'Kickstarter Data'!D2:D4120, "&gt;19999",'Kickstarter Data'!D2:D4120, "&lt;=24999", 'Kickstarter Data'!O2:O4120, "plays")</f>
        <v>11</v>
      </c>
      <c r="D7">
        <f>COUNTIFS('Kickstarter Data'!F2:F4120, "canceled", 'Kickstarter Data'!D2:D4120, "&gt;19999",'Kickstarter Data'!D2:D4120, "&lt;=24999", 'Kickstarter Data'!O2:O4120, 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5">
      <c r="A8" t="s">
        <v>8351</v>
      </c>
      <c r="B8">
        <f>COUNTIFS('Kickstarter Data'!F2:F4121, "successful", 'Kickstarter Data'!D2:D4121, "&gt;24999",'Kickstarter Data'!D2:D4121, "&lt;=29999", 'Kickstarter Data'!O2:O4121, "plays")</f>
        <v>1</v>
      </c>
      <c r="C8">
        <f>COUNTIFS('Kickstarter Data'!F2:F4121, "failed", 'Kickstarter Data'!D2:D4121, "&gt;24999",'Kickstarter Data'!D2:D4121, "&lt;=29999", 'Kickstarter Data'!O2:O4121, "plays")</f>
        <v>4</v>
      </c>
      <c r="D8">
        <f>COUNTIFS('Kickstarter Data'!F2:F4121, "canceled", 'Kickstarter Data'!D2:D4121, "&gt;24999",'Kickstarter Data'!D2:D4121, "&lt;=29999", 'Kickstarter Data'!O2:O4121, 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5">
      <c r="A9" t="s">
        <v>8352</v>
      </c>
      <c r="B9">
        <f>COUNTIFS('Kickstarter Data'!F2:F4122, "successful", 'Kickstarter Data'!D2:D4122, "&gt;29999",'Kickstarter Data'!D2:D4122, "&lt;=34999", 'Kickstarter Data'!O2:O4122, "plays")</f>
        <v>3</v>
      </c>
      <c r="C9">
        <f>COUNTIFS('Kickstarter Data'!F2:F4122, "failed", 'Kickstarter Data'!D2:D4122, "&gt;29999",'Kickstarter Data'!D2:D4122, "&lt;=34999", 'Kickstarter Data'!O2:O4122, "plays")</f>
        <v>8</v>
      </c>
      <c r="D9">
        <f>COUNTIFS('Kickstarter Data'!F2:F4122, "canceled", 'Kickstarter Data'!D2:D4122, "&gt;29999",'Kickstarter Data'!D2:D4122, "&lt;=34999", 'Kickstarter Data'!O2:O4122, 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5">
      <c r="A10" t="s">
        <v>8353</v>
      </c>
      <c r="B10">
        <f>COUNTIFS('Kickstarter Data'!F2:F4123, "successful", 'Kickstarter Data'!D2:D4123, "&gt;34999",'Kickstarter Data'!D2:D4123, "&lt;=39999", 'Kickstarter Data'!O2:O4123, "plays")</f>
        <v>4</v>
      </c>
      <c r="C10">
        <f>COUNTIFS('Kickstarter Data'!F2:F4123, "failed", 'Kickstarter Data'!D2:D4123, "&gt;34999",'Kickstarter Data'!D2:D4123, "&lt;=39999", 'Kickstarter Data'!O2:O4123, "plays")</f>
        <v>2</v>
      </c>
      <c r="D10">
        <f>COUNTIFS('Kickstarter Data'!F2:F4123, "canceled", 'Kickstarter Data'!D2:D4123, "&gt;34999",'Kickstarter Data'!D2:D4123, "&lt;=39999", 'Kickstarter Data'!O2:O4123, 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5">
      <c r="A11" t="s">
        <v>8354</v>
      </c>
      <c r="B11">
        <f>COUNTIFS('Kickstarter Data'!F2:F4124, "successful", 'Kickstarter Data'!D2:D4124, "&gt;39999",'Kickstarter Data'!D2:D4124, "&lt;=44999", 'Kickstarter Data'!O2:O4124, "plays")</f>
        <v>2</v>
      </c>
      <c r="C11">
        <f>COUNTIFS('Kickstarter Data'!F2:F4124, "failed", 'Kickstarter Data'!D2:D4124, "&gt;39999",'Kickstarter Data'!D2:D4124, "&lt;=44999", 'Kickstarter Data'!O2:O4124, "plays")</f>
        <v>1</v>
      </c>
      <c r="D11">
        <f>COUNTIFS('Kickstarter Data'!F2:F4124, "canceled", 'Kickstarter Data'!D2:D4124, "&gt;39999",'Kickstarter Data'!D2:D4124, "&lt;=44999", 'Kickstarter Data'!O2:O4124, 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5">
      <c r="A12" t="s">
        <v>8355</v>
      </c>
      <c r="B12">
        <f>COUNTIFS('Kickstarter Data'!F2:F4125, "successful", 'Kickstarter Data'!D2:D4125, "&gt;44999",'Kickstarter Data'!D2:D4125, "&lt;=49999", 'Kickstarter Data'!O2:O4125, "plays")</f>
        <v>0</v>
      </c>
      <c r="C12">
        <f>COUNTIFS('Kickstarter Data'!F2:F4125, "failed", 'Kickstarter Data'!D2:D4125, "&gt;44999",'Kickstarter Data'!D2:D4125, "&lt;=49999", 'Kickstarter Data'!O2:O4125, "plays")</f>
        <v>1</v>
      </c>
      <c r="D12">
        <f>COUNTIFS('Kickstarter Data'!F2:F4125, "canceled", 'Kickstarter Data'!D2:D4125, "&gt;44999",'Kickstarter Data'!D2:D4125, "&lt;=49999", 'Kickstarter Data'!O2:O4125, 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5">
      <c r="A13" t="s">
        <v>8356</v>
      </c>
      <c r="B13">
        <f>COUNTIFS('Kickstarter Data'!F2:F4126, "successful", 'Kickstarter Data'!D2:D4126, "&gt;49999", 'Kickstarter Data'!O2:O4126, "plays")</f>
        <v>2</v>
      </c>
      <c r="C13">
        <f>COUNTIFS('Kickstarter Data'!F2:F4126, "failed", 'Kickstarter Data'!D2:D4126, "&gt;49999", 'Kickstarter Data'!O2:O4126, "plays")</f>
        <v>14</v>
      </c>
      <c r="D13">
        <f>COUNTIFS('Kickstarter Data'!F2:F4126, "canceled", 'Kickstarter Data'!D2:D4126, "&gt;49999", 'Kickstarter Data'!O2:O4126, "plays")</f>
        <v>0</v>
      </c>
      <c r="E13">
        <f t="shared" si="0"/>
        <v>16</v>
      </c>
      <c r="F13" s="19">
        <f t="shared" si="1"/>
        <v>0.125</v>
      </c>
      <c r="G13" s="19">
        <f t="shared" si="2"/>
        <v>0.875</v>
      </c>
      <c r="H13" s="19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4115"/>
  <sheetViews>
    <sheetView topLeftCell="H1" zoomScale="95" zoomScaleNormal="95" workbookViewId="0">
      <selection activeCell="I9" sqref="I9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3.42578125" style="8" bestFit="1" customWidth="1"/>
    <col min="6" max="6" width="10" bestFit="1" customWidth="1"/>
    <col min="7" max="7" width="8.140625" bestFit="1" customWidth="1"/>
    <col min="8" max="8" width="8.85546875" bestFit="1" customWidth="1"/>
    <col min="9" max="9" width="11.5703125" bestFit="1" customWidth="1"/>
    <col min="10" max="10" width="12.140625" style="14" bestFit="1" customWidth="1"/>
    <col min="11" max="11" width="9.5703125" bestFit="1" customWidth="1"/>
    <col min="12" max="12" width="14.42578125" bestFit="1" customWidth="1"/>
    <col min="13" max="13" width="9" bestFit="1" customWidth="1"/>
    <col min="14" max="14" width="15.42578125" bestFit="1" customWidth="1"/>
    <col min="15" max="15" width="16.85546875" bestFit="1" customWidth="1"/>
    <col min="16" max="16" width="18.42578125" bestFit="1" customWidth="1"/>
    <col min="17" max="17" width="18.42578125" customWidth="1"/>
    <col min="18" max="18" width="11.5703125" customWidth="1"/>
    <col min="19" max="19" width="23.42578125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5" t="s">
        <v>8259</v>
      </c>
      <c r="K1" s="1" t="s">
        <v>8260</v>
      </c>
      <c r="L1" s="1" t="s">
        <v>8261</v>
      </c>
      <c r="M1" s="1" t="s">
        <v>8262</v>
      </c>
      <c r="N1" s="11" t="s">
        <v>8319</v>
      </c>
      <c r="O1" s="1" t="s">
        <v>8268</v>
      </c>
      <c r="P1" s="1" t="s">
        <v>8266</v>
      </c>
      <c r="Q1" s="1" t="s">
        <v>8267</v>
      </c>
      <c r="R1" s="1" t="s">
        <v>8264</v>
      </c>
      <c r="S1" s="16" t="s">
        <v>8324</v>
      </c>
    </row>
    <row r="2" spans="1:19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14">
        <v>1434931811</v>
      </c>
      <c r="K2" t="b">
        <v>0</v>
      </c>
      <c r="L2">
        <v>182</v>
      </c>
      <c r="M2" t="b">
        <v>1</v>
      </c>
      <c r="N2" s="12" t="s">
        <v>8269</v>
      </c>
      <c r="O2" t="s">
        <v>8270</v>
      </c>
      <c r="P2" s="10">
        <f>ROUND(E2/D2*100,0)</f>
        <v>137</v>
      </c>
      <c r="Q2" s="10">
        <f>ROUND(E2/L2,2)</f>
        <v>63.92</v>
      </c>
      <c r="R2">
        <f>YEAR(S2)</f>
        <v>2015</v>
      </c>
      <c r="S2" s="17">
        <f>(((J2/60)/60)/24)+DATE(1970,1,1)</f>
        <v>42177.007071759261</v>
      </c>
    </row>
    <row r="3" spans="1:19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14">
        <v>1485872683</v>
      </c>
      <c r="K3" t="b">
        <v>0</v>
      </c>
      <c r="L3">
        <v>79</v>
      </c>
      <c r="M3" t="b">
        <v>1</v>
      </c>
      <c r="N3" s="12" t="s">
        <v>8269</v>
      </c>
      <c r="O3" t="s">
        <v>8270</v>
      </c>
      <c r="P3" s="10">
        <f t="shared" ref="P3:P66" si="0">ROUND(E3/D3*100,0)</f>
        <v>143</v>
      </c>
      <c r="Q3" s="10">
        <f t="shared" ref="Q3:Q66" si="1">ROUND(E3/L3,2)</f>
        <v>185.48</v>
      </c>
      <c r="R3">
        <f t="shared" ref="R3:R66" si="2">YEAR(S3)</f>
        <v>2017</v>
      </c>
      <c r="S3" s="17">
        <f t="shared" ref="S3:S66" si="3">(((J3/60)/60)/24)+DATE(1970,1,1)</f>
        <v>42766.600497685184</v>
      </c>
    </row>
    <row r="4" spans="1:19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14">
        <v>1454691083</v>
      </c>
      <c r="K4" t="b">
        <v>0</v>
      </c>
      <c r="L4">
        <v>35</v>
      </c>
      <c r="M4" t="b">
        <v>1</v>
      </c>
      <c r="N4" s="12" t="s">
        <v>8269</v>
      </c>
      <c r="O4" t="s">
        <v>8270</v>
      </c>
      <c r="P4" s="10">
        <f t="shared" si="0"/>
        <v>105</v>
      </c>
      <c r="Q4" s="10">
        <f t="shared" si="1"/>
        <v>15</v>
      </c>
      <c r="R4">
        <f t="shared" si="2"/>
        <v>2016</v>
      </c>
      <c r="S4" s="17">
        <f t="shared" si="3"/>
        <v>42405.702349537038</v>
      </c>
    </row>
    <row r="5" spans="1:19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14">
        <v>1404822107</v>
      </c>
      <c r="K5" t="b">
        <v>0</v>
      </c>
      <c r="L5">
        <v>150</v>
      </c>
      <c r="M5" t="b">
        <v>1</v>
      </c>
      <c r="N5" s="12" t="s">
        <v>8269</v>
      </c>
      <c r="O5" t="s">
        <v>8270</v>
      </c>
      <c r="P5" s="10">
        <f t="shared" si="0"/>
        <v>104</v>
      </c>
      <c r="Q5" s="10">
        <f t="shared" si="1"/>
        <v>69.27</v>
      </c>
      <c r="R5">
        <f t="shared" si="2"/>
        <v>2014</v>
      </c>
      <c r="S5" s="17">
        <f t="shared" si="3"/>
        <v>41828.515127314815</v>
      </c>
    </row>
    <row r="6" spans="1:19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14">
        <v>1447963279</v>
      </c>
      <c r="K6" t="b">
        <v>0</v>
      </c>
      <c r="L6">
        <v>284</v>
      </c>
      <c r="M6" t="b">
        <v>1</v>
      </c>
      <c r="N6" s="12" t="s">
        <v>8269</v>
      </c>
      <c r="O6" t="s">
        <v>8270</v>
      </c>
      <c r="P6" s="10">
        <f t="shared" si="0"/>
        <v>123</v>
      </c>
      <c r="Q6" s="10">
        <f t="shared" si="1"/>
        <v>190.55</v>
      </c>
      <c r="R6">
        <f t="shared" si="2"/>
        <v>2015</v>
      </c>
      <c r="S6" s="17">
        <f t="shared" si="3"/>
        <v>42327.834247685183</v>
      </c>
    </row>
    <row r="7" spans="1:19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14">
        <v>1468362207</v>
      </c>
      <c r="K7" t="b">
        <v>0</v>
      </c>
      <c r="L7">
        <v>47</v>
      </c>
      <c r="M7" t="b">
        <v>1</v>
      </c>
      <c r="N7" s="12" t="s">
        <v>8269</v>
      </c>
      <c r="O7" t="s">
        <v>8270</v>
      </c>
      <c r="P7" s="10">
        <f t="shared" si="0"/>
        <v>110</v>
      </c>
      <c r="Q7" s="10">
        <f t="shared" si="1"/>
        <v>93.4</v>
      </c>
      <c r="R7">
        <f t="shared" si="2"/>
        <v>2016</v>
      </c>
      <c r="S7" s="17">
        <f t="shared" si="3"/>
        <v>42563.932951388888</v>
      </c>
    </row>
    <row r="8" spans="1:19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14">
        <v>1401846250</v>
      </c>
      <c r="K8" t="b">
        <v>0</v>
      </c>
      <c r="L8">
        <v>58</v>
      </c>
      <c r="M8" t="b">
        <v>1</v>
      </c>
      <c r="N8" s="12" t="s">
        <v>8269</v>
      </c>
      <c r="O8" t="s">
        <v>8270</v>
      </c>
      <c r="P8" s="10">
        <f t="shared" si="0"/>
        <v>106</v>
      </c>
      <c r="Q8" s="10">
        <f t="shared" si="1"/>
        <v>146.88</v>
      </c>
      <c r="R8">
        <f t="shared" si="2"/>
        <v>2014</v>
      </c>
      <c r="S8" s="17">
        <f t="shared" si="3"/>
        <v>41794.072337962964</v>
      </c>
    </row>
    <row r="9" spans="1:19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14">
        <v>1464224867</v>
      </c>
      <c r="K9" t="b">
        <v>0</v>
      </c>
      <c r="L9">
        <v>57</v>
      </c>
      <c r="M9" t="b">
        <v>1</v>
      </c>
      <c r="N9" s="12" t="s">
        <v>8269</v>
      </c>
      <c r="O9" t="s">
        <v>8270</v>
      </c>
      <c r="P9" s="10">
        <f t="shared" si="0"/>
        <v>101</v>
      </c>
      <c r="Q9" s="10">
        <f t="shared" si="1"/>
        <v>159.82</v>
      </c>
      <c r="R9">
        <f t="shared" si="2"/>
        <v>2016</v>
      </c>
      <c r="S9" s="17">
        <f t="shared" si="3"/>
        <v>42516.047071759262</v>
      </c>
    </row>
    <row r="10" spans="1:19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14">
        <v>1460155212</v>
      </c>
      <c r="K10" t="b">
        <v>0</v>
      </c>
      <c r="L10">
        <v>12</v>
      </c>
      <c r="M10" t="b">
        <v>1</v>
      </c>
      <c r="N10" s="12" t="s">
        <v>8269</v>
      </c>
      <c r="O10" t="s">
        <v>8270</v>
      </c>
      <c r="P10" s="10">
        <f t="shared" si="0"/>
        <v>100</v>
      </c>
      <c r="Q10" s="10">
        <f t="shared" si="1"/>
        <v>291.79000000000002</v>
      </c>
      <c r="R10">
        <f t="shared" si="2"/>
        <v>2016</v>
      </c>
      <c r="S10" s="17">
        <f t="shared" si="3"/>
        <v>42468.94458333333</v>
      </c>
    </row>
    <row r="11" spans="1:19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14">
        <v>1458268144</v>
      </c>
      <c r="K11" t="b">
        <v>0</v>
      </c>
      <c r="L11">
        <v>20</v>
      </c>
      <c r="M11" t="b">
        <v>1</v>
      </c>
      <c r="N11" s="12" t="s">
        <v>8269</v>
      </c>
      <c r="O11" t="s">
        <v>8270</v>
      </c>
      <c r="P11" s="10">
        <f t="shared" si="0"/>
        <v>126</v>
      </c>
      <c r="Q11" s="10">
        <f t="shared" si="1"/>
        <v>31.5</v>
      </c>
      <c r="R11">
        <f t="shared" si="2"/>
        <v>2016</v>
      </c>
      <c r="S11" s="17">
        <f t="shared" si="3"/>
        <v>42447.103518518517</v>
      </c>
    </row>
    <row r="12" spans="1:19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14">
        <v>1400636279</v>
      </c>
      <c r="K12" t="b">
        <v>0</v>
      </c>
      <c r="L12">
        <v>19</v>
      </c>
      <c r="M12" t="b">
        <v>1</v>
      </c>
      <c r="N12" s="12" t="s">
        <v>8269</v>
      </c>
      <c r="O12" t="s">
        <v>8270</v>
      </c>
      <c r="P12" s="10">
        <f t="shared" si="0"/>
        <v>101</v>
      </c>
      <c r="Q12" s="10">
        <f t="shared" si="1"/>
        <v>158.68</v>
      </c>
      <c r="R12">
        <f t="shared" si="2"/>
        <v>2014</v>
      </c>
      <c r="S12" s="17">
        <f t="shared" si="3"/>
        <v>41780.068043981482</v>
      </c>
    </row>
    <row r="13" spans="1:19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14">
        <v>1469126462</v>
      </c>
      <c r="K13" t="b">
        <v>0</v>
      </c>
      <c r="L13">
        <v>75</v>
      </c>
      <c r="M13" t="b">
        <v>1</v>
      </c>
      <c r="N13" s="12" t="s">
        <v>8269</v>
      </c>
      <c r="O13" t="s">
        <v>8270</v>
      </c>
      <c r="P13" s="10">
        <f t="shared" si="0"/>
        <v>121</v>
      </c>
      <c r="Q13" s="10">
        <f t="shared" si="1"/>
        <v>80.33</v>
      </c>
      <c r="R13">
        <f t="shared" si="2"/>
        <v>2016</v>
      </c>
      <c r="S13" s="17">
        <f t="shared" si="3"/>
        <v>42572.778495370367</v>
      </c>
    </row>
    <row r="14" spans="1:19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14">
        <v>1401642425</v>
      </c>
      <c r="K14" t="b">
        <v>0</v>
      </c>
      <c r="L14">
        <v>827</v>
      </c>
      <c r="M14" t="b">
        <v>1</v>
      </c>
      <c r="N14" s="12" t="s">
        <v>8269</v>
      </c>
      <c r="O14" t="s">
        <v>8270</v>
      </c>
      <c r="P14" s="10">
        <f t="shared" si="0"/>
        <v>165</v>
      </c>
      <c r="Q14" s="10">
        <f t="shared" si="1"/>
        <v>59.96</v>
      </c>
      <c r="R14">
        <f t="shared" si="2"/>
        <v>2014</v>
      </c>
      <c r="S14" s="17">
        <f t="shared" si="3"/>
        <v>41791.713252314818</v>
      </c>
    </row>
    <row r="15" spans="1:19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14">
        <v>1463588109</v>
      </c>
      <c r="K15" t="b">
        <v>0</v>
      </c>
      <c r="L15">
        <v>51</v>
      </c>
      <c r="M15" t="b">
        <v>1</v>
      </c>
      <c r="N15" s="12" t="s">
        <v>8269</v>
      </c>
      <c r="O15" t="s">
        <v>8270</v>
      </c>
      <c r="P15" s="10">
        <f t="shared" si="0"/>
        <v>160</v>
      </c>
      <c r="Q15" s="10">
        <f t="shared" si="1"/>
        <v>109.78</v>
      </c>
      <c r="R15">
        <f t="shared" si="2"/>
        <v>2016</v>
      </c>
      <c r="S15" s="17">
        <f t="shared" si="3"/>
        <v>42508.677187499998</v>
      </c>
    </row>
    <row r="16" spans="1:19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14">
        <v>1403051888</v>
      </c>
      <c r="K16" t="b">
        <v>0</v>
      </c>
      <c r="L16">
        <v>41</v>
      </c>
      <c r="M16" t="b">
        <v>1</v>
      </c>
      <c r="N16" s="12" t="s">
        <v>8269</v>
      </c>
      <c r="O16" t="s">
        <v>8270</v>
      </c>
      <c r="P16" s="10">
        <f t="shared" si="0"/>
        <v>101</v>
      </c>
      <c r="Q16" s="10">
        <f t="shared" si="1"/>
        <v>147.71</v>
      </c>
      <c r="R16">
        <f t="shared" si="2"/>
        <v>2014</v>
      </c>
      <c r="S16" s="17">
        <f t="shared" si="3"/>
        <v>41808.02648148148</v>
      </c>
    </row>
    <row r="17" spans="1:19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14">
        <v>1441790658</v>
      </c>
      <c r="K17" t="b">
        <v>0</v>
      </c>
      <c r="L17">
        <v>98</v>
      </c>
      <c r="M17" t="b">
        <v>1</v>
      </c>
      <c r="N17" s="12" t="s">
        <v>8269</v>
      </c>
      <c r="O17" t="s">
        <v>8270</v>
      </c>
      <c r="P17" s="10">
        <f t="shared" si="0"/>
        <v>107</v>
      </c>
      <c r="Q17" s="10">
        <f t="shared" si="1"/>
        <v>21.76</v>
      </c>
      <c r="R17">
        <f t="shared" si="2"/>
        <v>2015</v>
      </c>
      <c r="S17" s="17">
        <f t="shared" si="3"/>
        <v>42256.391875000001</v>
      </c>
    </row>
    <row r="18" spans="1:19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14">
        <v>1398971211</v>
      </c>
      <c r="K18" t="b">
        <v>0</v>
      </c>
      <c r="L18">
        <v>70</v>
      </c>
      <c r="M18" t="b">
        <v>1</v>
      </c>
      <c r="N18" s="12" t="s">
        <v>8269</v>
      </c>
      <c r="O18" t="s">
        <v>8270</v>
      </c>
      <c r="P18" s="10">
        <f t="shared" si="0"/>
        <v>100</v>
      </c>
      <c r="Q18" s="10">
        <f t="shared" si="1"/>
        <v>171.84</v>
      </c>
      <c r="R18">
        <f t="shared" si="2"/>
        <v>2014</v>
      </c>
      <c r="S18" s="17">
        <f t="shared" si="3"/>
        <v>41760.796423611115</v>
      </c>
    </row>
    <row r="19" spans="1:19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14">
        <v>1412530422</v>
      </c>
      <c r="K19" t="b">
        <v>0</v>
      </c>
      <c r="L19">
        <v>36</v>
      </c>
      <c r="M19" t="b">
        <v>1</v>
      </c>
      <c r="N19" s="12" t="s">
        <v>8269</v>
      </c>
      <c r="O19" t="s">
        <v>8270</v>
      </c>
      <c r="P19" s="10">
        <f t="shared" si="0"/>
        <v>101</v>
      </c>
      <c r="Q19" s="10">
        <f t="shared" si="1"/>
        <v>41.94</v>
      </c>
      <c r="R19">
        <f t="shared" si="2"/>
        <v>2014</v>
      </c>
      <c r="S19" s="17">
        <f t="shared" si="3"/>
        <v>41917.731736111113</v>
      </c>
    </row>
    <row r="20" spans="1:19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14">
        <v>1408366856</v>
      </c>
      <c r="K20" t="b">
        <v>0</v>
      </c>
      <c r="L20">
        <v>342</v>
      </c>
      <c r="M20" t="b">
        <v>1</v>
      </c>
      <c r="N20" s="12" t="s">
        <v>8269</v>
      </c>
      <c r="O20" t="s">
        <v>8270</v>
      </c>
      <c r="P20" s="10">
        <f t="shared" si="0"/>
        <v>106</v>
      </c>
      <c r="Q20" s="10">
        <f t="shared" si="1"/>
        <v>93.26</v>
      </c>
      <c r="R20">
        <f t="shared" si="2"/>
        <v>2014</v>
      </c>
      <c r="S20" s="17">
        <f t="shared" si="3"/>
        <v>41869.542314814818</v>
      </c>
    </row>
    <row r="21" spans="1:19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14">
        <v>1434828934</v>
      </c>
      <c r="K21" t="b">
        <v>0</v>
      </c>
      <c r="L21">
        <v>22</v>
      </c>
      <c r="M21" t="b">
        <v>1</v>
      </c>
      <c r="N21" s="12" t="s">
        <v>8269</v>
      </c>
      <c r="O21" t="s">
        <v>8270</v>
      </c>
      <c r="P21" s="10">
        <f t="shared" si="0"/>
        <v>145</v>
      </c>
      <c r="Q21" s="10">
        <f t="shared" si="1"/>
        <v>56.14</v>
      </c>
      <c r="R21">
        <f t="shared" si="2"/>
        <v>2015</v>
      </c>
      <c r="S21" s="17">
        <f t="shared" si="3"/>
        <v>42175.816365740742</v>
      </c>
    </row>
    <row r="22" spans="1:19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14">
        <v>1436983912</v>
      </c>
      <c r="K22" t="b">
        <v>0</v>
      </c>
      <c r="L22">
        <v>25</v>
      </c>
      <c r="M22" t="b">
        <v>1</v>
      </c>
      <c r="N22" s="12" t="s">
        <v>8269</v>
      </c>
      <c r="O22" t="s">
        <v>8270</v>
      </c>
      <c r="P22" s="10">
        <f t="shared" si="0"/>
        <v>100</v>
      </c>
      <c r="Q22" s="10">
        <f t="shared" si="1"/>
        <v>80.16</v>
      </c>
      <c r="R22">
        <f t="shared" si="2"/>
        <v>2015</v>
      </c>
      <c r="S22" s="17">
        <f t="shared" si="3"/>
        <v>42200.758240740746</v>
      </c>
    </row>
    <row r="23" spans="1:19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14">
        <v>1409151789</v>
      </c>
      <c r="K23" t="b">
        <v>0</v>
      </c>
      <c r="L23">
        <v>101</v>
      </c>
      <c r="M23" t="b">
        <v>1</v>
      </c>
      <c r="N23" s="12" t="s">
        <v>8269</v>
      </c>
      <c r="O23" t="s">
        <v>8270</v>
      </c>
      <c r="P23" s="10">
        <f t="shared" si="0"/>
        <v>109</v>
      </c>
      <c r="Q23" s="10">
        <f t="shared" si="1"/>
        <v>199.9</v>
      </c>
      <c r="R23">
        <f t="shared" si="2"/>
        <v>2014</v>
      </c>
      <c r="S23" s="17">
        <f t="shared" si="3"/>
        <v>41878.627187500002</v>
      </c>
    </row>
    <row r="24" spans="1:19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14">
        <v>1418766740</v>
      </c>
      <c r="K24" t="b">
        <v>0</v>
      </c>
      <c r="L24">
        <v>8</v>
      </c>
      <c r="M24" t="b">
        <v>1</v>
      </c>
      <c r="N24" s="12" t="s">
        <v>8269</v>
      </c>
      <c r="O24" t="s">
        <v>8270</v>
      </c>
      <c r="P24" s="10">
        <f t="shared" si="0"/>
        <v>117</v>
      </c>
      <c r="Q24" s="10">
        <f t="shared" si="1"/>
        <v>51.25</v>
      </c>
      <c r="R24">
        <f t="shared" si="2"/>
        <v>2014</v>
      </c>
      <c r="S24" s="17">
        <f t="shared" si="3"/>
        <v>41989.91134259259</v>
      </c>
    </row>
    <row r="25" spans="1:19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14">
        <v>1428086501</v>
      </c>
      <c r="K25" t="b">
        <v>0</v>
      </c>
      <c r="L25">
        <v>23</v>
      </c>
      <c r="M25" t="b">
        <v>1</v>
      </c>
      <c r="N25" s="12" t="s">
        <v>8269</v>
      </c>
      <c r="O25" t="s">
        <v>8270</v>
      </c>
      <c r="P25" s="10">
        <f t="shared" si="0"/>
        <v>119</v>
      </c>
      <c r="Q25" s="10">
        <f t="shared" si="1"/>
        <v>103.04</v>
      </c>
      <c r="R25">
        <f t="shared" si="2"/>
        <v>2015</v>
      </c>
      <c r="S25" s="17">
        <f t="shared" si="3"/>
        <v>42097.778946759259</v>
      </c>
    </row>
    <row r="26" spans="1:19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14">
        <v>1439494863</v>
      </c>
      <c r="K26" t="b">
        <v>0</v>
      </c>
      <c r="L26">
        <v>574</v>
      </c>
      <c r="M26" t="b">
        <v>1</v>
      </c>
      <c r="N26" s="12" t="s">
        <v>8269</v>
      </c>
      <c r="O26" t="s">
        <v>8270</v>
      </c>
      <c r="P26" s="10">
        <f t="shared" si="0"/>
        <v>109</v>
      </c>
      <c r="Q26" s="10">
        <f t="shared" si="1"/>
        <v>66.349999999999994</v>
      </c>
      <c r="R26">
        <f t="shared" si="2"/>
        <v>2015</v>
      </c>
      <c r="S26" s="17">
        <f t="shared" si="3"/>
        <v>42229.820173611108</v>
      </c>
    </row>
    <row r="27" spans="1:19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14">
        <v>1447115761</v>
      </c>
      <c r="K27" t="b">
        <v>0</v>
      </c>
      <c r="L27">
        <v>14</v>
      </c>
      <c r="M27" t="b">
        <v>1</v>
      </c>
      <c r="N27" s="12" t="s">
        <v>8269</v>
      </c>
      <c r="O27" t="s">
        <v>8270</v>
      </c>
      <c r="P27" s="10">
        <f t="shared" si="0"/>
        <v>133</v>
      </c>
      <c r="Q27" s="10">
        <f t="shared" si="1"/>
        <v>57.14</v>
      </c>
      <c r="R27">
        <f t="shared" si="2"/>
        <v>2015</v>
      </c>
      <c r="S27" s="17">
        <f t="shared" si="3"/>
        <v>42318.025011574078</v>
      </c>
    </row>
    <row r="28" spans="1:19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14">
        <v>1404822144</v>
      </c>
      <c r="K28" t="b">
        <v>0</v>
      </c>
      <c r="L28">
        <v>19</v>
      </c>
      <c r="M28" t="b">
        <v>1</v>
      </c>
      <c r="N28" s="12" t="s">
        <v>8269</v>
      </c>
      <c r="O28" t="s">
        <v>8270</v>
      </c>
      <c r="P28" s="10">
        <f t="shared" si="0"/>
        <v>155</v>
      </c>
      <c r="Q28" s="10">
        <f t="shared" si="1"/>
        <v>102.11</v>
      </c>
      <c r="R28">
        <f t="shared" si="2"/>
        <v>2014</v>
      </c>
      <c r="S28" s="17">
        <f t="shared" si="3"/>
        <v>41828.515555555554</v>
      </c>
    </row>
    <row r="29" spans="1:19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14">
        <v>1413518233</v>
      </c>
      <c r="K29" t="b">
        <v>0</v>
      </c>
      <c r="L29">
        <v>150</v>
      </c>
      <c r="M29" t="b">
        <v>1</v>
      </c>
      <c r="N29" s="12" t="s">
        <v>8269</v>
      </c>
      <c r="O29" t="s">
        <v>8270</v>
      </c>
      <c r="P29" s="10">
        <f t="shared" si="0"/>
        <v>112</v>
      </c>
      <c r="Q29" s="10">
        <f t="shared" si="1"/>
        <v>148.97</v>
      </c>
      <c r="R29">
        <f t="shared" si="2"/>
        <v>2014</v>
      </c>
      <c r="S29" s="17">
        <f t="shared" si="3"/>
        <v>41929.164733796293</v>
      </c>
    </row>
    <row r="30" spans="1:19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14">
        <v>1447715284</v>
      </c>
      <c r="K30" t="b">
        <v>0</v>
      </c>
      <c r="L30">
        <v>71</v>
      </c>
      <c r="M30" t="b">
        <v>1</v>
      </c>
      <c r="N30" s="12" t="s">
        <v>8269</v>
      </c>
      <c r="O30" t="s">
        <v>8270</v>
      </c>
      <c r="P30" s="10">
        <f t="shared" si="0"/>
        <v>100</v>
      </c>
      <c r="Q30" s="10">
        <f t="shared" si="1"/>
        <v>169.61</v>
      </c>
      <c r="R30">
        <f t="shared" si="2"/>
        <v>2015</v>
      </c>
      <c r="S30" s="17">
        <f t="shared" si="3"/>
        <v>42324.96393518518</v>
      </c>
    </row>
    <row r="31" spans="1:19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14">
        <v>1403453368</v>
      </c>
      <c r="K31" t="b">
        <v>0</v>
      </c>
      <c r="L31">
        <v>117</v>
      </c>
      <c r="M31" t="b">
        <v>1</v>
      </c>
      <c r="N31" s="12" t="s">
        <v>8269</v>
      </c>
      <c r="O31" t="s">
        <v>8270</v>
      </c>
      <c r="P31" s="10">
        <f t="shared" si="0"/>
        <v>123</v>
      </c>
      <c r="Q31" s="10">
        <f t="shared" si="1"/>
        <v>31.62</v>
      </c>
      <c r="R31">
        <f t="shared" si="2"/>
        <v>2014</v>
      </c>
      <c r="S31" s="17">
        <f t="shared" si="3"/>
        <v>41812.67324074074</v>
      </c>
    </row>
    <row r="32" spans="1:19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14">
        <v>1406012515</v>
      </c>
      <c r="K32" t="b">
        <v>0</v>
      </c>
      <c r="L32">
        <v>53</v>
      </c>
      <c r="M32" t="b">
        <v>1</v>
      </c>
      <c r="N32" s="12" t="s">
        <v>8269</v>
      </c>
      <c r="O32" t="s">
        <v>8270</v>
      </c>
      <c r="P32" s="10">
        <f t="shared" si="0"/>
        <v>101</v>
      </c>
      <c r="Q32" s="10">
        <f t="shared" si="1"/>
        <v>76.45</v>
      </c>
      <c r="R32">
        <f t="shared" si="2"/>
        <v>2014</v>
      </c>
      <c r="S32" s="17">
        <f t="shared" si="3"/>
        <v>41842.292997685188</v>
      </c>
    </row>
    <row r="33" spans="1:19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14">
        <v>1452193234</v>
      </c>
      <c r="K33" t="b">
        <v>0</v>
      </c>
      <c r="L33">
        <v>1</v>
      </c>
      <c r="M33" t="b">
        <v>1</v>
      </c>
      <c r="N33" s="12" t="s">
        <v>8269</v>
      </c>
      <c r="O33" t="s">
        <v>8270</v>
      </c>
      <c r="P33" s="10">
        <f t="shared" si="0"/>
        <v>100</v>
      </c>
      <c r="Q33" s="10">
        <f t="shared" si="1"/>
        <v>13</v>
      </c>
      <c r="R33">
        <f t="shared" si="2"/>
        <v>2016</v>
      </c>
      <c r="S33" s="17">
        <f t="shared" si="3"/>
        <v>42376.79206018518</v>
      </c>
    </row>
    <row r="34" spans="1:19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14">
        <v>1459523017</v>
      </c>
      <c r="K34" t="b">
        <v>0</v>
      </c>
      <c r="L34">
        <v>89</v>
      </c>
      <c r="M34" t="b">
        <v>1</v>
      </c>
      <c r="N34" s="12" t="s">
        <v>8269</v>
      </c>
      <c r="O34" t="s">
        <v>8270</v>
      </c>
      <c r="P34" s="10">
        <f t="shared" si="0"/>
        <v>100</v>
      </c>
      <c r="Q34" s="10">
        <f t="shared" si="1"/>
        <v>320.45</v>
      </c>
      <c r="R34">
        <f t="shared" si="2"/>
        <v>2016</v>
      </c>
      <c r="S34" s="17">
        <f t="shared" si="3"/>
        <v>42461.627511574072</v>
      </c>
    </row>
    <row r="35" spans="1:19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14">
        <v>1444405901</v>
      </c>
      <c r="K35" t="b">
        <v>0</v>
      </c>
      <c r="L35">
        <v>64</v>
      </c>
      <c r="M35" t="b">
        <v>1</v>
      </c>
      <c r="N35" s="12" t="s">
        <v>8269</v>
      </c>
      <c r="O35" t="s">
        <v>8270</v>
      </c>
      <c r="P35" s="10">
        <f t="shared" si="0"/>
        <v>102</v>
      </c>
      <c r="Q35" s="10">
        <f t="shared" si="1"/>
        <v>83.75</v>
      </c>
      <c r="R35">
        <f t="shared" si="2"/>
        <v>2015</v>
      </c>
      <c r="S35" s="17">
        <f t="shared" si="3"/>
        <v>42286.660891203705</v>
      </c>
    </row>
    <row r="36" spans="1:19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14">
        <v>1405928601</v>
      </c>
      <c r="K36" t="b">
        <v>0</v>
      </c>
      <c r="L36">
        <v>68</v>
      </c>
      <c r="M36" t="b">
        <v>1</v>
      </c>
      <c r="N36" s="12" t="s">
        <v>8269</v>
      </c>
      <c r="O36" t="s">
        <v>8270</v>
      </c>
      <c r="P36" s="10">
        <f t="shared" si="0"/>
        <v>130</v>
      </c>
      <c r="Q36" s="10">
        <f t="shared" si="1"/>
        <v>49.88</v>
      </c>
      <c r="R36">
        <f t="shared" si="2"/>
        <v>2014</v>
      </c>
      <c r="S36" s="17">
        <f t="shared" si="3"/>
        <v>41841.321770833332</v>
      </c>
    </row>
    <row r="37" spans="1:19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14">
        <v>1428130814</v>
      </c>
      <c r="K37" t="b">
        <v>0</v>
      </c>
      <c r="L37">
        <v>28</v>
      </c>
      <c r="M37" t="b">
        <v>1</v>
      </c>
      <c r="N37" s="12" t="s">
        <v>8269</v>
      </c>
      <c r="O37" t="s">
        <v>8270</v>
      </c>
      <c r="P37" s="10">
        <f t="shared" si="0"/>
        <v>167</v>
      </c>
      <c r="Q37" s="10">
        <f t="shared" si="1"/>
        <v>59.46</v>
      </c>
      <c r="R37">
        <f t="shared" si="2"/>
        <v>2015</v>
      </c>
      <c r="S37" s="17">
        <f t="shared" si="3"/>
        <v>42098.291828703703</v>
      </c>
    </row>
    <row r="38" spans="1:19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14">
        <v>1425540125</v>
      </c>
      <c r="K38" t="b">
        <v>0</v>
      </c>
      <c r="L38">
        <v>44</v>
      </c>
      <c r="M38" t="b">
        <v>1</v>
      </c>
      <c r="N38" s="12" t="s">
        <v>8269</v>
      </c>
      <c r="O38" t="s">
        <v>8270</v>
      </c>
      <c r="P38" s="10">
        <f t="shared" si="0"/>
        <v>142</v>
      </c>
      <c r="Q38" s="10">
        <f t="shared" si="1"/>
        <v>193.84</v>
      </c>
      <c r="R38">
        <f t="shared" si="2"/>
        <v>2015</v>
      </c>
      <c r="S38" s="17">
        <f t="shared" si="3"/>
        <v>42068.307002314818</v>
      </c>
    </row>
    <row r="39" spans="1:19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14">
        <v>1422463079</v>
      </c>
      <c r="K39" t="b">
        <v>0</v>
      </c>
      <c r="L39">
        <v>253</v>
      </c>
      <c r="M39" t="b">
        <v>1</v>
      </c>
      <c r="N39" s="12" t="s">
        <v>8269</v>
      </c>
      <c r="O39" t="s">
        <v>8270</v>
      </c>
      <c r="P39" s="10">
        <f t="shared" si="0"/>
        <v>183</v>
      </c>
      <c r="Q39" s="10">
        <f t="shared" si="1"/>
        <v>159.51</v>
      </c>
      <c r="R39">
        <f t="shared" si="2"/>
        <v>2015</v>
      </c>
      <c r="S39" s="17">
        <f t="shared" si="3"/>
        <v>42032.693043981482</v>
      </c>
    </row>
    <row r="40" spans="1:19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14">
        <v>1365643344</v>
      </c>
      <c r="K40" t="b">
        <v>0</v>
      </c>
      <c r="L40">
        <v>66</v>
      </c>
      <c r="M40" t="b">
        <v>1</v>
      </c>
      <c r="N40" s="12" t="s">
        <v>8269</v>
      </c>
      <c r="O40" t="s">
        <v>8270</v>
      </c>
      <c r="P40" s="10">
        <f t="shared" si="0"/>
        <v>110</v>
      </c>
      <c r="Q40" s="10">
        <f t="shared" si="1"/>
        <v>41.68</v>
      </c>
      <c r="R40">
        <f t="shared" si="2"/>
        <v>2013</v>
      </c>
      <c r="S40" s="17">
        <f t="shared" si="3"/>
        <v>41375.057222222218</v>
      </c>
    </row>
    <row r="41" spans="1:19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14">
        <v>1398388068</v>
      </c>
      <c r="K41" t="b">
        <v>0</v>
      </c>
      <c r="L41">
        <v>217</v>
      </c>
      <c r="M41" t="b">
        <v>1</v>
      </c>
      <c r="N41" s="12" t="s">
        <v>8269</v>
      </c>
      <c r="O41" t="s">
        <v>8270</v>
      </c>
      <c r="P41" s="10">
        <f t="shared" si="0"/>
        <v>131</v>
      </c>
      <c r="Q41" s="10">
        <f t="shared" si="1"/>
        <v>150.9</v>
      </c>
      <c r="R41">
        <f t="shared" si="2"/>
        <v>2014</v>
      </c>
      <c r="S41" s="17">
        <f t="shared" si="3"/>
        <v>41754.047083333331</v>
      </c>
    </row>
    <row r="42" spans="1:19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14">
        <v>1401426488</v>
      </c>
      <c r="K42" t="b">
        <v>0</v>
      </c>
      <c r="L42">
        <v>16</v>
      </c>
      <c r="M42" t="b">
        <v>1</v>
      </c>
      <c r="N42" s="12" t="s">
        <v>8269</v>
      </c>
      <c r="O42" t="s">
        <v>8270</v>
      </c>
      <c r="P42" s="10">
        <f t="shared" si="0"/>
        <v>101</v>
      </c>
      <c r="Q42" s="10">
        <f t="shared" si="1"/>
        <v>126.69</v>
      </c>
      <c r="R42">
        <f t="shared" si="2"/>
        <v>2014</v>
      </c>
      <c r="S42" s="17">
        <f t="shared" si="3"/>
        <v>41789.21398148148</v>
      </c>
    </row>
    <row r="43" spans="1:19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14">
        <v>1409924354</v>
      </c>
      <c r="K43" t="b">
        <v>0</v>
      </c>
      <c r="L43">
        <v>19</v>
      </c>
      <c r="M43" t="b">
        <v>1</v>
      </c>
      <c r="N43" s="12" t="s">
        <v>8269</v>
      </c>
      <c r="O43" t="s">
        <v>8270</v>
      </c>
      <c r="P43" s="10">
        <f t="shared" si="0"/>
        <v>100</v>
      </c>
      <c r="Q43" s="10">
        <f t="shared" si="1"/>
        <v>105.26</v>
      </c>
      <c r="R43">
        <f t="shared" si="2"/>
        <v>2014</v>
      </c>
      <c r="S43" s="17">
        <f t="shared" si="3"/>
        <v>41887.568912037037</v>
      </c>
    </row>
    <row r="44" spans="1:19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14">
        <v>1417188026</v>
      </c>
      <c r="K44" t="b">
        <v>0</v>
      </c>
      <c r="L44">
        <v>169</v>
      </c>
      <c r="M44" t="b">
        <v>1</v>
      </c>
      <c r="N44" s="12" t="s">
        <v>8269</v>
      </c>
      <c r="O44" t="s">
        <v>8270</v>
      </c>
      <c r="P44" s="10">
        <f t="shared" si="0"/>
        <v>142</v>
      </c>
      <c r="Q44" s="10">
        <f t="shared" si="1"/>
        <v>117.51</v>
      </c>
      <c r="R44">
        <f t="shared" si="2"/>
        <v>2014</v>
      </c>
      <c r="S44" s="17">
        <f t="shared" si="3"/>
        <v>41971.639189814814</v>
      </c>
    </row>
    <row r="45" spans="1:19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14">
        <v>1402599486</v>
      </c>
      <c r="K45" t="b">
        <v>0</v>
      </c>
      <c r="L45">
        <v>263</v>
      </c>
      <c r="M45" t="b">
        <v>1</v>
      </c>
      <c r="N45" s="12" t="s">
        <v>8269</v>
      </c>
      <c r="O45" t="s">
        <v>8270</v>
      </c>
      <c r="P45" s="10">
        <f t="shared" si="0"/>
        <v>309</v>
      </c>
      <c r="Q45" s="10">
        <f t="shared" si="1"/>
        <v>117.36</v>
      </c>
      <c r="R45">
        <f t="shared" si="2"/>
        <v>2014</v>
      </c>
      <c r="S45" s="17">
        <f t="shared" si="3"/>
        <v>41802.790347222224</v>
      </c>
    </row>
    <row r="46" spans="1:19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14">
        <v>1408760537</v>
      </c>
      <c r="K46" t="b">
        <v>0</v>
      </c>
      <c r="L46">
        <v>15</v>
      </c>
      <c r="M46" t="b">
        <v>1</v>
      </c>
      <c r="N46" s="12" t="s">
        <v>8269</v>
      </c>
      <c r="O46" t="s">
        <v>8270</v>
      </c>
      <c r="P46" s="10">
        <f t="shared" si="0"/>
        <v>100</v>
      </c>
      <c r="Q46" s="10">
        <f t="shared" si="1"/>
        <v>133.33000000000001</v>
      </c>
      <c r="R46">
        <f t="shared" si="2"/>
        <v>2014</v>
      </c>
      <c r="S46" s="17">
        <f t="shared" si="3"/>
        <v>41874.098807870374</v>
      </c>
    </row>
    <row r="47" spans="1:19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14">
        <v>1459177107</v>
      </c>
      <c r="K47" t="b">
        <v>0</v>
      </c>
      <c r="L47">
        <v>61</v>
      </c>
      <c r="M47" t="b">
        <v>1</v>
      </c>
      <c r="N47" s="12" t="s">
        <v>8269</v>
      </c>
      <c r="O47" t="s">
        <v>8270</v>
      </c>
      <c r="P47" s="10">
        <f t="shared" si="0"/>
        <v>120</v>
      </c>
      <c r="Q47" s="10">
        <f t="shared" si="1"/>
        <v>98.36</v>
      </c>
      <c r="R47">
        <f t="shared" si="2"/>
        <v>2016</v>
      </c>
      <c r="S47" s="17">
        <f t="shared" si="3"/>
        <v>42457.623923611114</v>
      </c>
    </row>
    <row r="48" spans="1:19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14">
        <v>1447628974</v>
      </c>
      <c r="K48" t="b">
        <v>0</v>
      </c>
      <c r="L48">
        <v>45</v>
      </c>
      <c r="M48" t="b">
        <v>1</v>
      </c>
      <c r="N48" s="12" t="s">
        <v>8269</v>
      </c>
      <c r="O48" t="s">
        <v>8270</v>
      </c>
      <c r="P48" s="10">
        <f t="shared" si="0"/>
        <v>104</v>
      </c>
      <c r="Q48" s="10">
        <f t="shared" si="1"/>
        <v>194.44</v>
      </c>
      <c r="R48">
        <f t="shared" si="2"/>
        <v>2015</v>
      </c>
      <c r="S48" s="17">
        <f t="shared" si="3"/>
        <v>42323.964976851858</v>
      </c>
    </row>
    <row r="49" spans="1:19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14">
        <v>1413834007</v>
      </c>
      <c r="K49" t="b">
        <v>0</v>
      </c>
      <c r="L49">
        <v>70</v>
      </c>
      <c r="M49" t="b">
        <v>1</v>
      </c>
      <c r="N49" s="12" t="s">
        <v>8269</v>
      </c>
      <c r="O49" t="s">
        <v>8270</v>
      </c>
      <c r="P49" s="10">
        <f t="shared" si="0"/>
        <v>108</v>
      </c>
      <c r="Q49" s="10">
        <f t="shared" si="1"/>
        <v>76.87</v>
      </c>
      <c r="R49">
        <f t="shared" si="2"/>
        <v>2014</v>
      </c>
      <c r="S49" s="17">
        <f t="shared" si="3"/>
        <v>41932.819525462961</v>
      </c>
    </row>
    <row r="50" spans="1:19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14">
        <v>1422534260</v>
      </c>
      <c r="K50" t="b">
        <v>0</v>
      </c>
      <c r="L50">
        <v>38</v>
      </c>
      <c r="M50" t="b">
        <v>1</v>
      </c>
      <c r="N50" s="12" t="s">
        <v>8269</v>
      </c>
      <c r="O50" t="s">
        <v>8270</v>
      </c>
      <c r="P50" s="10">
        <f t="shared" si="0"/>
        <v>108</v>
      </c>
      <c r="Q50" s="10">
        <f t="shared" si="1"/>
        <v>56.82</v>
      </c>
      <c r="R50">
        <f t="shared" si="2"/>
        <v>2015</v>
      </c>
      <c r="S50" s="17">
        <f t="shared" si="3"/>
        <v>42033.516898148147</v>
      </c>
    </row>
    <row r="51" spans="1:19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14">
        <v>1443068045</v>
      </c>
      <c r="K51" t="b">
        <v>0</v>
      </c>
      <c r="L51">
        <v>87</v>
      </c>
      <c r="M51" t="b">
        <v>1</v>
      </c>
      <c r="N51" s="12" t="s">
        <v>8269</v>
      </c>
      <c r="O51" t="s">
        <v>8270</v>
      </c>
      <c r="P51" s="10">
        <f t="shared" si="0"/>
        <v>100</v>
      </c>
      <c r="Q51" s="10">
        <f t="shared" si="1"/>
        <v>137.93</v>
      </c>
      <c r="R51">
        <f t="shared" si="2"/>
        <v>2015</v>
      </c>
      <c r="S51" s="17">
        <f t="shared" si="3"/>
        <v>42271.176446759258</v>
      </c>
    </row>
    <row r="52" spans="1:19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14">
        <v>1419271458</v>
      </c>
      <c r="K52" t="b">
        <v>0</v>
      </c>
      <c r="L52">
        <v>22</v>
      </c>
      <c r="M52" t="b">
        <v>1</v>
      </c>
      <c r="N52" s="12" t="s">
        <v>8269</v>
      </c>
      <c r="O52" t="s">
        <v>8270</v>
      </c>
      <c r="P52" s="10">
        <f t="shared" si="0"/>
        <v>100</v>
      </c>
      <c r="Q52" s="10">
        <f t="shared" si="1"/>
        <v>27.27</v>
      </c>
      <c r="R52">
        <f t="shared" si="2"/>
        <v>2014</v>
      </c>
      <c r="S52" s="17">
        <f t="shared" si="3"/>
        <v>41995.752986111111</v>
      </c>
    </row>
    <row r="53" spans="1:19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14">
        <v>1436653037</v>
      </c>
      <c r="K53" t="b">
        <v>0</v>
      </c>
      <c r="L53">
        <v>119</v>
      </c>
      <c r="M53" t="b">
        <v>1</v>
      </c>
      <c r="N53" s="12" t="s">
        <v>8269</v>
      </c>
      <c r="O53" t="s">
        <v>8270</v>
      </c>
      <c r="P53" s="10">
        <f t="shared" si="0"/>
        <v>128</v>
      </c>
      <c r="Q53" s="10">
        <f t="shared" si="1"/>
        <v>118.34</v>
      </c>
      <c r="R53">
        <f t="shared" si="2"/>
        <v>2015</v>
      </c>
      <c r="S53" s="17">
        <f t="shared" si="3"/>
        <v>42196.928668981483</v>
      </c>
    </row>
    <row r="54" spans="1:19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14">
        <v>1403023846</v>
      </c>
      <c r="K54" t="b">
        <v>0</v>
      </c>
      <c r="L54">
        <v>52</v>
      </c>
      <c r="M54" t="b">
        <v>1</v>
      </c>
      <c r="N54" s="12" t="s">
        <v>8269</v>
      </c>
      <c r="O54" t="s">
        <v>8270</v>
      </c>
      <c r="P54" s="10">
        <f t="shared" si="0"/>
        <v>116</v>
      </c>
      <c r="Q54" s="10">
        <f t="shared" si="1"/>
        <v>223.48</v>
      </c>
      <c r="R54">
        <f t="shared" si="2"/>
        <v>2014</v>
      </c>
      <c r="S54" s="17">
        <f t="shared" si="3"/>
        <v>41807.701921296299</v>
      </c>
    </row>
    <row r="55" spans="1:19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14">
        <v>1395407445</v>
      </c>
      <c r="K55" t="b">
        <v>0</v>
      </c>
      <c r="L55">
        <v>117</v>
      </c>
      <c r="M55" t="b">
        <v>1</v>
      </c>
      <c r="N55" s="12" t="s">
        <v>8269</v>
      </c>
      <c r="O55" t="s">
        <v>8270</v>
      </c>
      <c r="P55" s="10">
        <f t="shared" si="0"/>
        <v>110</v>
      </c>
      <c r="Q55" s="10">
        <f t="shared" si="1"/>
        <v>28.11</v>
      </c>
      <c r="R55">
        <f t="shared" si="2"/>
        <v>2014</v>
      </c>
      <c r="S55" s="17">
        <f t="shared" si="3"/>
        <v>41719.549131944441</v>
      </c>
    </row>
    <row r="56" spans="1:19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14">
        <v>1448471221</v>
      </c>
      <c r="K56" t="b">
        <v>0</v>
      </c>
      <c r="L56">
        <v>52</v>
      </c>
      <c r="M56" t="b">
        <v>1</v>
      </c>
      <c r="N56" s="12" t="s">
        <v>8269</v>
      </c>
      <c r="O56" t="s">
        <v>8270</v>
      </c>
      <c r="P56" s="10">
        <f t="shared" si="0"/>
        <v>101</v>
      </c>
      <c r="Q56" s="10">
        <f t="shared" si="1"/>
        <v>194.23</v>
      </c>
      <c r="R56">
        <f t="shared" si="2"/>
        <v>2015</v>
      </c>
      <c r="S56" s="17">
        <f t="shared" si="3"/>
        <v>42333.713206018518</v>
      </c>
    </row>
    <row r="57" spans="1:19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14">
        <v>1462576516</v>
      </c>
      <c r="K57" t="b">
        <v>0</v>
      </c>
      <c r="L57">
        <v>86</v>
      </c>
      <c r="M57" t="b">
        <v>1</v>
      </c>
      <c r="N57" s="12" t="s">
        <v>8269</v>
      </c>
      <c r="O57" t="s">
        <v>8270</v>
      </c>
      <c r="P57" s="10">
        <f t="shared" si="0"/>
        <v>129</v>
      </c>
      <c r="Q57" s="10">
        <f t="shared" si="1"/>
        <v>128.94999999999999</v>
      </c>
      <c r="R57">
        <f t="shared" si="2"/>
        <v>2016</v>
      </c>
      <c r="S57" s="17">
        <f t="shared" si="3"/>
        <v>42496.968935185185</v>
      </c>
    </row>
    <row r="58" spans="1:19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14">
        <v>1432559424</v>
      </c>
      <c r="K58" t="b">
        <v>0</v>
      </c>
      <c r="L58">
        <v>174</v>
      </c>
      <c r="M58" t="b">
        <v>1</v>
      </c>
      <c r="N58" s="12" t="s">
        <v>8269</v>
      </c>
      <c r="O58" t="s">
        <v>8270</v>
      </c>
      <c r="P58" s="10">
        <f t="shared" si="0"/>
        <v>107</v>
      </c>
      <c r="Q58" s="10">
        <f t="shared" si="1"/>
        <v>49.32</v>
      </c>
      <c r="R58">
        <f t="shared" si="2"/>
        <v>2015</v>
      </c>
      <c r="S58" s="17">
        <f t="shared" si="3"/>
        <v>42149.548888888887</v>
      </c>
    </row>
    <row r="59" spans="1:19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14">
        <v>1427399962</v>
      </c>
      <c r="K59" t="b">
        <v>0</v>
      </c>
      <c r="L59">
        <v>69</v>
      </c>
      <c r="M59" t="b">
        <v>1</v>
      </c>
      <c r="N59" s="12" t="s">
        <v>8269</v>
      </c>
      <c r="O59" t="s">
        <v>8270</v>
      </c>
      <c r="P59" s="10">
        <f t="shared" si="0"/>
        <v>102</v>
      </c>
      <c r="Q59" s="10">
        <f t="shared" si="1"/>
        <v>221.52</v>
      </c>
      <c r="R59">
        <f t="shared" si="2"/>
        <v>2015</v>
      </c>
      <c r="S59" s="17">
        <f t="shared" si="3"/>
        <v>42089.83289351852</v>
      </c>
    </row>
    <row r="60" spans="1:19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14">
        <v>1413827572</v>
      </c>
      <c r="K60" t="b">
        <v>0</v>
      </c>
      <c r="L60">
        <v>75</v>
      </c>
      <c r="M60" t="b">
        <v>1</v>
      </c>
      <c r="N60" s="12" t="s">
        <v>8269</v>
      </c>
      <c r="O60" t="s">
        <v>8270</v>
      </c>
      <c r="P60" s="10">
        <f t="shared" si="0"/>
        <v>103</v>
      </c>
      <c r="Q60" s="10">
        <f t="shared" si="1"/>
        <v>137.21</v>
      </c>
      <c r="R60">
        <f t="shared" si="2"/>
        <v>2014</v>
      </c>
      <c r="S60" s="17">
        <f t="shared" si="3"/>
        <v>41932.745046296295</v>
      </c>
    </row>
    <row r="61" spans="1:19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14">
        <v>1439530776</v>
      </c>
      <c r="K61" t="b">
        <v>0</v>
      </c>
      <c r="L61">
        <v>33</v>
      </c>
      <c r="M61" t="b">
        <v>1</v>
      </c>
      <c r="N61" s="12" t="s">
        <v>8269</v>
      </c>
      <c r="O61" t="s">
        <v>8270</v>
      </c>
      <c r="P61" s="10">
        <f t="shared" si="0"/>
        <v>100</v>
      </c>
      <c r="Q61" s="10">
        <f t="shared" si="1"/>
        <v>606.82000000000005</v>
      </c>
      <c r="R61">
        <f t="shared" si="2"/>
        <v>2015</v>
      </c>
      <c r="S61" s="17">
        <f t="shared" si="3"/>
        <v>42230.23583333334</v>
      </c>
    </row>
    <row r="62" spans="1:19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14">
        <v>1393882717</v>
      </c>
      <c r="K62" t="b">
        <v>0</v>
      </c>
      <c r="L62">
        <v>108</v>
      </c>
      <c r="M62" t="b">
        <v>1</v>
      </c>
      <c r="N62" s="12" t="s">
        <v>8269</v>
      </c>
      <c r="O62" t="s">
        <v>8271</v>
      </c>
      <c r="P62" s="10">
        <f t="shared" si="0"/>
        <v>103</v>
      </c>
      <c r="Q62" s="10">
        <f t="shared" si="1"/>
        <v>43.04</v>
      </c>
      <c r="R62">
        <f t="shared" si="2"/>
        <v>2014</v>
      </c>
      <c r="S62" s="17">
        <f t="shared" si="3"/>
        <v>41701.901817129627</v>
      </c>
    </row>
    <row r="63" spans="1:19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14">
        <v>1368646357</v>
      </c>
      <c r="K63" t="b">
        <v>0</v>
      </c>
      <c r="L63">
        <v>23</v>
      </c>
      <c r="M63" t="b">
        <v>1</v>
      </c>
      <c r="N63" s="12" t="s">
        <v>8269</v>
      </c>
      <c r="O63" t="s">
        <v>8271</v>
      </c>
      <c r="P63" s="10">
        <f t="shared" si="0"/>
        <v>148</v>
      </c>
      <c r="Q63" s="10">
        <f t="shared" si="1"/>
        <v>322.39</v>
      </c>
      <c r="R63">
        <f t="shared" si="2"/>
        <v>2013</v>
      </c>
      <c r="S63" s="17">
        <f t="shared" si="3"/>
        <v>41409.814317129632</v>
      </c>
    </row>
    <row r="64" spans="1:19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14">
        <v>1360177878</v>
      </c>
      <c r="K64" t="b">
        <v>0</v>
      </c>
      <c r="L64">
        <v>48</v>
      </c>
      <c r="M64" t="b">
        <v>1</v>
      </c>
      <c r="N64" s="12" t="s">
        <v>8269</v>
      </c>
      <c r="O64" t="s">
        <v>8271</v>
      </c>
      <c r="P64" s="10">
        <f t="shared" si="0"/>
        <v>155</v>
      </c>
      <c r="Q64" s="10">
        <f t="shared" si="1"/>
        <v>96.71</v>
      </c>
      <c r="R64">
        <f t="shared" si="2"/>
        <v>2013</v>
      </c>
      <c r="S64" s="17">
        <f t="shared" si="3"/>
        <v>41311.799513888887</v>
      </c>
    </row>
    <row r="65" spans="1:19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14">
        <v>1386194013</v>
      </c>
      <c r="K65" t="b">
        <v>0</v>
      </c>
      <c r="L65">
        <v>64</v>
      </c>
      <c r="M65" t="b">
        <v>1</v>
      </c>
      <c r="N65" s="12" t="s">
        <v>8269</v>
      </c>
      <c r="O65" t="s">
        <v>8271</v>
      </c>
      <c r="P65" s="10">
        <f t="shared" si="0"/>
        <v>114</v>
      </c>
      <c r="Q65" s="10">
        <f t="shared" si="1"/>
        <v>35.47</v>
      </c>
      <c r="R65">
        <f t="shared" si="2"/>
        <v>2013</v>
      </c>
      <c r="S65" s="17">
        <f t="shared" si="3"/>
        <v>41612.912187499998</v>
      </c>
    </row>
    <row r="66" spans="1:19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14">
        <v>1370651181</v>
      </c>
      <c r="K66" t="b">
        <v>0</v>
      </c>
      <c r="L66">
        <v>24</v>
      </c>
      <c r="M66" t="b">
        <v>1</v>
      </c>
      <c r="N66" s="12" t="s">
        <v>8269</v>
      </c>
      <c r="O66" t="s">
        <v>8271</v>
      </c>
      <c r="P66" s="10">
        <f t="shared" si="0"/>
        <v>173</v>
      </c>
      <c r="Q66" s="10">
        <f t="shared" si="1"/>
        <v>86.67</v>
      </c>
      <c r="R66">
        <f t="shared" si="2"/>
        <v>2013</v>
      </c>
      <c r="S66" s="17">
        <f t="shared" si="3"/>
        <v>41433.01829861111</v>
      </c>
    </row>
    <row r="67" spans="1:19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14">
        <v>1405453354</v>
      </c>
      <c r="K67" t="b">
        <v>0</v>
      </c>
      <c r="L67">
        <v>57</v>
      </c>
      <c r="M67" t="b">
        <v>1</v>
      </c>
      <c r="N67" s="12" t="s">
        <v>8269</v>
      </c>
      <c r="O67" t="s">
        <v>8271</v>
      </c>
      <c r="P67" s="10">
        <f t="shared" ref="P67:P130" si="4">ROUND(E67/D67*100,0)</f>
        <v>108</v>
      </c>
      <c r="Q67" s="10">
        <f t="shared" ref="Q67:Q130" si="5">ROUND(E67/L67,2)</f>
        <v>132.05000000000001</v>
      </c>
      <c r="R67">
        <f t="shared" ref="R67:R130" si="6">YEAR(S67)</f>
        <v>2014</v>
      </c>
      <c r="S67" s="17">
        <f t="shared" ref="S67:S130" si="7">(((J67/60)/60)/24)+DATE(1970,1,1)</f>
        <v>41835.821226851855</v>
      </c>
    </row>
    <row r="68" spans="1:19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14">
        <v>1466281420</v>
      </c>
      <c r="K68" t="b">
        <v>0</v>
      </c>
      <c r="L68">
        <v>26</v>
      </c>
      <c r="M68" t="b">
        <v>1</v>
      </c>
      <c r="N68" s="12" t="s">
        <v>8269</v>
      </c>
      <c r="O68" t="s">
        <v>8271</v>
      </c>
      <c r="P68" s="10">
        <f t="shared" si="4"/>
        <v>119</v>
      </c>
      <c r="Q68" s="10">
        <f t="shared" si="5"/>
        <v>91.23</v>
      </c>
      <c r="R68">
        <f t="shared" si="6"/>
        <v>2016</v>
      </c>
      <c r="S68" s="17">
        <f t="shared" si="7"/>
        <v>42539.849768518514</v>
      </c>
    </row>
    <row r="69" spans="1:19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14">
        <v>1339768804</v>
      </c>
      <c r="K69" t="b">
        <v>0</v>
      </c>
      <c r="L69">
        <v>20</v>
      </c>
      <c r="M69" t="b">
        <v>1</v>
      </c>
      <c r="N69" s="12" t="s">
        <v>8269</v>
      </c>
      <c r="O69" t="s">
        <v>8271</v>
      </c>
      <c r="P69" s="10">
        <f t="shared" si="4"/>
        <v>116</v>
      </c>
      <c r="Q69" s="10">
        <f t="shared" si="5"/>
        <v>116.25</v>
      </c>
      <c r="R69">
        <f t="shared" si="6"/>
        <v>2012</v>
      </c>
      <c r="S69" s="17">
        <f t="shared" si="7"/>
        <v>41075.583379629628</v>
      </c>
    </row>
    <row r="70" spans="1:19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14">
        <v>1390570791</v>
      </c>
      <c r="K70" t="b">
        <v>0</v>
      </c>
      <c r="L70">
        <v>36</v>
      </c>
      <c r="M70" t="b">
        <v>1</v>
      </c>
      <c r="N70" s="12" t="s">
        <v>8269</v>
      </c>
      <c r="O70" t="s">
        <v>8271</v>
      </c>
      <c r="P70" s="10">
        <f t="shared" si="4"/>
        <v>127</v>
      </c>
      <c r="Q70" s="10">
        <f t="shared" si="5"/>
        <v>21.19</v>
      </c>
      <c r="R70">
        <f t="shared" si="6"/>
        <v>2014</v>
      </c>
      <c r="S70" s="17">
        <f t="shared" si="7"/>
        <v>41663.569340277776</v>
      </c>
    </row>
    <row r="71" spans="1:19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14">
        <v>1314765025</v>
      </c>
      <c r="K71" t="b">
        <v>0</v>
      </c>
      <c r="L71">
        <v>178</v>
      </c>
      <c r="M71" t="b">
        <v>1</v>
      </c>
      <c r="N71" s="12" t="s">
        <v>8269</v>
      </c>
      <c r="O71" t="s">
        <v>8271</v>
      </c>
      <c r="P71" s="10">
        <f t="shared" si="4"/>
        <v>111</v>
      </c>
      <c r="Q71" s="10">
        <f t="shared" si="5"/>
        <v>62.33</v>
      </c>
      <c r="R71">
        <f t="shared" si="6"/>
        <v>2011</v>
      </c>
      <c r="S71" s="17">
        <f t="shared" si="7"/>
        <v>40786.187789351854</v>
      </c>
    </row>
    <row r="72" spans="1:19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14">
        <v>1309987845</v>
      </c>
      <c r="K72" t="b">
        <v>0</v>
      </c>
      <c r="L72">
        <v>17</v>
      </c>
      <c r="M72" t="b">
        <v>1</v>
      </c>
      <c r="N72" s="12" t="s">
        <v>8269</v>
      </c>
      <c r="O72" t="s">
        <v>8271</v>
      </c>
      <c r="P72" s="10">
        <f t="shared" si="4"/>
        <v>127</v>
      </c>
      <c r="Q72" s="10">
        <f t="shared" si="5"/>
        <v>37.409999999999997</v>
      </c>
      <c r="R72">
        <f t="shared" si="6"/>
        <v>2011</v>
      </c>
      <c r="S72" s="17">
        <f t="shared" si="7"/>
        <v>40730.896354166667</v>
      </c>
    </row>
    <row r="73" spans="1:19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14">
        <v>1333002657</v>
      </c>
      <c r="K73" t="b">
        <v>0</v>
      </c>
      <c r="L73">
        <v>32</v>
      </c>
      <c r="M73" t="b">
        <v>1</v>
      </c>
      <c r="N73" s="12" t="s">
        <v>8269</v>
      </c>
      <c r="O73" t="s">
        <v>8271</v>
      </c>
      <c r="P73" s="10">
        <f t="shared" si="4"/>
        <v>124</v>
      </c>
      <c r="Q73" s="10">
        <f t="shared" si="5"/>
        <v>69.72</v>
      </c>
      <c r="R73">
        <f t="shared" si="6"/>
        <v>2012</v>
      </c>
      <c r="S73" s="17">
        <f t="shared" si="7"/>
        <v>40997.271493055552</v>
      </c>
    </row>
    <row r="74" spans="1:19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14">
        <v>1351210481</v>
      </c>
      <c r="K74" t="b">
        <v>0</v>
      </c>
      <c r="L74">
        <v>41</v>
      </c>
      <c r="M74" t="b">
        <v>1</v>
      </c>
      <c r="N74" s="12" t="s">
        <v>8269</v>
      </c>
      <c r="O74" t="s">
        <v>8271</v>
      </c>
      <c r="P74" s="10">
        <f t="shared" si="4"/>
        <v>108</v>
      </c>
      <c r="Q74" s="10">
        <f t="shared" si="5"/>
        <v>58.17</v>
      </c>
      <c r="R74">
        <f t="shared" si="6"/>
        <v>2012</v>
      </c>
      <c r="S74" s="17">
        <f t="shared" si="7"/>
        <v>41208.010196759256</v>
      </c>
    </row>
    <row r="75" spans="1:19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14">
        <v>1297620584</v>
      </c>
      <c r="K75" t="b">
        <v>0</v>
      </c>
      <c r="L75">
        <v>18</v>
      </c>
      <c r="M75" t="b">
        <v>1</v>
      </c>
      <c r="N75" s="12" t="s">
        <v>8269</v>
      </c>
      <c r="O75" t="s">
        <v>8271</v>
      </c>
      <c r="P75" s="10">
        <f t="shared" si="4"/>
        <v>100</v>
      </c>
      <c r="Q75" s="10">
        <f t="shared" si="5"/>
        <v>50</v>
      </c>
      <c r="R75">
        <f t="shared" si="6"/>
        <v>2011</v>
      </c>
      <c r="S75" s="17">
        <f t="shared" si="7"/>
        <v>40587.75675925926</v>
      </c>
    </row>
    <row r="76" spans="1:19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14">
        <v>1450784495</v>
      </c>
      <c r="K76" t="b">
        <v>0</v>
      </c>
      <c r="L76">
        <v>29</v>
      </c>
      <c r="M76" t="b">
        <v>1</v>
      </c>
      <c r="N76" s="12" t="s">
        <v>8269</v>
      </c>
      <c r="O76" t="s">
        <v>8271</v>
      </c>
      <c r="P76" s="10">
        <f t="shared" si="4"/>
        <v>113</v>
      </c>
      <c r="Q76" s="10">
        <f t="shared" si="5"/>
        <v>19.47</v>
      </c>
      <c r="R76">
        <f t="shared" si="6"/>
        <v>2015</v>
      </c>
      <c r="S76" s="17">
        <f t="shared" si="7"/>
        <v>42360.487210648149</v>
      </c>
    </row>
    <row r="77" spans="1:19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14">
        <v>1364101272</v>
      </c>
      <c r="K77" t="b">
        <v>0</v>
      </c>
      <c r="L77">
        <v>47</v>
      </c>
      <c r="M77" t="b">
        <v>1</v>
      </c>
      <c r="N77" s="12" t="s">
        <v>8269</v>
      </c>
      <c r="O77" t="s">
        <v>8271</v>
      </c>
      <c r="P77" s="10">
        <f t="shared" si="4"/>
        <v>115</v>
      </c>
      <c r="Q77" s="10">
        <f t="shared" si="5"/>
        <v>85.96</v>
      </c>
      <c r="R77">
        <f t="shared" si="6"/>
        <v>2013</v>
      </c>
      <c r="S77" s="17">
        <f t="shared" si="7"/>
        <v>41357.209166666667</v>
      </c>
    </row>
    <row r="78" spans="1:19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14">
        <v>1319819758</v>
      </c>
      <c r="K78" t="b">
        <v>0</v>
      </c>
      <c r="L78">
        <v>15</v>
      </c>
      <c r="M78" t="b">
        <v>1</v>
      </c>
      <c r="N78" s="12" t="s">
        <v>8269</v>
      </c>
      <c r="O78" t="s">
        <v>8271</v>
      </c>
      <c r="P78" s="10">
        <f t="shared" si="4"/>
        <v>153</v>
      </c>
      <c r="Q78" s="10">
        <f t="shared" si="5"/>
        <v>30.67</v>
      </c>
      <c r="R78">
        <f t="shared" si="6"/>
        <v>2011</v>
      </c>
      <c r="S78" s="17">
        <f t="shared" si="7"/>
        <v>40844.691643518519</v>
      </c>
    </row>
    <row r="79" spans="1:19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14">
        <v>1332991717</v>
      </c>
      <c r="K79" t="b">
        <v>0</v>
      </c>
      <c r="L79">
        <v>26</v>
      </c>
      <c r="M79" t="b">
        <v>1</v>
      </c>
      <c r="N79" s="12" t="s">
        <v>8269</v>
      </c>
      <c r="O79" t="s">
        <v>8271</v>
      </c>
      <c r="P79" s="10">
        <f t="shared" si="4"/>
        <v>393</v>
      </c>
      <c r="Q79" s="10">
        <f t="shared" si="5"/>
        <v>60.38</v>
      </c>
      <c r="R79">
        <f t="shared" si="6"/>
        <v>2012</v>
      </c>
      <c r="S79" s="17">
        <f t="shared" si="7"/>
        <v>40997.144872685189</v>
      </c>
    </row>
    <row r="80" spans="1:19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14">
        <v>1471887121</v>
      </c>
      <c r="K80" t="b">
        <v>0</v>
      </c>
      <c r="L80">
        <v>35</v>
      </c>
      <c r="M80" t="b">
        <v>1</v>
      </c>
      <c r="N80" s="12" t="s">
        <v>8269</v>
      </c>
      <c r="O80" t="s">
        <v>8271</v>
      </c>
      <c r="P80" s="10">
        <f t="shared" si="4"/>
        <v>2702</v>
      </c>
      <c r="Q80" s="10">
        <f t="shared" si="5"/>
        <v>38.6</v>
      </c>
      <c r="R80">
        <f t="shared" si="6"/>
        <v>2016</v>
      </c>
      <c r="S80" s="17">
        <f t="shared" si="7"/>
        <v>42604.730567129634</v>
      </c>
    </row>
    <row r="81" spans="1:19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14">
        <v>1395859093</v>
      </c>
      <c r="K81" t="b">
        <v>0</v>
      </c>
      <c r="L81">
        <v>41</v>
      </c>
      <c r="M81" t="b">
        <v>1</v>
      </c>
      <c r="N81" s="12" t="s">
        <v>8269</v>
      </c>
      <c r="O81" t="s">
        <v>8271</v>
      </c>
      <c r="P81" s="10">
        <f t="shared" si="4"/>
        <v>127</v>
      </c>
      <c r="Q81" s="10">
        <f t="shared" si="5"/>
        <v>40.270000000000003</v>
      </c>
      <c r="R81">
        <f t="shared" si="6"/>
        <v>2014</v>
      </c>
      <c r="S81" s="17">
        <f t="shared" si="7"/>
        <v>41724.776539351849</v>
      </c>
    </row>
    <row r="82" spans="1:19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14">
        <v>1383616856</v>
      </c>
      <c r="K82" t="b">
        <v>0</v>
      </c>
      <c r="L82">
        <v>47</v>
      </c>
      <c r="M82" t="b">
        <v>1</v>
      </c>
      <c r="N82" s="12" t="s">
        <v>8269</v>
      </c>
      <c r="O82" t="s">
        <v>8271</v>
      </c>
      <c r="P82" s="10">
        <f t="shared" si="4"/>
        <v>107</v>
      </c>
      <c r="Q82" s="10">
        <f t="shared" si="5"/>
        <v>273.83</v>
      </c>
      <c r="R82">
        <f t="shared" si="6"/>
        <v>2013</v>
      </c>
      <c r="S82" s="17">
        <f t="shared" si="7"/>
        <v>41583.083981481483</v>
      </c>
    </row>
    <row r="83" spans="1:19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14">
        <v>1341892127</v>
      </c>
      <c r="K83" t="b">
        <v>0</v>
      </c>
      <c r="L83">
        <v>28</v>
      </c>
      <c r="M83" t="b">
        <v>1</v>
      </c>
      <c r="N83" s="12" t="s">
        <v>8269</v>
      </c>
      <c r="O83" t="s">
        <v>8271</v>
      </c>
      <c r="P83" s="10">
        <f t="shared" si="4"/>
        <v>198</v>
      </c>
      <c r="Q83" s="10">
        <f t="shared" si="5"/>
        <v>53.04</v>
      </c>
      <c r="R83">
        <f t="shared" si="6"/>
        <v>2012</v>
      </c>
      <c r="S83" s="17">
        <f t="shared" si="7"/>
        <v>41100.158877314818</v>
      </c>
    </row>
    <row r="84" spans="1:19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14">
        <v>1315597261</v>
      </c>
      <c r="K84" t="b">
        <v>0</v>
      </c>
      <c r="L84">
        <v>100</v>
      </c>
      <c r="M84" t="b">
        <v>1</v>
      </c>
      <c r="N84" s="12" t="s">
        <v>8269</v>
      </c>
      <c r="O84" t="s">
        <v>8271</v>
      </c>
      <c r="P84" s="10">
        <f t="shared" si="4"/>
        <v>100</v>
      </c>
      <c r="Q84" s="10">
        <f t="shared" si="5"/>
        <v>40.01</v>
      </c>
      <c r="R84">
        <f t="shared" si="6"/>
        <v>2011</v>
      </c>
      <c r="S84" s="17">
        <f t="shared" si="7"/>
        <v>40795.820150462961</v>
      </c>
    </row>
    <row r="85" spans="1:19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14">
        <v>1423320389</v>
      </c>
      <c r="K85" t="b">
        <v>0</v>
      </c>
      <c r="L85">
        <v>13</v>
      </c>
      <c r="M85" t="b">
        <v>1</v>
      </c>
      <c r="N85" s="12" t="s">
        <v>8269</v>
      </c>
      <c r="O85" t="s">
        <v>8271</v>
      </c>
      <c r="P85" s="10">
        <f t="shared" si="4"/>
        <v>103</v>
      </c>
      <c r="Q85" s="10">
        <f t="shared" si="5"/>
        <v>15.77</v>
      </c>
      <c r="R85">
        <f t="shared" si="6"/>
        <v>2015</v>
      </c>
      <c r="S85" s="17">
        <f t="shared" si="7"/>
        <v>42042.615613425922</v>
      </c>
    </row>
    <row r="86" spans="1:19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14">
        <v>1302891086</v>
      </c>
      <c r="K86" t="b">
        <v>0</v>
      </c>
      <c r="L86">
        <v>7</v>
      </c>
      <c r="M86" t="b">
        <v>1</v>
      </c>
      <c r="N86" s="12" t="s">
        <v>8269</v>
      </c>
      <c r="O86" t="s">
        <v>8271</v>
      </c>
      <c r="P86" s="10">
        <f t="shared" si="4"/>
        <v>100</v>
      </c>
      <c r="Q86" s="10">
        <f t="shared" si="5"/>
        <v>71.430000000000007</v>
      </c>
      <c r="R86">
        <f t="shared" si="6"/>
        <v>2011</v>
      </c>
      <c r="S86" s="17">
        <f t="shared" si="7"/>
        <v>40648.757939814815</v>
      </c>
    </row>
    <row r="87" spans="1:19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14">
        <v>1314154837</v>
      </c>
      <c r="K87" t="b">
        <v>0</v>
      </c>
      <c r="L87">
        <v>21</v>
      </c>
      <c r="M87" t="b">
        <v>1</v>
      </c>
      <c r="N87" s="12" t="s">
        <v>8269</v>
      </c>
      <c r="O87" t="s">
        <v>8271</v>
      </c>
      <c r="P87" s="10">
        <f t="shared" si="4"/>
        <v>126</v>
      </c>
      <c r="Q87" s="10">
        <f t="shared" si="5"/>
        <v>71.709999999999994</v>
      </c>
      <c r="R87">
        <f t="shared" si="6"/>
        <v>2011</v>
      </c>
      <c r="S87" s="17">
        <f t="shared" si="7"/>
        <v>40779.125428240739</v>
      </c>
    </row>
    <row r="88" spans="1:19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14">
        <v>1444828845</v>
      </c>
      <c r="K88" t="b">
        <v>0</v>
      </c>
      <c r="L88">
        <v>17</v>
      </c>
      <c r="M88" t="b">
        <v>1</v>
      </c>
      <c r="N88" s="12" t="s">
        <v>8269</v>
      </c>
      <c r="O88" t="s">
        <v>8271</v>
      </c>
      <c r="P88" s="10">
        <f t="shared" si="4"/>
        <v>106</v>
      </c>
      <c r="Q88" s="10">
        <f t="shared" si="5"/>
        <v>375.76</v>
      </c>
      <c r="R88">
        <f t="shared" si="6"/>
        <v>2015</v>
      </c>
      <c r="S88" s="17">
        <f t="shared" si="7"/>
        <v>42291.556076388893</v>
      </c>
    </row>
    <row r="89" spans="1:19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14">
        <v>1274705803</v>
      </c>
      <c r="K89" t="b">
        <v>0</v>
      </c>
      <c r="L89">
        <v>25</v>
      </c>
      <c r="M89" t="b">
        <v>1</v>
      </c>
      <c r="N89" s="12" t="s">
        <v>8269</v>
      </c>
      <c r="O89" t="s">
        <v>8271</v>
      </c>
      <c r="P89" s="10">
        <f t="shared" si="4"/>
        <v>105</v>
      </c>
      <c r="Q89" s="10">
        <f t="shared" si="5"/>
        <v>104.6</v>
      </c>
      <c r="R89">
        <f t="shared" si="6"/>
        <v>2010</v>
      </c>
      <c r="S89" s="17">
        <f t="shared" si="7"/>
        <v>40322.53938657407</v>
      </c>
    </row>
    <row r="90" spans="1:19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14">
        <v>1401205731</v>
      </c>
      <c r="K90" t="b">
        <v>0</v>
      </c>
      <c r="L90">
        <v>60</v>
      </c>
      <c r="M90" t="b">
        <v>1</v>
      </c>
      <c r="N90" s="12" t="s">
        <v>8269</v>
      </c>
      <c r="O90" t="s">
        <v>8271</v>
      </c>
      <c r="P90" s="10">
        <f t="shared" si="4"/>
        <v>103</v>
      </c>
      <c r="Q90" s="10">
        <f t="shared" si="5"/>
        <v>60</v>
      </c>
      <c r="R90">
        <f t="shared" si="6"/>
        <v>2014</v>
      </c>
      <c r="S90" s="17">
        <f t="shared" si="7"/>
        <v>41786.65892361111</v>
      </c>
    </row>
    <row r="91" spans="1:19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14">
        <v>1368036192</v>
      </c>
      <c r="K91" t="b">
        <v>0</v>
      </c>
      <c r="L91">
        <v>56</v>
      </c>
      <c r="M91" t="b">
        <v>1</v>
      </c>
      <c r="N91" s="12" t="s">
        <v>8269</v>
      </c>
      <c r="O91" t="s">
        <v>8271</v>
      </c>
      <c r="P91" s="10">
        <f t="shared" si="4"/>
        <v>115</v>
      </c>
      <c r="Q91" s="10">
        <f t="shared" si="5"/>
        <v>123.29</v>
      </c>
      <c r="R91">
        <f t="shared" si="6"/>
        <v>2013</v>
      </c>
      <c r="S91" s="17">
        <f t="shared" si="7"/>
        <v>41402.752222222225</v>
      </c>
    </row>
    <row r="92" spans="1:19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14">
        <v>1307862499</v>
      </c>
      <c r="K92" t="b">
        <v>0</v>
      </c>
      <c r="L92">
        <v>16</v>
      </c>
      <c r="M92" t="b">
        <v>1</v>
      </c>
      <c r="N92" s="12" t="s">
        <v>8269</v>
      </c>
      <c r="O92" t="s">
        <v>8271</v>
      </c>
      <c r="P92" s="10">
        <f t="shared" si="4"/>
        <v>100</v>
      </c>
      <c r="Q92" s="10">
        <f t="shared" si="5"/>
        <v>31.38</v>
      </c>
      <c r="R92">
        <f t="shared" si="6"/>
        <v>2011</v>
      </c>
      <c r="S92" s="17">
        <f t="shared" si="7"/>
        <v>40706.297442129631</v>
      </c>
    </row>
    <row r="93" spans="1:19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14">
        <v>1300354764</v>
      </c>
      <c r="K93" t="b">
        <v>0</v>
      </c>
      <c r="L93">
        <v>46</v>
      </c>
      <c r="M93" t="b">
        <v>1</v>
      </c>
      <c r="N93" s="12" t="s">
        <v>8269</v>
      </c>
      <c r="O93" t="s">
        <v>8271</v>
      </c>
      <c r="P93" s="10">
        <f t="shared" si="4"/>
        <v>120</v>
      </c>
      <c r="Q93" s="10">
        <f t="shared" si="5"/>
        <v>78.260000000000005</v>
      </c>
      <c r="R93">
        <f t="shared" si="6"/>
        <v>2011</v>
      </c>
      <c r="S93" s="17">
        <f t="shared" si="7"/>
        <v>40619.402361111112</v>
      </c>
    </row>
    <row r="94" spans="1:19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14">
        <v>1481949983</v>
      </c>
      <c r="K94" t="b">
        <v>0</v>
      </c>
      <c r="L94">
        <v>43</v>
      </c>
      <c r="M94" t="b">
        <v>1</v>
      </c>
      <c r="N94" s="12" t="s">
        <v>8269</v>
      </c>
      <c r="O94" t="s">
        <v>8271</v>
      </c>
      <c r="P94" s="10">
        <f t="shared" si="4"/>
        <v>105</v>
      </c>
      <c r="Q94" s="10">
        <f t="shared" si="5"/>
        <v>122.33</v>
      </c>
      <c r="R94">
        <f t="shared" si="6"/>
        <v>2016</v>
      </c>
      <c r="S94" s="17">
        <f t="shared" si="7"/>
        <v>42721.198877314819</v>
      </c>
    </row>
    <row r="95" spans="1:19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14">
        <v>1338928537</v>
      </c>
      <c r="K95" t="b">
        <v>0</v>
      </c>
      <c r="L95">
        <v>15</v>
      </c>
      <c r="M95" t="b">
        <v>1</v>
      </c>
      <c r="N95" s="12" t="s">
        <v>8269</v>
      </c>
      <c r="O95" t="s">
        <v>8271</v>
      </c>
      <c r="P95" s="10">
        <f t="shared" si="4"/>
        <v>111</v>
      </c>
      <c r="Q95" s="10">
        <f t="shared" si="5"/>
        <v>73.73</v>
      </c>
      <c r="R95">
        <f t="shared" si="6"/>
        <v>2012</v>
      </c>
      <c r="S95" s="17">
        <f t="shared" si="7"/>
        <v>41065.858067129629</v>
      </c>
    </row>
    <row r="96" spans="1:19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14">
        <v>1395162822</v>
      </c>
      <c r="K96" t="b">
        <v>0</v>
      </c>
      <c r="L96">
        <v>12</v>
      </c>
      <c r="M96" t="b">
        <v>1</v>
      </c>
      <c r="N96" s="12" t="s">
        <v>8269</v>
      </c>
      <c r="O96" t="s">
        <v>8271</v>
      </c>
      <c r="P96" s="10">
        <f t="shared" si="4"/>
        <v>104</v>
      </c>
      <c r="Q96" s="10">
        <f t="shared" si="5"/>
        <v>21.67</v>
      </c>
      <c r="R96">
        <f t="shared" si="6"/>
        <v>2014</v>
      </c>
      <c r="S96" s="17">
        <f t="shared" si="7"/>
        <v>41716.717847222222</v>
      </c>
    </row>
    <row r="97" spans="1:19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14">
        <v>1327622841</v>
      </c>
      <c r="K97" t="b">
        <v>0</v>
      </c>
      <c r="L97">
        <v>21</v>
      </c>
      <c r="M97" t="b">
        <v>1</v>
      </c>
      <c r="N97" s="12" t="s">
        <v>8269</v>
      </c>
      <c r="O97" t="s">
        <v>8271</v>
      </c>
      <c r="P97" s="10">
        <f t="shared" si="4"/>
        <v>131</v>
      </c>
      <c r="Q97" s="10">
        <f t="shared" si="5"/>
        <v>21.9</v>
      </c>
      <c r="R97">
        <f t="shared" si="6"/>
        <v>2012</v>
      </c>
      <c r="S97" s="17">
        <f t="shared" si="7"/>
        <v>40935.005104166667</v>
      </c>
    </row>
    <row r="98" spans="1:19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14">
        <v>1274889241</v>
      </c>
      <c r="K98" t="b">
        <v>0</v>
      </c>
      <c r="L98">
        <v>34</v>
      </c>
      <c r="M98" t="b">
        <v>1</v>
      </c>
      <c r="N98" s="12" t="s">
        <v>8269</v>
      </c>
      <c r="O98" t="s">
        <v>8271</v>
      </c>
      <c r="P98" s="10">
        <f t="shared" si="4"/>
        <v>115</v>
      </c>
      <c r="Q98" s="10">
        <f t="shared" si="5"/>
        <v>50.59</v>
      </c>
      <c r="R98">
        <f t="shared" si="6"/>
        <v>2010</v>
      </c>
      <c r="S98" s="17">
        <f t="shared" si="7"/>
        <v>40324.662511574075</v>
      </c>
    </row>
    <row r="99" spans="1:19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14">
        <v>1307848482</v>
      </c>
      <c r="K99" t="b">
        <v>0</v>
      </c>
      <c r="L99">
        <v>8</v>
      </c>
      <c r="M99" t="b">
        <v>1</v>
      </c>
      <c r="N99" s="12" t="s">
        <v>8269</v>
      </c>
      <c r="O99" t="s">
        <v>8271</v>
      </c>
      <c r="P99" s="10">
        <f t="shared" si="4"/>
        <v>106</v>
      </c>
      <c r="Q99" s="10">
        <f t="shared" si="5"/>
        <v>53.13</v>
      </c>
      <c r="R99">
        <f t="shared" si="6"/>
        <v>2011</v>
      </c>
      <c r="S99" s="17">
        <f t="shared" si="7"/>
        <v>40706.135208333333</v>
      </c>
    </row>
    <row r="100" spans="1:19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14">
        <v>1351796674</v>
      </c>
      <c r="K100" t="b">
        <v>0</v>
      </c>
      <c r="L100">
        <v>60</v>
      </c>
      <c r="M100" t="b">
        <v>1</v>
      </c>
      <c r="N100" s="12" t="s">
        <v>8269</v>
      </c>
      <c r="O100" t="s">
        <v>8271</v>
      </c>
      <c r="P100" s="10">
        <f t="shared" si="4"/>
        <v>106</v>
      </c>
      <c r="Q100" s="10">
        <f t="shared" si="5"/>
        <v>56.67</v>
      </c>
      <c r="R100">
        <f t="shared" si="6"/>
        <v>2012</v>
      </c>
      <c r="S100" s="17">
        <f t="shared" si="7"/>
        <v>41214.79483796296</v>
      </c>
    </row>
    <row r="101" spans="1:19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14">
        <v>1387834799</v>
      </c>
      <c r="K101" t="b">
        <v>0</v>
      </c>
      <c r="L101">
        <v>39</v>
      </c>
      <c r="M101" t="b">
        <v>1</v>
      </c>
      <c r="N101" s="12" t="s">
        <v>8269</v>
      </c>
      <c r="O101" t="s">
        <v>8271</v>
      </c>
      <c r="P101" s="10">
        <f t="shared" si="4"/>
        <v>106</v>
      </c>
      <c r="Q101" s="10">
        <f t="shared" si="5"/>
        <v>40.78</v>
      </c>
      <c r="R101">
        <f t="shared" si="6"/>
        <v>2013</v>
      </c>
      <c r="S101" s="17">
        <f t="shared" si="7"/>
        <v>41631.902766203704</v>
      </c>
    </row>
    <row r="102" spans="1:19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14">
        <v>1350324286</v>
      </c>
      <c r="K102" t="b">
        <v>0</v>
      </c>
      <c r="L102">
        <v>26</v>
      </c>
      <c r="M102" t="b">
        <v>1</v>
      </c>
      <c r="N102" s="12" t="s">
        <v>8269</v>
      </c>
      <c r="O102" t="s">
        <v>8271</v>
      </c>
      <c r="P102" s="10">
        <f t="shared" si="4"/>
        <v>100</v>
      </c>
      <c r="Q102" s="10">
        <f t="shared" si="5"/>
        <v>192.31</v>
      </c>
      <c r="R102">
        <f t="shared" si="6"/>
        <v>2012</v>
      </c>
      <c r="S102" s="17">
        <f t="shared" si="7"/>
        <v>41197.753310185188</v>
      </c>
    </row>
    <row r="103" spans="1:19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14">
        <v>1356979110</v>
      </c>
      <c r="K103" t="b">
        <v>0</v>
      </c>
      <c r="L103">
        <v>35</v>
      </c>
      <c r="M103" t="b">
        <v>1</v>
      </c>
      <c r="N103" s="12" t="s">
        <v>8269</v>
      </c>
      <c r="O103" t="s">
        <v>8271</v>
      </c>
      <c r="P103" s="10">
        <f t="shared" si="4"/>
        <v>100</v>
      </c>
      <c r="Q103" s="10">
        <f t="shared" si="5"/>
        <v>100</v>
      </c>
      <c r="R103">
        <f t="shared" si="6"/>
        <v>2012</v>
      </c>
      <c r="S103" s="17">
        <f t="shared" si="7"/>
        <v>41274.776736111111</v>
      </c>
    </row>
    <row r="104" spans="1:19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14">
        <v>1290481733</v>
      </c>
      <c r="K104" t="b">
        <v>0</v>
      </c>
      <c r="L104">
        <v>65</v>
      </c>
      <c r="M104" t="b">
        <v>1</v>
      </c>
      <c r="N104" s="12" t="s">
        <v>8269</v>
      </c>
      <c r="O104" t="s">
        <v>8271</v>
      </c>
      <c r="P104" s="10">
        <f t="shared" si="4"/>
        <v>128</v>
      </c>
      <c r="Q104" s="10">
        <f t="shared" si="5"/>
        <v>117.92</v>
      </c>
      <c r="R104">
        <f t="shared" si="6"/>
        <v>2010</v>
      </c>
      <c r="S104" s="17">
        <f t="shared" si="7"/>
        <v>40505.131168981483</v>
      </c>
    </row>
    <row r="105" spans="1:19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14">
        <v>1392232830</v>
      </c>
      <c r="K105" t="b">
        <v>0</v>
      </c>
      <c r="L105">
        <v>49</v>
      </c>
      <c r="M105" t="b">
        <v>1</v>
      </c>
      <c r="N105" s="12" t="s">
        <v>8269</v>
      </c>
      <c r="O105" t="s">
        <v>8271</v>
      </c>
      <c r="P105" s="10">
        <f t="shared" si="4"/>
        <v>105</v>
      </c>
      <c r="Q105" s="10">
        <f t="shared" si="5"/>
        <v>27.9</v>
      </c>
      <c r="R105">
        <f t="shared" si="6"/>
        <v>2014</v>
      </c>
      <c r="S105" s="17">
        <f t="shared" si="7"/>
        <v>41682.805902777778</v>
      </c>
    </row>
    <row r="106" spans="1:19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14">
        <v>1299775266</v>
      </c>
      <c r="K106" t="b">
        <v>0</v>
      </c>
      <c r="L106">
        <v>10</v>
      </c>
      <c r="M106" t="b">
        <v>1</v>
      </c>
      <c r="N106" s="12" t="s">
        <v>8269</v>
      </c>
      <c r="O106" t="s">
        <v>8271</v>
      </c>
      <c r="P106" s="10">
        <f t="shared" si="4"/>
        <v>120</v>
      </c>
      <c r="Q106" s="10">
        <f t="shared" si="5"/>
        <v>60</v>
      </c>
      <c r="R106">
        <f t="shared" si="6"/>
        <v>2011</v>
      </c>
      <c r="S106" s="17">
        <f t="shared" si="7"/>
        <v>40612.695208333331</v>
      </c>
    </row>
    <row r="107" spans="1:19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14">
        <v>1461605020</v>
      </c>
      <c r="K107" t="b">
        <v>0</v>
      </c>
      <c r="L107">
        <v>60</v>
      </c>
      <c r="M107" t="b">
        <v>1</v>
      </c>
      <c r="N107" s="12" t="s">
        <v>8269</v>
      </c>
      <c r="O107" t="s">
        <v>8271</v>
      </c>
      <c r="P107" s="10">
        <f t="shared" si="4"/>
        <v>107</v>
      </c>
      <c r="Q107" s="10">
        <f t="shared" si="5"/>
        <v>39.380000000000003</v>
      </c>
      <c r="R107">
        <f t="shared" si="6"/>
        <v>2016</v>
      </c>
      <c r="S107" s="17">
        <f t="shared" si="7"/>
        <v>42485.724768518514</v>
      </c>
    </row>
    <row r="108" spans="1:19" ht="15.7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14">
        <v>1332182301</v>
      </c>
      <c r="K108" t="b">
        <v>0</v>
      </c>
      <c r="L108">
        <v>27</v>
      </c>
      <c r="M108" t="b">
        <v>1</v>
      </c>
      <c r="N108" s="12" t="s">
        <v>8269</v>
      </c>
      <c r="O108" t="s">
        <v>8271</v>
      </c>
      <c r="P108" s="10">
        <f t="shared" si="4"/>
        <v>101</v>
      </c>
      <c r="Q108" s="10">
        <f t="shared" si="5"/>
        <v>186.11</v>
      </c>
      <c r="R108">
        <f t="shared" si="6"/>
        <v>2012</v>
      </c>
      <c r="S108" s="17">
        <f t="shared" si="7"/>
        <v>40987.776631944449</v>
      </c>
    </row>
    <row r="109" spans="1:19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14">
        <v>1301787287</v>
      </c>
      <c r="K109" t="b">
        <v>0</v>
      </c>
      <c r="L109">
        <v>69</v>
      </c>
      <c r="M109" t="b">
        <v>1</v>
      </c>
      <c r="N109" s="12" t="s">
        <v>8269</v>
      </c>
      <c r="O109" t="s">
        <v>8271</v>
      </c>
      <c r="P109" s="10">
        <f t="shared" si="4"/>
        <v>102</v>
      </c>
      <c r="Q109" s="10">
        <f t="shared" si="5"/>
        <v>111.38</v>
      </c>
      <c r="R109">
        <f t="shared" si="6"/>
        <v>2011</v>
      </c>
      <c r="S109" s="17">
        <f t="shared" si="7"/>
        <v>40635.982488425929</v>
      </c>
    </row>
    <row r="110" spans="1:19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14">
        <v>1364827370</v>
      </c>
      <c r="K110" t="b">
        <v>0</v>
      </c>
      <c r="L110">
        <v>47</v>
      </c>
      <c r="M110" t="b">
        <v>1</v>
      </c>
      <c r="N110" s="12" t="s">
        <v>8269</v>
      </c>
      <c r="O110" t="s">
        <v>8271</v>
      </c>
      <c r="P110" s="10">
        <f t="shared" si="4"/>
        <v>247</v>
      </c>
      <c r="Q110" s="10">
        <f t="shared" si="5"/>
        <v>78.72</v>
      </c>
      <c r="R110">
        <f t="shared" si="6"/>
        <v>2013</v>
      </c>
      <c r="S110" s="17">
        <f t="shared" si="7"/>
        <v>41365.613078703704</v>
      </c>
    </row>
    <row r="111" spans="1:19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14">
        <v>1296088630</v>
      </c>
      <c r="K111" t="b">
        <v>0</v>
      </c>
      <c r="L111">
        <v>47</v>
      </c>
      <c r="M111" t="b">
        <v>1</v>
      </c>
      <c r="N111" s="12" t="s">
        <v>8269</v>
      </c>
      <c r="O111" t="s">
        <v>8271</v>
      </c>
      <c r="P111" s="10">
        <f t="shared" si="4"/>
        <v>220</v>
      </c>
      <c r="Q111" s="10">
        <f t="shared" si="5"/>
        <v>46.7</v>
      </c>
      <c r="R111">
        <f t="shared" si="6"/>
        <v>2011</v>
      </c>
      <c r="S111" s="17">
        <f t="shared" si="7"/>
        <v>40570.025810185187</v>
      </c>
    </row>
    <row r="112" spans="1:19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14">
        <v>1381445253</v>
      </c>
      <c r="K112" t="b">
        <v>0</v>
      </c>
      <c r="L112">
        <v>26</v>
      </c>
      <c r="M112" t="b">
        <v>1</v>
      </c>
      <c r="N112" s="12" t="s">
        <v>8269</v>
      </c>
      <c r="O112" t="s">
        <v>8271</v>
      </c>
      <c r="P112" s="10">
        <f t="shared" si="4"/>
        <v>131</v>
      </c>
      <c r="Q112" s="10">
        <f t="shared" si="5"/>
        <v>65.38</v>
      </c>
      <c r="R112">
        <f t="shared" si="6"/>
        <v>2013</v>
      </c>
      <c r="S112" s="17">
        <f t="shared" si="7"/>
        <v>41557.949687500004</v>
      </c>
    </row>
    <row r="113" spans="1:19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14">
        <v>1430467187</v>
      </c>
      <c r="K113" t="b">
        <v>0</v>
      </c>
      <c r="L113">
        <v>53</v>
      </c>
      <c r="M113" t="b">
        <v>1</v>
      </c>
      <c r="N113" s="12" t="s">
        <v>8269</v>
      </c>
      <c r="O113" t="s">
        <v>8271</v>
      </c>
      <c r="P113" s="10">
        <f t="shared" si="4"/>
        <v>155</v>
      </c>
      <c r="Q113" s="10">
        <f t="shared" si="5"/>
        <v>102.08</v>
      </c>
      <c r="R113">
        <f t="shared" si="6"/>
        <v>2015</v>
      </c>
      <c r="S113" s="17">
        <f t="shared" si="7"/>
        <v>42125.333182870367</v>
      </c>
    </row>
    <row r="114" spans="1:19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14">
        <v>1395277318</v>
      </c>
      <c r="K114" t="b">
        <v>0</v>
      </c>
      <c r="L114">
        <v>81</v>
      </c>
      <c r="M114" t="b">
        <v>1</v>
      </c>
      <c r="N114" s="12" t="s">
        <v>8269</v>
      </c>
      <c r="O114" t="s">
        <v>8271</v>
      </c>
      <c r="P114" s="10">
        <f t="shared" si="4"/>
        <v>104</v>
      </c>
      <c r="Q114" s="10">
        <f t="shared" si="5"/>
        <v>64.2</v>
      </c>
      <c r="R114">
        <f t="shared" si="6"/>
        <v>2014</v>
      </c>
      <c r="S114" s="17">
        <f t="shared" si="7"/>
        <v>41718.043032407404</v>
      </c>
    </row>
    <row r="115" spans="1:19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14">
        <v>1311963128</v>
      </c>
      <c r="K115" t="b">
        <v>0</v>
      </c>
      <c r="L115">
        <v>78</v>
      </c>
      <c r="M115" t="b">
        <v>1</v>
      </c>
      <c r="N115" s="12" t="s">
        <v>8269</v>
      </c>
      <c r="O115" t="s">
        <v>8271</v>
      </c>
      <c r="P115" s="10">
        <f t="shared" si="4"/>
        <v>141</v>
      </c>
      <c r="Q115" s="10">
        <f t="shared" si="5"/>
        <v>90.38</v>
      </c>
      <c r="R115">
        <f t="shared" si="6"/>
        <v>2011</v>
      </c>
      <c r="S115" s="17">
        <f t="shared" si="7"/>
        <v>40753.758425925924</v>
      </c>
    </row>
    <row r="116" spans="1:19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14">
        <v>1321252488</v>
      </c>
      <c r="K116" t="b">
        <v>0</v>
      </c>
      <c r="L116">
        <v>35</v>
      </c>
      <c r="M116" t="b">
        <v>1</v>
      </c>
      <c r="N116" s="12" t="s">
        <v>8269</v>
      </c>
      <c r="O116" t="s">
        <v>8271</v>
      </c>
      <c r="P116" s="10">
        <f t="shared" si="4"/>
        <v>103</v>
      </c>
      <c r="Q116" s="10">
        <f t="shared" si="5"/>
        <v>88.57</v>
      </c>
      <c r="R116">
        <f t="shared" si="6"/>
        <v>2011</v>
      </c>
      <c r="S116" s="17">
        <f t="shared" si="7"/>
        <v>40861.27416666667</v>
      </c>
    </row>
    <row r="117" spans="1:19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14">
        <v>1326217444</v>
      </c>
      <c r="K117" t="b">
        <v>0</v>
      </c>
      <c r="L117">
        <v>22</v>
      </c>
      <c r="M117" t="b">
        <v>1</v>
      </c>
      <c r="N117" s="12" t="s">
        <v>8269</v>
      </c>
      <c r="O117" t="s">
        <v>8271</v>
      </c>
      <c r="P117" s="10">
        <f t="shared" si="4"/>
        <v>140</v>
      </c>
      <c r="Q117" s="10">
        <f t="shared" si="5"/>
        <v>28.73</v>
      </c>
      <c r="R117">
        <f t="shared" si="6"/>
        <v>2012</v>
      </c>
      <c r="S117" s="17">
        <f t="shared" si="7"/>
        <v>40918.738935185182</v>
      </c>
    </row>
    <row r="118" spans="1:19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14">
        <v>1298289355</v>
      </c>
      <c r="K118" t="b">
        <v>0</v>
      </c>
      <c r="L118">
        <v>57</v>
      </c>
      <c r="M118" t="b">
        <v>1</v>
      </c>
      <c r="N118" s="12" t="s">
        <v>8269</v>
      </c>
      <c r="O118" t="s">
        <v>8271</v>
      </c>
      <c r="P118" s="10">
        <f t="shared" si="4"/>
        <v>114</v>
      </c>
      <c r="Q118" s="10">
        <f t="shared" si="5"/>
        <v>69.790000000000006</v>
      </c>
      <c r="R118">
        <f t="shared" si="6"/>
        <v>2011</v>
      </c>
      <c r="S118" s="17">
        <f t="shared" si="7"/>
        <v>40595.497164351851</v>
      </c>
    </row>
    <row r="119" spans="1:19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14">
        <v>1268337744</v>
      </c>
      <c r="K119" t="b">
        <v>0</v>
      </c>
      <c r="L119">
        <v>27</v>
      </c>
      <c r="M119" t="b">
        <v>1</v>
      </c>
      <c r="N119" s="12" t="s">
        <v>8269</v>
      </c>
      <c r="O119" t="s">
        <v>8271</v>
      </c>
      <c r="P119" s="10">
        <f t="shared" si="4"/>
        <v>100</v>
      </c>
      <c r="Q119" s="10">
        <f t="shared" si="5"/>
        <v>167.49</v>
      </c>
      <c r="R119">
        <f t="shared" si="6"/>
        <v>2010</v>
      </c>
      <c r="S119" s="17">
        <f t="shared" si="7"/>
        <v>40248.834999999999</v>
      </c>
    </row>
    <row r="120" spans="1:19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14">
        <v>1309310236</v>
      </c>
      <c r="K120" t="b">
        <v>0</v>
      </c>
      <c r="L120">
        <v>39</v>
      </c>
      <c r="M120" t="b">
        <v>1</v>
      </c>
      <c r="N120" s="12" t="s">
        <v>8269</v>
      </c>
      <c r="O120" t="s">
        <v>8271</v>
      </c>
      <c r="P120" s="10">
        <f t="shared" si="4"/>
        <v>113</v>
      </c>
      <c r="Q120" s="10">
        <f t="shared" si="5"/>
        <v>144.91</v>
      </c>
      <c r="R120">
        <f t="shared" si="6"/>
        <v>2011</v>
      </c>
      <c r="S120" s="17">
        <f t="shared" si="7"/>
        <v>40723.053657407407</v>
      </c>
    </row>
    <row r="121" spans="1:19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14">
        <v>1310693986</v>
      </c>
      <c r="K121" t="b">
        <v>0</v>
      </c>
      <c r="L121">
        <v>37</v>
      </c>
      <c r="M121" t="b">
        <v>1</v>
      </c>
      <c r="N121" s="12" t="s">
        <v>8269</v>
      </c>
      <c r="O121" t="s">
        <v>8271</v>
      </c>
      <c r="P121" s="10">
        <f t="shared" si="4"/>
        <v>105</v>
      </c>
      <c r="Q121" s="10">
        <f t="shared" si="5"/>
        <v>91.84</v>
      </c>
      <c r="R121">
        <f t="shared" si="6"/>
        <v>2011</v>
      </c>
      <c r="S121" s="17">
        <f t="shared" si="7"/>
        <v>40739.069282407407</v>
      </c>
    </row>
    <row r="122" spans="1:19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14">
        <v>1472865107</v>
      </c>
      <c r="K122" t="b">
        <v>0</v>
      </c>
      <c r="L122">
        <v>1</v>
      </c>
      <c r="M122" t="b">
        <v>0</v>
      </c>
      <c r="N122" s="12" t="s">
        <v>8269</v>
      </c>
      <c r="O122" t="s">
        <v>8272</v>
      </c>
      <c r="P122" s="10">
        <f t="shared" si="4"/>
        <v>0</v>
      </c>
      <c r="Q122" s="10">
        <f t="shared" si="5"/>
        <v>10</v>
      </c>
      <c r="R122">
        <f t="shared" si="6"/>
        <v>2016</v>
      </c>
      <c r="S122" s="17">
        <f t="shared" si="7"/>
        <v>42616.049849537041</v>
      </c>
    </row>
    <row r="123" spans="1:19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14">
        <v>1427993710</v>
      </c>
      <c r="K123" t="b">
        <v>0</v>
      </c>
      <c r="L123">
        <v>1</v>
      </c>
      <c r="M123" t="b">
        <v>0</v>
      </c>
      <c r="N123" s="12" t="s">
        <v>8269</v>
      </c>
      <c r="O123" t="s">
        <v>8272</v>
      </c>
      <c r="P123" s="10">
        <f t="shared" si="4"/>
        <v>0</v>
      </c>
      <c r="Q123" s="10">
        <f t="shared" si="5"/>
        <v>1</v>
      </c>
      <c r="R123">
        <f t="shared" si="6"/>
        <v>2015</v>
      </c>
      <c r="S123" s="17">
        <f t="shared" si="7"/>
        <v>42096.704976851848</v>
      </c>
    </row>
    <row r="124" spans="1:19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14">
        <v>1470910907</v>
      </c>
      <c r="K124" t="b">
        <v>0</v>
      </c>
      <c r="L124">
        <v>0</v>
      </c>
      <c r="M124" t="b">
        <v>0</v>
      </c>
      <c r="N124" s="12" t="s">
        <v>8269</v>
      </c>
      <c r="O124" t="s">
        <v>8272</v>
      </c>
      <c r="P124" s="10">
        <f t="shared" si="4"/>
        <v>0</v>
      </c>
      <c r="Q124" s="10" t="e">
        <f t="shared" si="5"/>
        <v>#DIV/0!</v>
      </c>
      <c r="R124">
        <f t="shared" si="6"/>
        <v>2016</v>
      </c>
      <c r="S124" s="17">
        <f t="shared" si="7"/>
        <v>42593.431793981479</v>
      </c>
    </row>
    <row r="125" spans="1:19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14">
        <v>1411411564</v>
      </c>
      <c r="K125" t="b">
        <v>0</v>
      </c>
      <c r="L125">
        <v>6</v>
      </c>
      <c r="M125" t="b">
        <v>0</v>
      </c>
      <c r="N125" s="12" t="s">
        <v>8269</v>
      </c>
      <c r="O125" t="s">
        <v>8272</v>
      </c>
      <c r="P125" s="10">
        <f t="shared" si="4"/>
        <v>0</v>
      </c>
      <c r="Q125" s="10">
        <f t="shared" si="5"/>
        <v>25.17</v>
      </c>
      <c r="R125">
        <f t="shared" si="6"/>
        <v>2014</v>
      </c>
      <c r="S125" s="17">
        <f t="shared" si="7"/>
        <v>41904.781990740739</v>
      </c>
    </row>
    <row r="126" spans="1:19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14">
        <v>1429568242</v>
      </c>
      <c r="K126" t="b">
        <v>0</v>
      </c>
      <c r="L126">
        <v>0</v>
      </c>
      <c r="M126" t="b">
        <v>0</v>
      </c>
      <c r="N126" s="12" t="s">
        <v>8269</v>
      </c>
      <c r="O126" t="s">
        <v>8272</v>
      </c>
      <c r="P126" s="10">
        <f t="shared" si="4"/>
        <v>0</v>
      </c>
      <c r="Q126" s="10" t="e">
        <f t="shared" si="5"/>
        <v>#DIV/0!</v>
      </c>
      <c r="R126">
        <f t="shared" si="6"/>
        <v>2015</v>
      </c>
      <c r="S126" s="17">
        <f t="shared" si="7"/>
        <v>42114.928726851853</v>
      </c>
    </row>
    <row r="127" spans="1:19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14">
        <v>1480981880</v>
      </c>
      <c r="K127" t="b">
        <v>0</v>
      </c>
      <c r="L127">
        <v>6</v>
      </c>
      <c r="M127" t="b">
        <v>0</v>
      </c>
      <c r="N127" s="12" t="s">
        <v>8269</v>
      </c>
      <c r="O127" t="s">
        <v>8272</v>
      </c>
      <c r="P127" s="10">
        <f t="shared" si="4"/>
        <v>14</v>
      </c>
      <c r="Q127" s="10">
        <f t="shared" si="5"/>
        <v>11.67</v>
      </c>
      <c r="R127">
        <f t="shared" si="6"/>
        <v>2016</v>
      </c>
      <c r="S127" s="17">
        <f t="shared" si="7"/>
        <v>42709.993981481486</v>
      </c>
    </row>
    <row r="128" spans="1:19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14">
        <v>1431353337</v>
      </c>
      <c r="K128" t="b">
        <v>0</v>
      </c>
      <c r="L128">
        <v>13</v>
      </c>
      <c r="M128" t="b">
        <v>0</v>
      </c>
      <c r="N128" s="12" t="s">
        <v>8269</v>
      </c>
      <c r="O128" t="s">
        <v>8272</v>
      </c>
      <c r="P128" s="10">
        <f t="shared" si="4"/>
        <v>6</v>
      </c>
      <c r="Q128" s="10">
        <f t="shared" si="5"/>
        <v>106.69</v>
      </c>
      <c r="R128">
        <f t="shared" si="6"/>
        <v>2015</v>
      </c>
      <c r="S128" s="17">
        <f t="shared" si="7"/>
        <v>42135.589548611111</v>
      </c>
    </row>
    <row r="129" spans="1:19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14">
        <v>1425481141</v>
      </c>
      <c r="K129" t="b">
        <v>0</v>
      </c>
      <c r="L129">
        <v>4</v>
      </c>
      <c r="M129" t="b">
        <v>0</v>
      </c>
      <c r="N129" s="12" t="s">
        <v>8269</v>
      </c>
      <c r="O129" t="s">
        <v>8272</v>
      </c>
      <c r="P129" s="10">
        <f t="shared" si="4"/>
        <v>2</v>
      </c>
      <c r="Q129" s="10">
        <f t="shared" si="5"/>
        <v>47.5</v>
      </c>
      <c r="R129">
        <f t="shared" si="6"/>
        <v>2015</v>
      </c>
      <c r="S129" s="17">
        <f t="shared" si="7"/>
        <v>42067.62431712963</v>
      </c>
    </row>
    <row r="130" spans="1:19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14">
        <v>1473917293</v>
      </c>
      <c r="K130" t="b">
        <v>0</v>
      </c>
      <c r="L130">
        <v>6</v>
      </c>
      <c r="M130" t="b">
        <v>0</v>
      </c>
      <c r="N130" s="12" t="s">
        <v>8269</v>
      </c>
      <c r="O130" t="s">
        <v>8272</v>
      </c>
      <c r="P130" s="10">
        <f t="shared" si="4"/>
        <v>2</v>
      </c>
      <c r="Q130" s="10">
        <f t="shared" si="5"/>
        <v>311.17</v>
      </c>
      <c r="R130">
        <f t="shared" si="6"/>
        <v>2016</v>
      </c>
      <c r="S130" s="17">
        <f t="shared" si="7"/>
        <v>42628.22792824074</v>
      </c>
    </row>
    <row r="131" spans="1:19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14">
        <v>1409524183</v>
      </c>
      <c r="K131" t="b">
        <v>0</v>
      </c>
      <c r="L131">
        <v>0</v>
      </c>
      <c r="M131" t="b">
        <v>0</v>
      </c>
      <c r="N131" s="12" t="s">
        <v>8269</v>
      </c>
      <c r="O131" t="s">
        <v>8272</v>
      </c>
      <c r="P131" s="10">
        <f t="shared" ref="P131:P194" si="8">ROUND(E131/D131*100,0)</f>
        <v>0</v>
      </c>
      <c r="Q131" s="10" t="e">
        <f t="shared" ref="Q131:Q194" si="9">ROUND(E131/L131,2)</f>
        <v>#DIV/0!</v>
      </c>
      <c r="R131">
        <f t="shared" ref="R131:R194" si="10">YEAR(S131)</f>
        <v>2014</v>
      </c>
      <c r="S131" s="17">
        <f t="shared" ref="S131:S194" si="11">(((J131/60)/60)/24)+DATE(1970,1,1)</f>
        <v>41882.937303240738</v>
      </c>
    </row>
    <row r="132" spans="1:19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14">
        <v>1400536692</v>
      </c>
      <c r="K132" t="b">
        <v>0</v>
      </c>
      <c r="L132">
        <v>0</v>
      </c>
      <c r="M132" t="b">
        <v>0</v>
      </c>
      <c r="N132" s="12" t="s">
        <v>8269</v>
      </c>
      <c r="O132" t="s">
        <v>8272</v>
      </c>
      <c r="P132" s="10">
        <f t="shared" si="8"/>
        <v>0</v>
      </c>
      <c r="Q132" s="10" t="e">
        <f t="shared" si="9"/>
        <v>#DIV/0!</v>
      </c>
      <c r="R132">
        <f t="shared" si="10"/>
        <v>2014</v>
      </c>
      <c r="S132" s="17">
        <f t="shared" si="11"/>
        <v>41778.915416666663</v>
      </c>
    </row>
    <row r="133" spans="1:19" ht="15.7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14">
        <v>1466453161</v>
      </c>
      <c r="K133" t="b">
        <v>0</v>
      </c>
      <c r="L133">
        <v>0</v>
      </c>
      <c r="M133" t="b">
        <v>0</v>
      </c>
      <c r="N133" s="12" t="s">
        <v>8269</v>
      </c>
      <c r="O133" t="s">
        <v>8272</v>
      </c>
      <c r="P133" s="10">
        <f t="shared" si="8"/>
        <v>0</v>
      </c>
      <c r="Q133" s="10" t="e">
        <f t="shared" si="9"/>
        <v>#DIV/0!</v>
      </c>
      <c r="R133">
        <f t="shared" si="10"/>
        <v>2016</v>
      </c>
      <c r="S133" s="17">
        <f t="shared" si="11"/>
        <v>42541.837511574078</v>
      </c>
    </row>
    <row r="134" spans="1:19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14">
        <v>1411500607</v>
      </c>
      <c r="K134" t="b">
        <v>0</v>
      </c>
      <c r="L134">
        <v>81</v>
      </c>
      <c r="M134" t="b">
        <v>0</v>
      </c>
      <c r="N134" s="12" t="s">
        <v>8269</v>
      </c>
      <c r="O134" t="s">
        <v>8272</v>
      </c>
      <c r="P134" s="10">
        <f t="shared" si="8"/>
        <v>10</v>
      </c>
      <c r="Q134" s="10">
        <f t="shared" si="9"/>
        <v>94.51</v>
      </c>
      <c r="R134">
        <f t="shared" si="10"/>
        <v>2014</v>
      </c>
      <c r="S134" s="17">
        <f t="shared" si="11"/>
        <v>41905.812581018516</v>
      </c>
    </row>
    <row r="135" spans="1:19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14">
        <v>1462130584</v>
      </c>
      <c r="K135" t="b">
        <v>0</v>
      </c>
      <c r="L135">
        <v>0</v>
      </c>
      <c r="M135" t="b">
        <v>0</v>
      </c>
      <c r="N135" s="12" t="s">
        <v>8269</v>
      </c>
      <c r="O135" t="s">
        <v>8272</v>
      </c>
      <c r="P135" s="10">
        <f t="shared" si="8"/>
        <v>0</v>
      </c>
      <c r="Q135" s="10" t="e">
        <f t="shared" si="9"/>
        <v>#DIV/0!</v>
      </c>
      <c r="R135">
        <f t="shared" si="10"/>
        <v>2016</v>
      </c>
      <c r="S135" s="17">
        <f t="shared" si="11"/>
        <v>42491.80768518518</v>
      </c>
    </row>
    <row r="136" spans="1:19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14">
        <v>1438811418</v>
      </c>
      <c r="K136" t="b">
        <v>0</v>
      </c>
      <c r="L136">
        <v>0</v>
      </c>
      <c r="M136" t="b">
        <v>0</v>
      </c>
      <c r="N136" s="12" t="s">
        <v>8269</v>
      </c>
      <c r="O136" t="s">
        <v>8272</v>
      </c>
      <c r="P136" s="10">
        <f t="shared" si="8"/>
        <v>0</v>
      </c>
      <c r="Q136" s="10" t="e">
        <f t="shared" si="9"/>
        <v>#DIV/0!</v>
      </c>
      <c r="R136">
        <f t="shared" si="10"/>
        <v>2015</v>
      </c>
      <c r="S136" s="17">
        <f t="shared" si="11"/>
        <v>42221.909930555557</v>
      </c>
    </row>
    <row r="137" spans="1:19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14">
        <v>1401354597</v>
      </c>
      <c r="K137" t="b">
        <v>0</v>
      </c>
      <c r="L137">
        <v>5</v>
      </c>
      <c r="M137" t="b">
        <v>0</v>
      </c>
      <c r="N137" s="12" t="s">
        <v>8269</v>
      </c>
      <c r="O137" t="s">
        <v>8272</v>
      </c>
      <c r="P137" s="10">
        <f t="shared" si="8"/>
        <v>13</v>
      </c>
      <c r="Q137" s="10">
        <f t="shared" si="9"/>
        <v>80.599999999999994</v>
      </c>
      <c r="R137">
        <f t="shared" si="10"/>
        <v>2014</v>
      </c>
      <c r="S137" s="17">
        <f t="shared" si="11"/>
        <v>41788.381909722222</v>
      </c>
    </row>
    <row r="138" spans="1:19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14">
        <v>1427968234</v>
      </c>
      <c r="K138" t="b">
        <v>0</v>
      </c>
      <c r="L138">
        <v>0</v>
      </c>
      <c r="M138" t="b">
        <v>0</v>
      </c>
      <c r="N138" s="12" t="s">
        <v>8269</v>
      </c>
      <c r="O138" t="s">
        <v>8272</v>
      </c>
      <c r="P138" s="10">
        <f t="shared" si="8"/>
        <v>0</v>
      </c>
      <c r="Q138" s="10" t="e">
        <f t="shared" si="9"/>
        <v>#DIV/0!</v>
      </c>
      <c r="R138">
        <f t="shared" si="10"/>
        <v>2015</v>
      </c>
      <c r="S138" s="17">
        <f t="shared" si="11"/>
        <v>42096.410115740742</v>
      </c>
    </row>
    <row r="139" spans="1:19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14">
        <v>1440337593</v>
      </c>
      <c r="K139" t="b">
        <v>0</v>
      </c>
      <c r="L139">
        <v>0</v>
      </c>
      <c r="M139" t="b">
        <v>0</v>
      </c>
      <c r="N139" s="12" t="s">
        <v>8269</v>
      </c>
      <c r="O139" t="s">
        <v>8272</v>
      </c>
      <c r="P139" s="10">
        <f t="shared" si="8"/>
        <v>0</v>
      </c>
      <c r="Q139" s="10" t="e">
        <f t="shared" si="9"/>
        <v>#DIV/0!</v>
      </c>
      <c r="R139">
        <f t="shared" si="10"/>
        <v>2015</v>
      </c>
      <c r="S139" s="17">
        <f t="shared" si="11"/>
        <v>42239.573993055557</v>
      </c>
    </row>
    <row r="140" spans="1:19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14">
        <v>1435731041</v>
      </c>
      <c r="K140" t="b">
        <v>0</v>
      </c>
      <c r="L140">
        <v>58</v>
      </c>
      <c r="M140" t="b">
        <v>0</v>
      </c>
      <c r="N140" s="12" t="s">
        <v>8269</v>
      </c>
      <c r="O140" t="s">
        <v>8272</v>
      </c>
      <c r="P140" s="10">
        <f t="shared" si="8"/>
        <v>3</v>
      </c>
      <c r="Q140" s="10">
        <f t="shared" si="9"/>
        <v>81.239999999999995</v>
      </c>
      <c r="R140">
        <f t="shared" si="10"/>
        <v>2015</v>
      </c>
      <c r="S140" s="17">
        <f t="shared" si="11"/>
        <v>42186.257418981477</v>
      </c>
    </row>
    <row r="141" spans="1:19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14">
        <v>1435874772</v>
      </c>
      <c r="K141" t="b">
        <v>0</v>
      </c>
      <c r="L141">
        <v>1</v>
      </c>
      <c r="M141" t="b">
        <v>0</v>
      </c>
      <c r="N141" s="12" t="s">
        <v>8269</v>
      </c>
      <c r="O141" t="s">
        <v>8272</v>
      </c>
      <c r="P141" s="10">
        <f t="shared" si="8"/>
        <v>100</v>
      </c>
      <c r="Q141" s="10">
        <f t="shared" si="9"/>
        <v>500</v>
      </c>
      <c r="R141">
        <f t="shared" si="10"/>
        <v>2015</v>
      </c>
      <c r="S141" s="17">
        <f t="shared" si="11"/>
        <v>42187.920972222222</v>
      </c>
    </row>
    <row r="142" spans="1:19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14">
        <v>1424234732</v>
      </c>
      <c r="K142" t="b">
        <v>0</v>
      </c>
      <c r="L142">
        <v>0</v>
      </c>
      <c r="M142" t="b">
        <v>0</v>
      </c>
      <c r="N142" s="12" t="s">
        <v>8269</v>
      </c>
      <c r="O142" t="s">
        <v>8272</v>
      </c>
      <c r="P142" s="10">
        <f t="shared" si="8"/>
        <v>0</v>
      </c>
      <c r="Q142" s="10" t="e">
        <f t="shared" si="9"/>
        <v>#DIV/0!</v>
      </c>
      <c r="R142">
        <f t="shared" si="10"/>
        <v>2015</v>
      </c>
      <c r="S142" s="17">
        <f t="shared" si="11"/>
        <v>42053.198287037041</v>
      </c>
    </row>
    <row r="143" spans="1:19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14">
        <v>1429155623</v>
      </c>
      <c r="K143" t="b">
        <v>0</v>
      </c>
      <c r="L143">
        <v>28</v>
      </c>
      <c r="M143" t="b">
        <v>0</v>
      </c>
      <c r="N143" s="12" t="s">
        <v>8269</v>
      </c>
      <c r="O143" t="s">
        <v>8272</v>
      </c>
      <c r="P143" s="10">
        <f t="shared" si="8"/>
        <v>11</v>
      </c>
      <c r="Q143" s="10">
        <f t="shared" si="9"/>
        <v>46.18</v>
      </c>
      <c r="R143">
        <f t="shared" si="10"/>
        <v>2015</v>
      </c>
      <c r="S143" s="17">
        <f t="shared" si="11"/>
        <v>42110.153043981481</v>
      </c>
    </row>
    <row r="144" spans="1:19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14">
        <v>1414358778</v>
      </c>
      <c r="K144" t="b">
        <v>0</v>
      </c>
      <c r="L144">
        <v>1</v>
      </c>
      <c r="M144" t="b">
        <v>0</v>
      </c>
      <c r="N144" s="12" t="s">
        <v>8269</v>
      </c>
      <c r="O144" t="s">
        <v>8272</v>
      </c>
      <c r="P144" s="10">
        <f t="shared" si="8"/>
        <v>0</v>
      </c>
      <c r="Q144" s="10">
        <f t="shared" si="9"/>
        <v>10</v>
      </c>
      <c r="R144">
        <f t="shared" si="10"/>
        <v>2014</v>
      </c>
      <c r="S144" s="17">
        <f t="shared" si="11"/>
        <v>41938.893263888887</v>
      </c>
    </row>
    <row r="145" spans="1:19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14">
        <v>1467941542</v>
      </c>
      <c r="K145" t="b">
        <v>0</v>
      </c>
      <c r="L145">
        <v>0</v>
      </c>
      <c r="M145" t="b">
        <v>0</v>
      </c>
      <c r="N145" s="12" t="s">
        <v>8269</v>
      </c>
      <c r="O145" t="s">
        <v>8272</v>
      </c>
      <c r="P145" s="10">
        <f t="shared" si="8"/>
        <v>0</v>
      </c>
      <c r="Q145" s="10" t="e">
        <f t="shared" si="9"/>
        <v>#DIV/0!</v>
      </c>
      <c r="R145">
        <f t="shared" si="10"/>
        <v>2016</v>
      </c>
      <c r="S145" s="17">
        <f t="shared" si="11"/>
        <v>42559.064143518524</v>
      </c>
    </row>
    <row r="146" spans="1:19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14">
        <v>1423765072</v>
      </c>
      <c r="K146" t="b">
        <v>0</v>
      </c>
      <c r="L146">
        <v>37</v>
      </c>
      <c r="M146" t="b">
        <v>0</v>
      </c>
      <c r="N146" s="12" t="s">
        <v>8269</v>
      </c>
      <c r="O146" t="s">
        <v>8272</v>
      </c>
      <c r="P146" s="10">
        <f t="shared" si="8"/>
        <v>28</v>
      </c>
      <c r="Q146" s="10">
        <f t="shared" si="9"/>
        <v>55.95</v>
      </c>
      <c r="R146">
        <f t="shared" si="10"/>
        <v>2015</v>
      </c>
      <c r="S146" s="17">
        <f t="shared" si="11"/>
        <v>42047.762407407412</v>
      </c>
    </row>
    <row r="147" spans="1:19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14">
        <v>1436965252</v>
      </c>
      <c r="K147" t="b">
        <v>0</v>
      </c>
      <c r="L147">
        <v>9</v>
      </c>
      <c r="M147" t="b">
        <v>0</v>
      </c>
      <c r="N147" s="12" t="s">
        <v>8269</v>
      </c>
      <c r="O147" t="s">
        <v>8272</v>
      </c>
      <c r="P147" s="10">
        <f t="shared" si="8"/>
        <v>8</v>
      </c>
      <c r="Q147" s="10">
        <f t="shared" si="9"/>
        <v>37.56</v>
      </c>
      <c r="R147">
        <f t="shared" si="10"/>
        <v>2015</v>
      </c>
      <c r="S147" s="17">
        <f t="shared" si="11"/>
        <v>42200.542268518519</v>
      </c>
    </row>
    <row r="148" spans="1:19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14">
        <v>1479514998</v>
      </c>
      <c r="K148" t="b">
        <v>0</v>
      </c>
      <c r="L148">
        <v>3</v>
      </c>
      <c r="M148" t="b">
        <v>0</v>
      </c>
      <c r="N148" s="12" t="s">
        <v>8269</v>
      </c>
      <c r="O148" t="s">
        <v>8272</v>
      </c>
      <c r="P148" s="10">
        <f t="shared" si="8"/>
        <v>1</v>
      </c>
      <c r="Q148" s="10">
        <f t="shared" si="9"/>
        <v>38.33</v>
      </c>
      <c r="R148">
        <f t="shared" si="10"/>
        <v>2016</v>
      </c>
      <c r="S148" s="17">
        <f t="shared" si="11"/>
        <v>42693.016180555554</v>
      </c>
    </row>
    <row r="149" spans="1:19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14">
        <v>1417026340</v>
      </c>
      <c r="K149" t="b">
        <v>0</v>
      </c>
      <c r="L149">
        <v>0</v>
      </c>
      <c r="M149" t="b">
        <v>0</v>
      </c>
      <c r="N149" s="12" t="s">
        <v>8269</v>
      </c>
      <c r="O149" t="s">
        <v>8272</v>
      </c>
      <c r="P149" s="10">
        <f t="shared" si="8"/>
        <v>0</v>
      </c>
      <c r="Q149" s="10" t="e">
        <f t="shared" si="9"/>
        <v>#DIV/0!</v>
      </c>
      <c r="R149">
        <f t="shared" si="10"/>
        <v>2014</v>
      </c>
      <c r="S149" s="17">
        <f t="shared" si="11"/>
        <v>41969.767824074079</v>
      </c>
    </row>
    <row r="150" spans="1:19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14">
        <v>1453963536</v>
      </c>
      <c r="K150" t="b">
        <v>0</v>
      </c>
      <c r="L150">
        <v>2</v>
      </c>
      <c r="M150" t="b">
        <v>0</v>
      </c>
      <c r="N150" s="12" t="s">
        <v>8269</v>
      </c>
      <c r="O150" t="s">
        <v>8272</v>
      </c>
      <c r="P150" s="10">
        <f t="shared" si="8"/>
        <v>0</v>
      </c>
      <c r="Q150" s="10">
        <f t="shared" si="9"/>
        <v>20</v>
      </c>
      <c r="R150">
        <f t="shared" si="10"/>
        <v>2016</v>
      </c>
      <c r="S150" s="17">
        <f t="shared" si="11"/>
        <v>42397.281666666662</v>
      </c>
    </row>
    <row r="151" spans="1:19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14">
        <v>1416888470</v>
      </c>
      <c r="K151" t="b">
        <v>0</v>
      </c>
      <c r="L151">
        <v>6</v>
      </c>
      <c r="M151" t="b">
        <v>0</v>
      </c>
      <c r="N151" s="12" t="s">
        <v>8269</v>
      </c>
      <c r="O151" t="s">
        <v>8272</v>
      </c>
      <c r="P151" s="10">
        <f t="shared" si="8"/>
        <v>1</v>
      </c>
      <c r="Q151" s="10">
        <f t="shared" si="9"/>
        <v>15.33</v>
      </c>
      <c r="R151">
        <f t="shared" si="10"/>
        <v>2014</v>
      </c>
      <c r="S151" s="17">
        <f t="shared" si="11"/>
        <v>41968.172106481477</v>
      </c>
    </row>
    <row r="152" spans="1:19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14">
        <v>1427428382</v>
      </c>
      <c r="K152" t="b">
        <v>0</v>
      </c>
      <c r="L152">
        <v>67</v>
      </c>
      <c r="M152" t="b">
        <v>0</v>
      </c>
      <c r="N152" s="12" t="s">
        <v>8269</v>
      </c>
      <c r="O152" t="s">
        <v>8272</v>
      </c>
      <c r="P152" s="10">
        <f t="shared" si="8"/>
        <v>23</v>
      </c>
      <c r="Q152" s="10">
        <f t="shared" si="9"/>
        <v>449.43</v>
      </c>
      <c r="R152">
        <f t="shared" si="10"/>
        <v>2015</v>
      </c>
      <c r="S152" s="17">
        <f t="shared" si="11"/>
        <v>42090.161828703705</v>
      </c>
    </row>
    <row r="153" spans="1:19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14">
        <v>1429449191</v>
      </c>
      <c r="K153" t="b">
        <v>0</v>
      </c>
      <c r="L153">
        <v>5</v>
      </c>
      <c r="M153" t="b">
        <v>0</v>
      </c>
      <c r="N153" s="12" t="s">
        <v>8269</v>
      </c>
      <c r="O153" t="s">
        <v>8272</v>
      </c>
      <c r="P153" s="10">
        <f t="shared" si="8"/>
        <v>0</v>
      </c>
      <c r="Q153" s="10">
        <f t="shared" si="9"/>
        <v>28</v>
      </c>
      <c r="R153">
        <f t="shared" si="10"/>
        <v>2015</v>
      </c>
      <c r="S153" s="17">
        <f t="shared" si="11"/>
        <v>42113.550821759258</v>
      </c>
    </row>
    <row r="154" spans="1:19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14">
        <v>1408845100</v>
      </c>
      <c r="K154" t="b">
        <v>0</v>
      </c>
      <c r="L154">
        <v>2</v>
      </c>
      <c r="M154" t="b">
        <v>0</v>
      </c>
      <c r="N154" s="12" t="s">
        <v>8269</v>
      </c>
      <c r="O154" t="s">
        <v>8272</v>
      </c>
      <c r="P154" s="10">
        <f t="shared" si="8"/>
        <v>0</v>
      </c>
      <c r="Q154" s="10">
        <f t="shared" si="9"/>
        <v>15</v>
      </c>
      <c r="R154">
        <f t="shared" si="10"/>
        <v>2014</v>
      </c>
      <c r="S154" s="17">
        <f t="shared" si="11"/>
        <v>41875.077546296299</v>
      </c>
    </row>
    <row r="155" spans="1:19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14">
        <v>1413900244</v>
      </c>
      <c r="K155" t="b">
        <v>0</v>
      </c>
      <c r="L155">
        <v>10</v>
      </c>
      <c r="M155" t="b">
        <v>0</v>
      </c>
      <c r="N155" s="12" t="s">
        <v>8269</v>
      </c>
      <c r="O155" t="s">
        <v>8272</v>
      </c>
      <c r="P155" s="10">
        <f t="shared" si="8"/>
        <v>1</v>
      </c>
      <c r="Q155" s="10">
        <f t="shared" si="9"/>
        <v>35.9</v>
      </c>
      <c r="R155">
        <f t="shared" si="10"/>
        <v>2014</v>
      </c>
      <c r="S155" s="17">
        <f t="shared" si="11"/>
        <v>41933.586157407408</v>
      </c>
    </row>
    <row r="156" spans="1:19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14">
        <v>1429621695</v>
      </c>
      <c r="K156" t="b">
        <v>0</v>
      </c>
      <c r="L156">
        <v>3</v>
      </c>
      <c r="M156" t="b">
        <v>0</v>
      </c>
      <c r="N156" s="12" t="s">
        <v>8269</v>
      </c>
      <c r="O156" t="s">
        <v>8272</v>
      </c>
      <c r="P156" s="10">
        <f t="shared" si="8"/>
        <v>3</v>
      </c>
      <c r="Q156" s="10">
        <f t="shared" si="9"/>
        <v>13.33</v>
      </c>
      <c r="R156">
        <f t="shared" si="10"/>
        <v>2015</v>
      </c>
      <c r="S156" s="17">
        <f t="shared" si="11"/>
        <v>42115.547395833331</v>
      </c>
    </row>
    <row r="157" spans="1:19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14">
        <v>1434201935</v>
      </c>
      <c r="K157" t="b">
        <v>0</v>
      </c>
      <c r="L157">
        <v>4</v>
      </c>
      <c r="M157" t="b">
        <v>0</v>
      </c>
      <c r="N157" s="12" t="s">
        <v>8269</v>
      </c>
      <c r="O157" t="s">
        <v>8272</v>
      </c>
      <c r="P157" s="10">
        <f t="shared" si="8"/>
        <v>0</v>
      </c>
      <c r="Q157" s="10">
        <f t="shared" si="9"/>
        <v>20.25</v>
      </c>
      <c r="R157">
        <f t="shared" si="10"/>
        <v>2015</v>
      </c>
      <c r="S157" s="17">
        <f t="shared" si="11"/>
        <v>42168.559432870374</v>
      </c>
    </row>
    <row r="158" spans="1:19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14">
        <v>1401850796</v>
      </c>
      <c r="K158" t="b">
        <v>0</v>
      </c>
      <c r="L158">
        <v>15</v>
      </c>
      <c r="M158" t="b">
        <v>0</v>
      </c>
      <c r="N158" s="12" t="s">
        <v>8269</v>
      </c>
      <c r="O158" t="s">
        <v>8272</v>
      </c>
      <c r="P158" s="10">
        <f t="shared" si="8"/>
        <v>5</v>
      </c>
      <c r="Q158" s="10">
        <f t="shared" si="9"/>
        <v>119</v>
      </c>
      <c r="R158">
        <f t="shared" si="10"/>
        <v>2014</v>
      </c>
      <c r="S158" s="17">
        <f t="shared" si="11"/>
        <v>41794.124953703707</v>
      </c>
    </row>
    <row r="159" spans="1:19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14">
        <v>1453931572</v>
      </c>
      <c r="K159" t="b">
        <v>0</v>
      </c>
      <c r="L159">
        <v>2</v>
      </c>
      <c r="M159" t="b">
        <v>0</v>
      </c>
      <c r="N159" s="12" t="s">
        <v>8269</v>
      </c>
      <c r="O159" t="s">
        <v>8272</v>
      </c>
      <c r="P159" s="10">
        <f t="shared" si="8"/>
        <v>0</v>
      </c>
      <c r="Q159" s="10">
        <f t="shared" si="9"/>
        <v>4</v>
      </c>
      <c r="R159">
        <f t="shared" si="10"/>
        <v>2016</v>
      </c>
      <c r="S159" s="17">
        <f t="shared" si="11"/>
        <v>42396.911712962959</v>
      </c>
    </row>
    <row r="160" spans="1:19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14">
        <v>1411350628</v>
      </c>
      <c r="K160" t="b">
        <v>0</v>
      </c>
      <c r="L160">
        <v>0</v>
      </c>
      <c r="M160" t="b">
        <v>0</v>
      </c>
      <c r="N160" s="12" t="s">
        <v>8269</v>
      </c>
      <c r="O160" t="s">
        <v>8272</v>
      </c>
      <c r="P160" s="10">
        <f t="shared" si="8"/>
        <v>0</v>
      </c>
      <c r="Q160" s="10" t="e">
        <f t="shared" si="9"/>
        <v>#DIV/0!</v>
      </c>
      <c r="R160">
        <f t="shared" si="10"/>
        <v>2014</v>
      </c>
      <c r="S160" s="17">
        <f t="shared" si="11"/>
        <v>41904.07671296296</v>
      </c>
    </row>
    <row r="161" spans="1:19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14">
        <v>1464085545</v>
      </c>
      <c r="K161" t="b">
        <v>0</v>
      </c>
      <c r="L161">
        <v>1</v>
      </c>
      <c r="M161" t="b">
        <v>0</v>
      </c>
      <c r="N161" s="12" t="s">
        <v>8269</v>
      </c>
      <c r="O161" t="s">
        <v>8272</v>
      </c>
      <c r="P161" s="10">
        <f t="shared" si="8"/>
        <v>0</v>
      </c>
      <c r="Q161" s="10">
        <f t="shared" si="9"/>
        <v>10</v>
      </c>
      <c r="R161">
        <f t="shared" si="10"/>
        <v>2016</v>
      </c>
      <c r="S161" s="17">
        <f t="shared" si="11"/>
        <v>42514.434548611112</v>
      </c>
    </row>
    <row r="162" spans="1:19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14">
        <v>1434491691</v>
      </c>
      <c r="K162" t="b">
        <v>0</v>
      </c>
      <c r="L162">
        <v>0</v>
      </c>
      <c r="M162" t="b">
        <v>0</v>
      </c>
      <c r="N162" s="12" t="s">
        <v>8269</v>
      </c>
      <c r="O162" t="s">
        <v>8273</v>
      </c>
      <c r="P162" s="10">
        <f t="shared" si="8"/>
        <v>0</v>
      </c>
      <c r="Q162" s="10" t="e">
        <f t="shared" si="9"/>
        <v>#DIV/0!</v>
      </c>
      <c r="R162">
        <f t="shared" si="10"/>
        <v>2015</v>
      </c>
      <c r="S162" s="17">
        <f t="shared" si="11"/>
        <v>42171.913090277783</v>
      </c>
    </row>
    <row r="163" spans="1:19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14">
        <v>1401726595</v>
      </c>
      <c r="K163" t="b">
        <v>0</v>
      </c>
      <c r="L163">
        <v>1</v>
      </c>
      <c r="M163" t="b">
        <v>0</v>
      </c>
      <c r="N163" s="12" t="s">
        <v>8269</v>
      </c>
      <c r="O163" t="s">
        <v>8273</v>
      </c>
      <c r="P163" s="10">
        <f t="shared" si="8"/>
        <v>0</v>
      </c>
      <c r="Q163" s="10">
        <f t="shared" si="9"/>
        <v>5</v>
      </c>
      <c r="R163">
        <f t="shared" si="10"/>
        <v>2014</v>
      </c>
      <c r="S163" s="17">
        <f t="shared" si="11"/>
        <v>41792.687442129631</v>
      </c>
    </row>
    <row r="164" spans="1:19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14">
        <v>1405393356</v>
      </c>
      <c r="K164" t="b">
        <v>0</v>
      </c>
      <c r="L164">
        <v>10</v>
      </c>
      <c r="M164" t="b">
        <v>0</v>
      </c>
      <c r="N164" s="12" t="s">
        <v>8269</v>
      </c>
      <c r="O164" t="s">
        <v>8273</v>
      </c>
      <c r="P164" s="10">
        <f t="shared" si="8"/>
        <v>16</v>
      </c>
      <c r="Q164" s="10">
        <f t="shared" si="9"/>
        <v>43.5</v>
      </c>
      <c r="R164">
        <f t="shared" si="10"/>
        <v>2014</v>
      </c>
      <c r="S164" s="17">
        <f t="shared" si="11"/>
        <v>41835.126805555556</v>
      </c>
    </row>
    <row r="165" spans="1:19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14">
        <v>1440716654</v>
      </c>
      <c r="K165" t="b">
        <v>0</v>
      </c>
      <c r="L165">
        <v>0</v>
      </c>
      <c r="M165" t="b">
        <v>0</v>
      </c>
      <c r="N165" s="12" t="s">
        <v>8269</v>
      </c>
      <c r="O165" t="s">
        <v>8273</v>
      </c>
      <c r="P165" s="10">
        <f t="shared" si="8"/>
        <v>0</v>
      </c>
      <c r="Q165" s="10" t="e">
        <f t="shared" si="9"/>
        <v>#DIV/0!</v>
      </c>
      <c r="R165">
        <f t="shared" si="10"/>
        <v>2015</v>
      </c>
      <c r="S165" s="17">
        <f t="shared" si="11"/>
        <v>42243.961273148147</v>
      </c>
    </row>
    <row r="166" spans="1:19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14">
        <v>1405966701</v>
      </c>
      <c r="K166" t="b">
        <v>0</v>
      </c>
      <c r="L166">
        <v>7</v>
      </c>
      <c r="M166" t="b">
        <v>0</v>
      </c>
      <c r="N166" s="12" t="s">
        <v>8269</v>
      </c>
      <c r="O166" t="s">
        <v>8273</v>
      </c>
      <c r="P166" s="10">
        <f t="shared" si="8"/>
        <v>1</v>
      </c>
      <c r="Q166" s="10">
        <f t="shared" si="9"/>
        <v>91.43</v>
      </c>
      <c r="R166">
        <f t="shared" si="10"/>
        <v>2014</v>
      </c>
      <c r="S166" s="17">
        <f t="shared" si="11"/>
        <v>41841.762743055559</v>
      </c>
    </row>
    <row r="167" spans="1:19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14">
        <v>1450021724</v>
      </c>
      <c r="K167" t="b">
        <v>0</v>
      </c>
      <c r="L167">
        <v>0</v>
      </c>
      <c r="M167" t="b">
        <v>0</v>
      </c>
      <c r="N167" s="12" t="s">
        <v>8269</v>
      </c>
      <c r="O167" t="s">
        <v>8273</v>
      </c>
      <c r="P167" s="10">
        <f t="shared" si="8"/>
        <v>0</v>
      </c>
      <c r="Q167" s="10" t="e">
        <f t="shared" si="9"/>
        <v>#DIV/0!</v>
      </c>
      <c r="R167">
        <f t="shared" si="10"/>
        <v>2015</v>
      </c>
      <c r="S167" s="17">
        <f t="shared" si="11"/>
        <v>42351.658842592587</v>
      </c>
    </row>
    <row r="168" spans="1:19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14">
        <v>1481939362</v>
      </c>
      <c r="K168" t="b">
        <v>0</v>
      </c>
      <c r="L168">
        <v>1</v>
      </c>
      <c r="M168" t="b">
        <v>0</v>
      </c>
      <c r="N168" s="12" t="s">
        <v>8269</v>
      </c>
      <c r="O168" t="s">
        <v>8273</v>
      </c>
      <c r="P168" s="10">
        <f t="shared" si="8"/>
        <v>60</v>
      </c>
      <c r="Q168" s="10">
        <f t="shared" si="9"/>
        <v>3000</v>
      </c>
      <c r="R168">
        <f t="shared" si="10"/>
        <v>2016</v>
      </c>
      <c r="S168" s="17">
        <f t="shared" si="11"/>
        <v>42721.075949074075</v>
      </c>
    </row>
    <row r="169" spans="1:19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14">
        <v>1433542535</v>
      </c>
      <c r="K169" t="b">
        <v>0</v>
      </c>
      <c r="L169">
        <v>2</v>
      </c>
      <c r="M169" t="b">
        <v>0</v>
      </c>
      <c r="N169" s="12" t="s">
        <v>8269</v>
      </c>
      <c r="O169" t="s">
        <v>8273</v>
      </c>
      <c r="P169" s="10">
        <f t="shared" si="8"/>
        <v>0</v>
      </c>
      <c r="Q169" s="10">
        <f t="shared" si="9"/>
        <v>5.5</v>
      </c>
      <c r="R169">
        <f t="shared" si="10"/>
        <v>2015</v>
      </c>
      <c r="S169" s="17">
        <f t="shared" si="11"/>
        <v>42160.927488425921</v>
      </c>
    </row>
    <row r="170" spans="1:19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14">
        <v>1424203370</v>
      </c>
      <c r="K170" t="b">
        <v>0</v>
      </c>
      <c r="L170">
        <v>3</v>
      </c>
      <c r="M170" t="b">
        <v>0</v>
      </c>
      <c r="N170" s="12" t="s">
        <v>8269</v>
      </c>
      <c r="O170" t="s">
        <v>8273</v>
      </c>
      <c r="P170" s="10">
        <f t="shared" si="8"/>
        <v>4</v>
      </c>
      <c r="Q170" s="10">
        <f t="shared" si="9"/>
        <v>108.33</v>
      </c>
      <c r="R170">
        <f t="shared" si="10"/>
        <v>2015</v>
      </c>
      <c r="S170" s="17">
        <f t="shared" si="11"/>
        <v>42052.83530092593</v>
      </c>
    </row>
    <row r="171" spans="1:19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14">
        <v>1411042059</v>
      </c>
      <c r="K171" t="b">
        <v>0</v>
      </c>
      <c r="L171">
        <v>10</v>
      </c>
      <c r="M171" t="b">
        <v>0</v>
      </c>
      <c r="N171" s="12" t="s">
        <v>8269</v>
      </c>
      <c r="O171" t="s">
        <v>8273</v>
      </c>
      <c r="P171" s="10">
        <f t="shared" si="8"/>
        <v>22</v>
      </c>
      <c r="Q171" s="10">
        <f t="shared" si="9"/>
        <v>56</v>
      </c>
      <c r="R171">
        <f t="shared" si="10"/>
        <v>2014</v>
      </c>
      <c r="S171" s="17">
        <f t="shared" si="11"/>
        <v>41900.505312499998</v>
      </c>
    </row>
    <row r="172" spans="1:19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14">
        <v>1438385283</v>
      </c>
      <c r="K172" t="b">
        <v>0</v>
      </c>
      <c r="L172">
        <v>10</v>
      </c>
      <c r="M172" t="b">
        <v>0</v>
      </c>
      <c r="N172" s="12" t="s">
        <v>8269</v>
      </c>
      <c r="O172" t="s">
        <v>8273</v>
      </c>
      <c r="P172" s="10">
        <f t="shared" si="8"/>
        <v>3</v>
      </c>
      <c r="Q172" s="10">
        <f t="shared" si="9"/>
        <v>32.5</v>
      </c>
      <c r="R172">
        <f t="shared" si="10"/>
        <v>2015</v>
      </c>
      <c r="S172" s="17">
        <f t="shared" si="11"/>
        <v>42216.977812500001</v>
      </c>
    </row>
    <row r="173" spans="1:19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14">
        <v>1465791614</v>
      </c>
      <c r="K173" t="b">
        <v>0</v>
      </c>
      <c r="L173">
        <v>1</v>
      </c>
      <c r="M173" t="b">
        <v>0</v>
      </c>
      <c r="N173" s="12" t="s">
        <v>8269</v>
      </c>
      <c r="O173" t="s">
        <v>8273</v>
      </c>
      <c r="P173" s="10">
        <f t="shared" si="8"/>
        <v>0</v>
      </c>
      <c r="Q173" s="10">
        <f t="shared" si="9"/>
        <v>1</v>
      </c>
      <c r="R173">
        <f t="shared" si="10"/>
        <v>2016</v>
      </c>
      <c r="S173" s="17">
        <f t="shared" si="11"/>
        <v>42534.180717592593</v>
      </c>
    </row>
    <row r="174" spans="1:19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14">
        <v>1423733323</v>
      </c>
      <c r="K174" t="b">
        <v>0</v>
      </c>
      <c r="L174">
        <v>0</v>
      </c>
      <c r="M174" t="b">
        <v>0</v>
      </c>
      <c r="N174" s="12" t="s">
        <v>8269</v>
      </c>
      <c r="O174" t="s">
        <v>8273</v>
      </c>
      <c r="P174" s="10">
        <f t="shared" si="8"/>
        <v>0</v>
      </c>
      <c r="Q174" s="10" t="e">
        <f t="shared" si="9"/>
        <v>#DIV/0!</v>
      </c>
      <c r="R174">
        <f t="shared" si="10"/>
        <v>2015</v>
      </c>
      <c r="S174" s="17">
        <f t="shared" si="11"/>
        <v>42047.394942129627</v>
      </c>
    </row>
    <row r="175" spans="1:19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14">
        <v>1422539108</v>
      </c>
      <c r="K175" t="b">
        <v>0</v>
      </c>
      <c r="L175">
        <v>0</v>
      </c>
      <c r="M175" t="b">
        <v>0</v>
      </c>
      <c r="N175" s="12" t="s">
        <v>8269</v>
      </c>
      <c r="O175" t="s">
        <v>8273</v>
      </c>
      <c r="P175" s="10">
        <f t="shared" si="8"/>
        <v>0</v>
      </c>
      <c r="Q175" s="10" t="e">
        <f t="shared" si="9"/>
        <v>#DIV/0!</v>
      </c>
      <c r="R175">
        <f t="shared" si="10"/>
        <v>2015</v>
      </c>
      <c r="S175" s="17">
        <f t="shared" si="11"/>
        <v>42033.573009259257</v>
      </c>
    </row>
    <row r="176" spans="1:19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14">
        <v>1425924776</v>
      </c>
      <c r="K176" t="b">
        <v>0</v>
      </c>
      <c r="L176">
        <v>0</v>
      </c>
      <c r="M176" t="b">
        <v>0</v>
      </c>
      <c r="N176" s="12" t="s">
        <v>8269</v>
      </c>
      <c r="O176" t="s">
        <v>8273</v>
      </c>
      <c r="P176" s="10">
        <f t="shared" si="8"/>
        <v>0</v>
      </c>
      <c r="Q176" s="10" t="e">
        <f t="shared" si="9"/>
        <v>#DIV/0!</v>
      </c>
      <c r="R176">
        <f t="shared" si="10"/>
        <v>2015</v>
      </c>
      <c r="S176" s="17">
        <f t="shared" si="11"/>
        <v>42072.758981481486</v>
      </c>
    </row>
    <row r="177" spans="1:19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14">
        <v>1407177611</v>
      </c>
      <c r="K177" t="b">
        <v>0</v>
      </c>
      <c r="L177">
        <v>26</v>
      </c>
      <c r="M177" t="b">
        <v>0</v>
      </c>
      <c r="N177" s="12" t="s">
        <v>8269</v>
      </c>
      <c r="O177" t="s">
        <v>8273</v>
      </c>
      <c r="P177" s="10">
        <f t="shared" si="8"/>
        <v>6</v>
      </c>
      <c r="Q177" s="10">
        <f t="shared" si="9"/>
        <v>49.88</v>
      </c>
      <c r="R177">
        <f t="shared" si="10"/>
        <v>2014</v>
      </c>
      <c r="S177" s="17">
        <f t="shared" si="11"/>
        <v>41855.777905092589</v>
      </c>
    </row>
    <row r="178" spans="1:19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14">
        <v>1436211999</v>
      </c>
      <c r="K178" t="b">
        <v>0</v>
      </c>
      <c r="L178">
        <v>0</v>
      </c>
      <c r="M178" t="b">
        <v>0</v>
      </c>
      <c r="N178" s="12" t="s">
        <v>8269</v>
      </c>
      <c r="O178" t="s">
        <v>8273</v>
      </c>
      <c r="P178" s="10">
        <f t="shared" si="8"/>
        <v>0</v>
      </c>
      <c r="Q178" s="10" t="e">
        <f t="shared" si="9"/>
        <v>#DIV/0!</v>
      </c>
      <c r="R178">
        <f t="shared" si="10"/>
        <v>2015</v>
      </c>
      <c r="S178" s="17">
        <f t="shared" si="11"/>
        <v>42191.824062500003</v>
      </c>
    </row>
    <row r="179" spans="1:19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14">
        <v>1425690526</v>
      </c>
      <c r="K179" t="b">
        <v>0</v>
      </c>
      <c r="L179">
        <v>7</v>
      </c>
      <c r="M179" t="b">
        <v>0</v>
      </c>
      <c r="N179" s="12" t="s">
        <v>8269</v>
      </c>
      <c r="O179" t="s">
        <v>8273</v>
      </c>
      <c r="P179" s="10">
        <f t="shared" si="8"/>
        <v>40</v>
      </c>
      <c r="Q179" s="10">
        <f t="shared" si="9"/>
        <v>25.71</v>
      </c>
      <c r="R179">
        <f t="shared" si="10"/>
        <v>2015</v>
      </c>
      <c r="S179" s="17">
        <f t="shared" si="11"/>
        <v>42070.047754629632</v>
      </c>
    </row>
    <row r="180" spans="1:19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14">
        <v>1445986545</v>
      </c>
      <c r="K180" t="b">
        <v>0</v>
      </c>
      <c r="L180">
        <v>0</v>
      </c>
      <c r="M180" t="b">
        <v>0</v>
      </c>
      <c r="N180" s="12" t="s">
        <v>8269</v>
      </c>
      <c r="O180" t="s">
        <v>8273</v>
      </c>
      <c r="P180" s="10">
        <f t="shared" si="8"/>
        <v>0</v>
      </c>
      <c r="Q180" s="10" t="e">
        <f t="shared" si="9"/>
        <v>#DIV/0!</v>
      </c>
      <c r="R180">
        <f t="shared" si="10"/>
        <v>2015</v>
      </c>
      <c r="S180" s="17">
        <f t="shared" si="11"/>
        <v>42304.955381944441</v>
      </c>
    </row>
    <row r="181" spans="1:19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14">
        <v>1454464555</v>
      </c>
      <c r="K181" t="b">
        <v>0</v>
      </c>
      <c r="L181">
        <v>2</v>
      </c>
      <c r="M181" t="b">
        <v>0</v>
      </c>
      <c r="N181" s="12" t="s">
        <v>8269</v>
      </c>
      <c r="O181" t="s">
        <v>8273</v>
      </c>
      <c r="P181" s="10">
        <f t="shared" si="8"/>
        <v>20</v>
      </c>
      <c r="Q181" s="10">
        <f t="shared" si="9"/>
        <v>100</v>
      </c>
      <c r="R181">
        <f t="shared" si="10"/>
        <v>2016</v>
      </c>
      <c r="S181" s="17">
        <f t="shared" si="11"/>
        <v>42403.080497685187</v>
      </c>
    </row>
    <row r="182" spans="1:19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14">
        <v>1425512843</v>
      </c>
      <c r="K182" t="b">
        <v>0</v>
      </c>
      <c r="L182">
        <v>13</v>
      </c>
      <c r="M182" t="b">
        <v>0</v>
      </c>
      <c r="N182" s="12" t="s">
        <v>8269</v>
      </c>
      <c r="O182" t="s">
        <v>8273</v>
      </c>
      <c r="P182" s="10">
        <f t="shared" si="8"/>
        <v>33</v>
      </c>
      <c r="Q182" s="10">
        <f t="shared" si="9"/>
        <v>30.85</v>
      </c>
      <c r="R182">
        <f t="shared" si="10"/>
        <v>2015</v>
      </c>
      <c r="S182" s="17">
        <f t="shared" si="11"/>
        <v>42067.991238425922</v>
      </c>
    </row>
    <row r="183" spans="1:19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14">
        <v>1432403295</v>
      </c>
      <c r="K183" t="b">
        <v>0</v>
      </c>
      <c r="L183">
        <v>4</v>
      </c>
      <c r="M183" t="b">
        <v>0</v>
      </c>
      <c r="N183" s="12" t="s">
        <v>8269</v>
      </c>
      <c r="O183" t="s">
        <v>8273</v>
      </c>
      <c r="P183" s="10">
        <f t="shared" si="8"/>
        <v>21</v>
      </c>
      <c r="Q183" s="10">
        <f t="shared" si="9"/>
        <v>180.5</v>
      </c>
      <c r="R183">
        <f t="shared" si="10"/>
        <v>2015</v>
      </c>
      <c r="S183" s="17">
        <f t="shared" si="11"/>
        <v>42147.741840277777</v>
      </c>
    </row>
    <row r="184" spans="1:19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14">
        <v>1481156232</v>
      </c>
      <c r="K184" t="b">
        <v>0</v>
      </c>
      <c r="L184">
        <v>0</v>
      </c>
      <c r="M184" t="b">
        <v>0</v>
      </c>
      <c r="N184" s="12" t="s">
        <v>8269</v>
      </c>
      <c r="O184" t="s">
        <v>8273</v>
      </c>
      <c r="P184" s="10">
        <f t="shared" si="8"/>
        <v>0</v>
      </c>
      <c r="Q184" s="10" t="e">
        <f t="shared" si="9"/>
        <v>#DIV/0!</v>
      </c>
      <c r="R184">
        <f t="shared" si="10"/>
        <v>2016</v>
      </c>
      <c r="S184" s="17">
        <f t="shared" si="11"/>
        <v>42712.011944444443</v>
      </c>
    </row>
    <row r="185" spans="1:19" ht="15.7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14">
        <v>1414438010</v>
      </c>
      <c r="K185" t="b">
        <v>0</v>
      </c>
      <c r="L185">
        <v>12</v>
      </c>
      <c r="M185" t="b">
        <v>0</v>
      </c>
      <c r="N185" s="12" t="s">
        <v>8269</v>
      </c>
      <c r="O185" t="s">
        <v>8273</v>
      </c>
      <c r="P185" s="10">
        <f t="shared" si="8"/>
        <v>36</v>
      </c>
      <c r="Q185" s="10">
        <f t="shared" si="9"/>
        <v>373.5</v>
      </c>
      <c r="R185">
        <f t="shared" si="10"/>
        <v>2014</v>
      </c>
      <c r="S185" s="17">
        <f t="shared" si="11"/>
        <v>41939.810300925928</v>
      </c>
    </row>
    <row r="186" spans="1:19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14">
        <v>1404586762</v>
      </c>
      <c r="K186" t="b">
        <v>0</v>
      </c>
      <c r="L186">
        <v>2</v>
      </c>
      <c r="M186" t="b">
        <v>0</v>
      </c>
      <c r="N186" s="12" t="s">
        <v>8269</v>
      </c>
      <c r="O186" t="s">
        <v>8273</v>
      </c>
      <c r="P186" s="10">
        <f t="shared" si="8"/>
        <v>3</v>
      </c>
      <c r="Q186" s="10">
        <f t="shared" si="9"/>
        <v>25.5</v>
      </c>
      <c r="R186">
        <f t="shared" si="10"/>
        <v>2014</v>
      </c>
      <c r="S186" s="17">
        <f t="shared" si="11"/>
        <v>41825.791226851856</v>
      </c>
    </row>
    <row r="187" spans="1:19" ht="15.7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14">
        <v>1468965139</v>
      </c>
      <c r="K187" t="b">
        <v>0</v>
      </c>
      <c r="L187">
        <v>10</v>
      </c>
      <c r="M187" t="b">
        <v>0</v>
      </c>
      <c r="N187" s="12" t="s">
        <v>8269</v>
      </c>
      <c r="O187" t="s">
        <v>8273</v>
      </c>
      <c r="P187" s="10">
        <f t="shared" si="8"/>
        <v>6</v>
      </c>
      <c r="Q187" s="10">
        <f t="shared" si="9"/>
        <v>220</v>
      </c>
      <c r="R187">
        <f t="shared" si="10"/>
        <v>2016</v>
      </c>
      <c r="S187" s="17">
        <f t="shared" si="11"/>
        <v>42570.91133101852</v>
      </c>
    </row>
    <row r="188" spans="1:19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14">
        <v>1485977434</v>
      </c>
      <c r="K188" t="b">
        <v>0</v>
      </c>
      <c r="L188">
        <v>0</v>
      </c>
      <c r="M188" t="b">
        <v>0</v>
      </c>
      <c r="N188" s="12" t="s">
        <v>8269</v>
      </c>
      <c r="O188" t="s">
        <v>8273</v>
      </c>
      <c r="P188" s="10">
        <f t="shared" si="8"/>
        <v>0</v>
      </c>
      <c r="Q188" s="10" t="e">
        <f t="shared" si="9"/>
        <v>#DIV/0!</v>
      </c>
      <c r="R188">
        <f t="shared" si="10"/>
        <v>2017</v>
      </c>
      <c r="S188" s="17">
        <f t="shared" si="11"/>
        <v>42767.812893518523</v>
      </c>
    </row>
    <row r="189" spans="1:19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14">
        <v>1435383457</v>
      </c>
      <c r="K189" t="b">
        <v>0</v>
      </c>
      <c r="L189">
        <v>5</v>
      </c>
      <c r="M189" t="b">
        <v>0</v>
      </c>
      <c r="N189" s="12" t="s">
        <v>8269</v>
      </c>
      <c r="O189" t="s">
        <v>8273</v>
      </c>
      <c r="P189" s="10">
        <f t="shared" si="8"/>
        <v>16</v>
      </c>
      <c r="Q189" s="10">
        <f t="shared" si="9"/>
        <v>160</v>
      </c>
      <c r="R189">
        <f t="shared" si="10"/>
        <v>2015</v>
      </c>
      <c r="S189" s="17">
        <f t="shared" si="11"/>
        <v>42182.234456018516</v>
      </c>
    </row>
    <row r="190" spans="1:19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14">
        <v>1407299015</v>
      </c>
      <c r="K190" t="b">
        <v>0</v>
      </c>
      <c r="L190">
        <v>0</v>
      </c>
      <c r="M190" t="b">
        <v>0</v>
      </c>
      <c r="N190" s="12" t="s">
        <v>8269</v>
      </c>
      <c r="O190" t="s">
        <v>8273</v>
      </c>
      <c r="P190" s="10">
        <f t="shared" si="8"/>
        <v>0</v>
      </c>
      <c r="Q190" s="10" t="e">
        <f t="shared" si="9"/>
        <v>#DIV/0!</v>
      </c>
      <c r="R190">
        <f t="shared" si="10"/>
        <v>2014</v>
      </c>
      <c r="S190" s="17">
        <f t="shared" si="11"/>
        <v>41857.18304398148</v>
      </c>
    </row>
    <row r="191" spans="1:19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14">
        <v>1467736477</v>
      </c>
      <c r="K191" t="b">
        <v>0</v>
      </c>
      <c r="L191">
        <v>5</v>
      </c>
      <c r="M191" t="b">
        <v>0</v>
      </c>
      <c r="N191" s="12" t="s">
        <v>8269</v>
      </c>
      <c r="O191" t="s">
        <v>8273</v>
      </c>
      <c r="P191" s="10">
        <f t="shared" si="8"/>
        <v>0</v>
      </c>
      <c r="Q191" s="10">
        <f t="shared" si="9"/>
        <v>69</v>
      </c>
      <c r="R191">
        <f t="shared" si="10"/>
        <v>2016</v>
      </c>
      <c r="S191" s="17">
        <f t="shared" si="11"/>
        <v>42556.690706018519</v>
      </c>
    </row>
    <row r="192" spans="1:19" ht="15.7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14">
        <v>1465227446</v>
      </c>
      <c r="K192" t="b">
        <v>0</v>
      </c>
      <c r="L192">
        <v>1</v>
      </c>
      <c r="M192" t="b">
        <v>0</v>
      </c>
      <c r="N192" s="12" t="s">
        <v>8269</v>
      </c>
      <c r="O192" t="s">
        <v>8273</v>
      </c>
      <c r="P192" s="10">
        <f t="shared" si="8"/>
        <v>0</v>
      </c>
      <c r="Q192" s="10">
        <f t="shared" si="9"/>
        <v>50</v>
      </c>
      <c r="R192">
        <f t="shared" si="10"/>
        <v>2016</v>
      </c>
      <c r="S192" s="17">
        <f t="shared" si="11"/>
        <v>42527.650995370372</v>
      </c>
    </row>
    <row r="193" spans="1:19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14">
        <v>1440326138</v>
      </c>
      <c r="K193" t="b">
        <v>0</v>
      </c>
      <c r="L193">
        <v>3</v>
      </c>
      <c r="M193" t="b">
        <v>0</v>
      </c>
      <c r="N193" s="12" t="s">
        <v>8269</v>
      </c>
      <c r="O193" t="s">
        <v>8273</v>
      </c>
      <c r="P193" s="10">
        <f t="shared" si="8"/>
        <v>5</v>
      </c>
      <c r="Q193" s="10">
        <f t="shared" si="9"/>
        <v>83.33</v>
      </c>
      <c r="R193">
        <f t="shared" si="10"/>
        <v>2015</v>
      </c>
      <c r="S193" s="17">
        <f t="shared" si="11"/>
        <v>42239.441412037035</v>
      </c>
    </row>
    <row r="194" spans="1:19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14">
        <v>1410980432</v>
      </c>
      <c r="K194" t="b">
        <v>0</v>
      </c>
      <c r="L194">
        <v>3</v>
      </c>
      <c r="M194" t="b">
        <v>0</v>
      </c>
      <c r="N194" s="12" t="s">
        <v>8269</v>
      </c>
      <c r="O194" t="s">
        <v>8273</v>
      </c>
      <c r="P194" s="10">
        <f t="shared" si="8"/>
        <v>0</v>
      </c>
      <c r="Q194" s="10">
        <f t="shared" si="9"/>
        <v>5.67</v>
      </c>
      <c r="R194">
        <f t="shared" si="10"/>
        <v>2014</v>
      </c>
      <c r="S194" s="17">
        <f t="shared" si="11"/>
        <v>41899.792037037041</v>
      </c>
    </row>
    <row r="195" spans="1:19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14">
        <v>1412029566</v>
      </c>
      <c r="K195" t="b">
        <v>0</v>
      </c>
      <c r="L195">
        <v>0</v>
      </c>
      <c r="M195" t="b">
        <v>0</v>
      </c>
      <c r="N195" s="12" t="s">
        <v>8269</v>
      </c>
      <c r="O195" t="s">
        <v>8273</v>
      </c>
      <c r="P195" s="10">
        <f t="shared" ref="P195:P258" si="12">ROUND(E195/D195*100,0)</f>
        <v>0</v>
      </c>
      <c r="Q195" s="10" t="e">
        <f t="shared" ref="Q195:Q258" si="13">ROUND(E195/L195,2)</f>
        <v>#DIV/0!</v>
      </c>
      <c r="R195">
        <f t="shared" ref="R195:R258" si="14">YEAR(S195)</f>
        <v>2014</v>
      </c>
      <c r="S195" s="17">
        <f t="shared" ref="S195:S258" si="15">(((J195/60)/60)/24)+DATE(1970,1,1)</f>
        <v>41911.934791666667</v>
      </c>
    </row>
    <row r="196" spans="1:19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14">
        <v>1452124531</v>
      </c>
      <c r="K196" t="b">
        <v>0</v>
      </c>
      <c r="L196">
        <v>3</v>
      </c>
      <c r="M196" t="b">
        <v>0</v>
      </c>
      <c r="N196" s="12" t="s">
        <v>8269</v>
      </c>
      <c r="O196" t="s">
        <v>8273</v>
      </c>
      <c r="P196" s="10">
        <f t="shared" si="12"/>
        <v>0</v>
      </c>
      <c r="Q196" s="10">
        <f t="shared" si="13"/>
        <v>1</v>
      </c>
      <c r="R196">
        <f t="shared" si="14"/>
        <v>2016</v>
      </c>
      <c r="S196" s="17">
        <f t="shared" si="15"/>
        <v>42375.996886574074</v>
      </c>
    </row>
    <row r="197" spans="1:19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14">
        <v>1431360332</v>
      </c>
      <c r="K197" t="b">
        <v>0</v>
      </c>
      <c r="L197">
        <v>0</v>
      </c>
      <c r="M197" t="b">
        <v>0</v>
      </c>
      <c r="N197" s="12" t="s">
        <v>8269</v>
      </c>
      <c r="O197" t="s">
        <v>8273</v>
      </c>
      <c r="P197" s="10">
        <f t="shared" si="12"/>
        <v>0</v>
      </c>
      <c r="Q197" s="10" t="e">
        <f t="shared" si="13"/>
        <v>#DIV/0!</v>
      </c>
      <c r="R197">
        <f t="shared" si="14"/>
        <v>2015</v>
      </c>
      <c r="S197" s="17">
        <f t="shared" si="15"/>
        <v>42135.67050925926</v>
      </c>
    </row>
    <row r="198" spans="1:19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14">
        <v>1442062898</v>
      </c>
      <c r="K198" t="b">
        <v>0</v>
      </c>
      <c r="L198">
        <v>19</v>
      </c>
      <c r="M198" t="b">
        <v>0</v>
      </c>
      <c r="N198" s="12" t="s">
        <v>8269</v>
      </c>
      <c r="O198" t="s">
        <v>8273</v>
      </c>
      <c r="P198" s="10">
        <f t="shared" si="12"/>
        <v>42</v>
      </c>
      <c r="Q198" s="10">
        <f t="shared" si="13"/>
        <v>77.11</v>
      </c>
      <c r="R198">
        <f t="shared" si="14"/>
        <v>2015</v>
      </c>
      <c r="S198" s="17">
        <f t="shared" si="15"/>
        <v>42259.542800925927</v>
      </c>
    </row>
    <row r="199" spans="1:19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14">
        <v>1483734100</v>
      </c>
      <c r="K199" t="b">
        <v>0</v>
      </c>
      <c r="L199">
        <v>8</v>
      </c>
      <c r="M199" t="b">
        <v>0</v>
      </c>
      <c r="N199" s="12" t="s">
        <v>8269</v>
      </c>
      <c r="O199" t="s">
        <v>8273</v>
      </c>
      <c r="P199" s="10">
        <f t="shared" si="12"/>
        <v>10</v>
      </c>
      <c r="Q199" s="10">
        <f t="shared" si="13"/>
        <v>32.75</v>
      </c>
      <c r="R199">
        <f t="shared" si="14"/>
        <v>2017</v>
      </c>
      <c r="S199" s="17">
        <f t="shared" si="15"/>
        <v>42741.848379629635</v>
      </c>
    </row>
    <row r="200" spans="1:19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14">
        <v>1409908322</v>
      </c>
      <c r="K200" t="b">
        <v>0</v>
      </c>
      <c r="L200">
        <v>6</v>
      </c>
      <c r="M200" t="b">
        <v>0</v>
      </c>
      <c r="N200" s="12" t="s">
        <v>8269</v>
      </c>
      <c r="O200" t="s">
        <v>8273</v>
      </c>
      <c r="P200" s="10">
        <f t="shared" si="12"/>
        <v>1</v>
      </c>
      <c r="Q200" s="10">
        <f t="shared" si="13"/>
        <v>46.5</v>
      </c>
      <c r="R200">
        <f t="shared" si="14"/>
        <v>2014</v>
      </c>
      <c r="S200" s="17">
        <f t="shared" si="15"/>
        <v>41887.383356481485</v>
      </c>
    </row>
    <row r="201" spans="1:19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14">
        <v>1470106702</v>
      </c>
      <c r="K201" t="b">
        <v>0</v>
      </c>
      <c r="L201">
        <v>0</v>
      </c>
      <c r="M201" t="b">
        <v>0</v>
      </c>
      <c r="N201" s="12" t="s">
        <v>8269</v>
      </c>
      <c r="O201" t="s">
        <v>8273</v>
      </c>
      <c r="P201" s="10">
        <f t="shared" si="12"/>
        <v>0</v>
      </c>
      <c r="Q201" s="10" t="e">
        <f t="shared" si="13"/>
        <v>#DIV/0!</v>
      </c>
      <c r="R201">
        <f t="shared" si="14"/>
        <v>2016</v>
      </c>
      <c r="S201" s="17">
        <f t="shared" si="15"/>
        <v>42584.123865740738</v>
      </c>
    </row>
    <row r="202" spans="1:19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14">
        <v>1408154403</v>
      </c>
      <c r="K202" t="b">
        <v>0</v>
      </c>
      <c r="L202">
        <v>18</v>
      </c>
      <c r="M202" t="b">
        <v>0</v>
      </c>
      <c r="N202" s="12" t="s">
        <v>8269</v>
      </c>
      <c r="O202" t="s">
        <v>8273</v>
      </c>
      <c r="P202" s="10">
        <f t="shared" si="12"/>
        <v>26</v>
      </c>
      <c r="Q202" s="10">
        <f t="shared" si="13"/>
        <v>87.31</v>
      </c>
      <c r="R202">
        <f t="shared" si="14"/>
        <v>2014</v>
      </c>
      <c r="S202" s="17">
        <f t="shared" si="15"/>
        <v>41867.083368055559</v>
      </c>
    </row>
    <row r="203" spans="1:19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14">
        <v>1421696329</v>
      </c>
      <c r="K203" t="b">
        <v>0</v>
      </c>
      <c r="L203">
        <v>7</v>
      </c>
      <c r="M203" t="b">
        <v>0</v>
      </c>
      <c r="N203" s="12" t="s">
        <v>8269</v>
      </c>
      <c r="O203" t="s">
        <v>8273</v>
      </c>
      <c r="P203" s="10">
        <f t="shared" si="12"/>
        <v>58</v>
      </c>
      <c r="Q203" s="10">
        <f t="shared" si="13"/>
        <v>54.29</v>
      </c>
      <c r="R203">
        <f t="shared" si="14"/>
        <v>2015</v>
      </c>
      <c r="S203" s="17">
        <f t="shared" si="15"/>
        <v>42023.818622685183</v>
      </c>
    </row>
    <row r="204" spans="1:19" ht="15.7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14">
        <v>1441750564</v>
      </c>
      <c r="K204" t="b">
        <v>0</v>
      </c>
      <c r="L204">
        <v>0</v>
      </c>
      <c r="M204" t="b">
        <v>0</v>
      </c>
      <c r="N204" s="12" t="s">
        <v>8269</v>
      </c>
      <c r="O204" t="s">
        <v>8273</v>
      </c>
      <c r="P204" s="10">
        <f t="shared" si="12"/>
        <v>0</v>
      </c>
      <c r="Q204" s="10" t="e">
        <f t="shared" si="13"/>
        <v>#DIV/0!</v>
      </c>
      <c r="R204">
        <f t="shared" si="14"/>
        <v>2015</v>
      </c>
      <c r="S204" s="17">
        <f t="shared" si="15"/>
        <v>42255.927824074075</v>
      </c>
    </row>
    <row r="205" spans="1:19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14">
        <v>1417378864</v>
      </c>
      <c r="K205" t="b">
        <v>0</v>
      </c>
      <c r="L205">
        <v>8</v>
      </c>
      <c r="M205" t="b">
        <v>0</v>
      </c>
      <c r="N205" s="12" t="s">
        <v>8269</v>
      </c>
      <c r="O205" t="s">
        <v>8273</v>
      </c>
      <c r="P205" s="10">
        <f t="shared" si="12"/>
        <v>30</v>
      </c>
      <c r="Q205" s="10">
        <f t="shared" si="13"/>
        <v>93.25</v>
      </c>
      <c r="R205">
        <f t="shared" si="14"/>
        <v>2014</v>
      </c>
      <c r="S205" s="17">
        <f t="shared" si="15"/>
        <v>41973.847962962958</v>
      </c>
    </row>
    <row r="206" spans="1:19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14">
        <v>1467727203</v>
      </c>
      <c r="K206" t="b">
        <v>0</v>
      </c>
      <c r="L206">
        <v>1293</v>
      </c>
      <c r="M206" t="b">
        <v>0</v>
      </c>
      <c r="N206" s="12" t="s">
        <v>8269</v>
      </c>
      <c r="O206" t="s">
        <v>8273</v>
      </c>
      <c r="P206" s="10">
        <f t="shared" si="12"/>
        <v>51</v>
      </c>
      <c r="Q206" s="10">
        <f t="shared" si="13"/>
        <v>117.68</v>
      </c>
      <c r="R206">
        <f t="shared" si="14"/>
        <v>2016</v>
      </c>
      <c r="S206" s="17">
        <f t="shared" si="15"/>
        <v>42556.583368055552</v>
      </c>
    </row>
    <row r="207" spans="1:19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14">
        <v>1441120222</v>
      </c>
      <c r="K207" t="b">
        <v>0</v>
      </c>
      <c r="L207">
        <v>17</v>
      </c>
      <c r="M207" t="b">
        <v>0</v>
      </c>
      <c r="N207" s="12" t="s">
        <v>8269</v>
      </c>
      <c r="O207" t="s">
        <v>8273</v>
      </c>
      <c r="P207" s="10">
        <f t="shared" si="12"/>
        <v>16</v>
      </c>
      <c r="Q207" s="10">
        <f t="shared" si="13"/>
        <v>76.47</v>
      </c>
      <c r="R207">
        <f t="shared" si="14"/>
        <v>2015</v>
      </c>
      <c r="S207" s="17">
        <f t="shared" si="15"/>
        <v>42248.632199074069</v>
      </c>
    </row>
    <row r="208" spans="1:19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14">
        <v>1468627583</v>
      </c>
      <c r="K208" t="b">
        <v>0</v>
      </c>
      <c r="L208">
        <v>0</v>
      </c>
      <c r="M208" t="b">
        <v>0</v>
      </c>
      <c r="N208" s="12" t="s">
        <v>8269</v>
      </c>
      <c r="O208" t="s">
        <v>8273</v>
      </c>
      <c r="P208" s="10">
        <f t="shared" si="12"/>
        <v>0</v>
      </c>
      <c r="Q208" s="10" t="e">
        <f t="shared" si="13"/>
        <v>#DIV/0!</v>
      </c>
      <c r="R208">
        <f t="shared" si="14"/>
        <v>2016</v>
      </c>
      <c r="S208" s="17">
        <f t="shared" si="15"/>
        <v>42567.004432870366</v>
      </c>
    </row>
    <row r="209" spans="1:19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14">
        <v>1417754638</v>
      </c>
      <c r="K209" t="b">
        <v>0</v>
      </c>
      <c r="L209">
        <v>13</v>
      </c>
      <c r="M209" t="b">
        <v>0</v>
      </c>
      <c r="N209" s="12" t="s">
        <v>8269</v>
      </c>
      <c r="O209" t="s">
        <v>8273</v>
      </c>
      <c r="P209" s="10">
        <f t="shared" si="12"/>
        <v>15</v>
      </c>
      <c r="Q209" s="10">
        <f t="shared" si="13"/>
        <v>163.85</v>
      </c>
      <c r="R209">
        <f t="shared" si="14"/>
        <v>2014</v>
      </c>
      <c r="S209" s="17">
        <f t="shared" si="15"/>
        <v>41978.197199074071</v>
      </c>
    </row>
    <row r="210" spans="1:19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14">
        <v>1416127967</v>
      </c>
      <c r="K210" t="b">
        <v>0</v>
      </c>
      <c r="L210">
        <v>0</v>
      </c>
      <c r="M210" t="b">
        <v>0</v>
      </c>
      <c r="N210" s="12" t="s">
        <v>8269</v>
      </c>
      <c r="O210" t="s">
        <v>8273</v>
      </c>
      <c r="P210" s="10">
        <f t="shared" si="12"/>
        <v>0</v>
      </c>
      <c r="Q210" s="10" t="e">
        <f t="shared" si="13"/>
        <v>#DIV/0!</v>
      </c>
      <c r="R210">
        <f t="shared" si="14"/>
        <v>2014</v>
      </c>
      <c r="S210" s="17">
        <f t="shared" si="15"/>
        <v>41959.369988425926</v>
      </c>
    </row>
    <row r="211" spans="1:19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14">
        <v>1433974135</v>
      </c>
      <c r="K211" t="b">
        <v>0</v>
      </c>
      <c r="L211">
        <v>0</v>
      </c>
      <c r="M211" t="b">
        <v>0</v>
      </c>
      <c r="N211" s="12" t="s">
        <v>8269</v>
      </c>
      <c r="O211" t="s">
        <v>8273</v>
      </c>
      <c r="P211" s="10">
        <f t="shared" si="12"/>
        <v>0</v>
      </c>
      <c r="Q211" s="10" t="e">
        <f t="shared" si="13"/>
        <v>#DIV/0!</v>
      </c>
      <c r="R211">
        <f t="shared" si="14"/>
        <v>2015</v>
      </c>
      <c r="S211" s="17">
        <f t="shared" si="15"/>
        <v>42165.922858796301</v>
      </c>
    </row>
    <row r="212" spans="1:19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14">
        <v>1441157592</v>
      </c>
      <c r="K212" t="b">
        <v>0</v>
      </c>
      <c r="L212">
        <v>33</v>
      </c>
      <c r="M212" t="b">
        <v>0</v>
      </c>
      <c r="N212" s="12" t="s">
        <v>8269</v>
      </c>
      <c r="O212" t="s">
        <v>8273</v>
      </c>
      <c r="P212" s="10">
        <f t="shared" si="12"/>
        <v>25</v>
      </c>
      <c r="Q212" s="10">
        <f t="shared" si="13"/>
        <v>91.82</v>
      </c>
      <c r="R212">
        <f t="shared" si="14"/>
        <v>2015</v>
      </c>
      <c r="S212" s="17">
        <f t="shared" si="15"/>
        <v>42249.064722222218</v>
      </c>
    </row>
    <row r="213" spans="1:19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14">
        <v>1440042617</v>
      </c>
      <c r="K213" t="b">
        <v>0</v>
      </c>
      <c r="L213">
        <v>12</v>
      </c>
      <c r="M213" t="b">
        <v>0</v>
      </c>
      <c r="N213" s="12" t="s">
        <v>8269</v>
      </c>
      <c r="O213" t="s">
        <v>8273</v>
      </c>
      <c r="P213" s="10">
        <f t="shared" si="12"/>
        <v>45</v>
      </c>
      <c r="Q213" s="10">
        <f t="shared" si="13"/>
        <v>185.83</v>
      </c>
      <c r="R213">
        <f t="shared" si="14"/>
        <v>2015</v>
      </c>
      <c r="S213" s="17">
        <f t="shared" si="15"/>
        <v>42236.159918981488</v>
      </c>
    </row>
    <row r="214" spans="1:19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14">
        <v>1455656920</v>
      </c>
      <c r="K214" t="b">
        <v>0</v>
      </c>
      <c r="L214">
        <v>1</v>
      </c>
      <c r="M214" t="b">
        <v>0</v>
      </c>
      <c r="N214" s="12" t="s">
        <v>8269</v>
      </c>
      <c r="O214" t="s">
        <v>8273</v>
      </c>
      <c r="P214" s="10">
        <f t="shared" si="12"/>
        <v>0</v>
      </c>
      <c r="Q214" s="10">
        <f t="shared" si="13"/>
        <v>1</v>
      </c>
      <c r="R214">
        <f t="shared" si="14"/>
        <v>2016</v>
      </c>
      <c r="S214" s="17">
        <f t="shared" si="15"/>
        <v>42416.881018518514</v>
      </c>
    </row>
    <row r="215" spans="1:19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14">
        <v>1437142547</v>
      </c>
      <c r="K215" t="b">
        <v>0</v>
      </c>
      <c r="L215">
        <v>1</v>
      </c>
      <c r="M215" t="b">
        <v>0</v>
      </c>
      <c r="N215" s="12" t="s">
        <v>8269</v>
      </c>
      <c r="O215" t="s">
        <v>8273</v>
      </c>
      <c r="P215" s="10">
        <f t="shared" si="12"/>
        <v>0</v>
      </c>
      <c r="Q215" s="10">
        <f t="shared" si="13"/>
        <v>20</v>
      </c>
      <c r="R215">
        <f t="shared" si="14"/>
        <v>2015</v>
      </c>
      <c r="S215" s="17">
        <f t="shared" si="15"/>
        <v>42202.594293981485</v>
      </c>
    </row>
    <row r="216" spans="1:19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14">
        <v>1420471349</v>
      </c>
      <c r="K216" t="b">
        <v>0</v>
      </c>
      <c r="L216">
        <v>1</v>
      </c>
      <c r="M216" t="b">
        <v>0</v>
      </c>
      <c r="N216" s="12" t="s">
        <v>8269</v>
      </c>
      <c r="O216" t="s">
        <v>8273</v>
      </c>
      <c r="P216" s="10">
        <f t="shared" si="12"/>
        <v>0</v>
      </c>
      <c r="Q216" s="10">
        <f t="shared" si="13"/>
        <v>1</v>
      </c>
      <c r="R216">
        <f t="shared" si="14"/>
        <v>2015</v>
      </c>
      <c r="S216" s="17">
        <f t="shared" si="15"/>
        <v>42009.64061342593</v>
      </c>
    </row>
    <row r="217" spans="1:19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14">
        <v>1452058282</v>
      </c>
      <c r="K217" t="b">
        <v>0</v>
      </c>
      <c r="L217">
        <v>1</v>
      </c>
      <c r="M217" t="b">
        <v>0</v>
      </c>
      <c r="N217" s="12" t="s">
        <v>8269</v>
      </c>
      <c r="O217" t="s">
        <v>8273</v>
      </c>
      <c r="P217" s="10">
        <f t="shared" si="12"/>
        <v>0</v>
      </c>
      <c r="Q217" s="10">
        <f t="shared" si="13"/>
        <v>10</v>
      </c>
      <c r="R217">
        <f t="shared" si="14"/>
        <v>2016</v>
      </c>
      <c r="S217" s="17">
        <f t="shared" si="15"/>
        <v>42375.230115740742</v>
      </c>
    </row>
    <row r="218" spans="1:19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14">
        <v>1425423637</v>
      </c>
      <c r="K218" t="b">
        <v>0</v>
      </c>
      <c r="L218">
        <v>84</v>
      </c>
      <c r="M218" t="b">
        <v>0</v>
      </c>
      <c r="N218" s="12" t="s">
        <v>8269</v>
      </c>
      <c r="O218" t="s">
        <v>8273</v>
      </c>
      <c r="P218" s="10">
        <f t="shared" si="12"/>
        <v>56</v>
      </c>
      <c r="Q218" s="10">
        <f t="shared" si="13"/>
        <v>331.54</v>
      </c>
      <c r="R218">
        <f t="shared" si="14"/>
        <v>2015</v>
      </c>
      <c r="S218" s="17">
        <f t="shared" si="15"/>
        <v>42066.958761574075</v>
      </c>
    </row>
    <row r="219" spans="1:19" ht="15.7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14">
        <v>1417101749</v>
      </c>
      <c r="K219" t="b">
        <v>0</v>
      </c>
      <c r="L219">
        <v>38</v>
      </c>
      <c r="M219" t="b">
        <v>0</v>
      </c>
      <c r="N219" s="12" t="s">
        <v>8269</v>
      </c>
      <c r="O219" t="s">
        <v>8273</v>
      </c>
      <c r="P219" s="10">
        <f t="shared" si="12"/>
        <v>12</v>
      </c>
      <c r="Q219" s="10">
        <f t="shared" si="13"/>
        <v>314.29000000000002</v>
      </c>
      <c r="R219">
        <f t="shared" si="14"/>
        <v>2014</v>
      </c>
      <c r="S219" s="17">
        <f t="shared" si="15"/>
        <v>41970.64061342593</v>
      </c>
    </row>
    <row r="220" spans="1:19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14">
        <v>1426518289</v>
      </c>
      <c r="K220" t="b">
        <v>0</v>
      </c>
      <c r="L220">
        <v>1</v>
      </c>
      <c r="M220" t="b">
        <v>0</v>
      </c>
      <c r="N220" s="12" t="s">
        <v>8269</v>
      </c>
      <c r="O220" t="s">
        <v>8273</v>
      </c>
      <c r="P220" s="10">
        <f t="shared" si="12"/>
        <v>2</v>
      </c>
      <c r="Q220" s="10">
        <f t="shared" si="13"/>
        <v>100</v>
      </c>
      <c r="R220">
        <f t="shared" si="14"/>
        <v>2015</v>
      </c>
      <c r="S220" s="17">
        <f t="shared" si="15"/>
        <v>42079.628344907411</v>
      </c>
    </row>
    <row r="221" spans="1:19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14">
        <v>1456732225</v>
      </c>
      <c r="K221" t="b">
        <v>0</v>
      </c>
      <c r="L221">
        <v>76</v>
      </c>
      <c r="M221" t="b">
        <v>0</v>
      </c>
      <c r="N221" s="12" t="s">
        <v>8269</v>
      </c>
      <c r="O221" t="s">
        <v>8273</v>
      </c>
      <c r="P221" s="10">
        <f t="shared" si="12"/>
        <v>18</v>
      </c>
      <c r="Q221" s="10">
        <f t="shared" si="13"/>
        <v>115.99</v>
      </c>
      <c r="R221">
        <f t="shared" si="14"/>
        <v>2016</v>
      </c>
      <c r="S221" s="17">
        <f t="shared" si="15"/>
        <v>42429.326678240745</v>
      </c>
    </row>
    <row r="222" spans="1:19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14">
        <v>1436542030</v>
      </c>
      <c r="K222" t="b">
        <v>0</v>
      </c>
      <c r="L222">
        <v>3</v>
      </c>
      <c r="M222" t="b">
        <v>0</v>
      </c>
      <c r="N222" s="12" t="s">
        <v>8269</v>
      </c>
      <c r="O222" t="s">
        <v>8273</v>
      </c>
      <c r="P222" s="10">
        <f t="shared" si="12"/>
        <v>1</v>
      </c>
      <c r="Q222" s="10">
        <f t="shared" si="13"/>
        <v>120</v>
      </c>
      <c r="R222">
        <f t="shared" si="14"/>
        <v>2015</v>
      </c>
      <c r="S222" s="17">
        <f t="shared" si="15"/>
        <v>42195.643865740742</v>
      </c>
    </row>
    <row r="223" spans="1:19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14">
        <v>1422389164</v>
      </c>
      <c r="K223" t="b">
        <v>0</v>
      </c>
      <c r="L223">
        <v>0</v>
      </c>
      <c r="M223" t="b">
        <v>0</v>
      </c>
      <c r="N223" s="12" t="s">
        <v>8269</v>
      </c>
      <c r="O223" t="s">
        <v>8273</v>
      </c>
      <c r="P223" s="10">
        <f t="shared" si="12"/>
        <v>0</v>
      </c>
      <c r="Q223" s="10" t="e">
        <f t="shared" si="13"/>
        <v>#DIV/0!</v>
      </c>
      <c r="R223">
        <f t="shared" si="14"/>
        <v>2015</v>
      </c>
      <c r="S223" s="17">
        <f t="shared" si="15"/>
        <v>42031.837546296301</v>
      </c>
    </row>
    <row r="224" spans="1:19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14">
        <v>1422383318</v>
      </c>
      <c r="K224" t="b">
        <v>0</v>
      </c>
      <c r="L224">
        <v>2</v>
      </c>
      <c r="M224" t="b">
        <v>0</v>
      </c>
      <c r="N224" s="12" t="s">
        <v>8269</v>
      </c>
      <c r="O224" t="s">
        <v>8273</v>
      </c>
      <c r="P224" s="10">
        <f t="shared" si="12"/>
        <v>13</v>
      </c>
      <c r="Q224" s="10">
        <f t="shared" si="13"/>
        <v>65</v>
      </c>
      <c r="R224">
        <f t="shared" si="14"/>
        <v>2015</v>
      </c>
      <c r="S224" s="17">
        <f t="shared" si="15"/>
        <v>42031.769884259258</v>
      </c>
    </row>
    <row r="225" spans="1:19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14">
        <v>1461287350</v>
      </c>
      <c r="K225" t="b">
        <v>0</v>
      </c>
      <c r="L225">
        <v>0</v>
      </c>
      <c r="M225" t="b">
        <v>0</v>
      </c>
      <c r="N225" s="12" t="s">
        <v>8269</v>
      </c>
      <c r="O225" t="s">
        <v>8273</v>
      </c>
      <c r="P225" s="10">
        <f t="shared" si="12"/>
        <v>0</v>
      </c>
      <c r="Q225" s="10" t="e">
        <f t="shared" si="13"/>
        <v>#DIV/0!</v>
      </c>
      <c r="R225">
        <f t="shared" si="14"/>
        <v>2016</v>
      </c>
      <c r="S225" s="17">
        <f t="shared" si="15"/>
        <v>42482.048032407409</v>
      </c>
    </row>
    <row r="226" spans="1:19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14">
        <v>1431322726</v>
      </c>
      <c r="K226" t="b">
        <v>0</v>
      </c>
      <c r="L226">
        <v>0</v>
      </c>
      <c r="M226" t="b">
        <v>0</v>
      </c>
      <c r="N226" s="12" t="s">
        <v>8269</v>
      </c>
      <c r="O226" t="s">
        <v>8273</v>
      </c>
      <c r="P226" s="10">
        <f t="shared" si="12"/>
        <v>0</v>
      </c>
      <c r="Q226" s="10" t="e">
        <f t="shared" si="13"/>
        <v>#DIV/0!</v>
      </c>
      <c r="R226">
        <f t="shared" si="14"/>
        <v>2015</v>
      </c>
      <c r="S226" s="17">
        <f t="shared" si="15"/>
        <v>42135.235254629632</v>
      </c>
    </row>
    <row r="227" spans="1:19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14">
        <v>1457564654</v>
      </c>
      <c r="K227" t="b">
        <v>0</v>
      </c>
      <c r="L227">
        <v>0</v>
      </c>
      <c r="M227" t="b">
        <v>0</v>
      </c>
      <c r="N227" s="12" t="s">
        <v>8269</v>
      </c>
      <c r="O227" t="s">
        <v>8273</v>
      </c>
      <c r="P227" s="10">
        <f t="shared" si="12"/>
        <v>0</v>
      </c>
      <c r="Q227" s="10" t="e">
        <f t="shared" si="13"/>
        <v>#DIV/0!</v>
      </c>
      <c r="R227">
        <f t="shared" si="14"/>
        <v>2016</v>
      </c>
      <c r="S227" s="17">
        <f t="shared" si="15"/>
        <v>42438.961273148147</v>
      </c>
    </row>
    <row r="228" spans="1:19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14">
        <v>1428854344</v>
      </c>
      <c r="K228" t="b">
        <v>0</v>
      </c>
      <c r="L228">
        <v>2</v>
      </c>
      <c r="M228" t="b">
        <v>0</v>
      </c>
      <c r="N228" s="12" t="s">
        <v>8269</v>
      </c>
      <c r="O228" t="s">
        <v>8273</v>
      </c>
      <c r="P228" s="10">
        <f t="shared" si="12"/>
        <v>1</v>
      </c>
      <c r="Q228" s="10">
        <f t="shared" si="13"/>
        <v>125</v>
      </c>
      <c r="R228">
        <f t="shared" si="14"/>
        <v>2015</v>
      </c>
      <c r="S228" s="17">
        <f t="shared" si="15"/>
        <v>42106.666018518517</v>
      </c>
    </row>
    <row r="229" spans="1:19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14">
        <v>1433885241</v>
      </c>
      <c r="K229" t="b">
        <v>0</v>
      </c>
      <c r="L229">
        <v>0</v>
      </c>
      <c r="M229" t="b">
        <v>0</v>
      </c>
      <c r="N229" s="12" t="s">
        <v>8269</v>
      </c>
      <c r="O229" t="s">
        <v>8273</v>
      </c>
      <c r="P229" s="10">
        <f t="shared" si="12"/>
        <v>0</v>
      </c>
      <c r="Q229" s="10" t="e">
        <f t="shared" si="13"/>
        <v>#DIV/0!</v>
      </c>
      <c r="R229">
        <f t="shared" si="14"/>
        <v>2015</v>
      </c>
      <c r="S229" s="17">
        <f t="shared" si="15"/>
        <v>42164.893993055557</v>
      </c>
    </row>
    <row r="230" spans="1:19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14">
        <v>1427992105</v>
      </c>
      <c r="K230" t="b">
        <v>0</v>
      </c>
      <c r="L230">
        <v>0</v>
      </c>
      <c r="M230" t="b">
        <v>0</v>
      </c>
      <c r="N230" s="12" t="s">
        <v>8269</v>
      </c>
      <c r="O230" t="s">
        <v>8273</v>
      </c>
      <c r="P230" s="10">
        <f t="shared" si="12"/>
        <v>0</v>
      </c>
      <c r="Q230" s="10" t="e">
        <f t="shared" si="13"/>
        <v>#DIV/0!</v>
      </c>
      <c r="R230">
        <f t="shared" si="14"/>
        <v>2015</v>
      </c>
      <c r="S230" s="17">
        <f t="shared" si="15"/>
        <v>42096.686400462961</v>
      </c>
    </row>
    <row r="231" spans="1:19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14">
        <v>1452810297</v>
      </c>
      <c r="K231" t="b">
        <v>0</v>
      </c>
      <c r="L231">
        <v>0</v>
      </c>
      <c r="M231" t="b">
        <v>0</v>
      </c>
      <c r="N231" s="12" t="s">
        <v>8269</v>
      </c>
      <c r="O231" t="s">
        <v>8273</v>
      </c>
      <c r="P231" s="10">
        <f t="shared" si="12"/>
        <v>0</v>
      </c>
      <c r="Q231" s="10" t="e">
        <f t="shared" si="13"/>
        <v>#DIV/0!</v>
      </c>
      <c r="R231">
        <f t="shared" si="14"/>
        <v>2016</v>
      </c>
      <c r="S231" s="17">
        <f t="shared" si="15"/>
        <v>42383.933993055558</v>
      </c>
    </row>
    <row r="232" spans="1:19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14">
        <v>1430851151</v>
      </c>
      <c r="K232" t="b">
        <v>0</v>
      </c>
      <c r="L232">
        <v>2</v>
      </c>
      <c r="M232" t="b">
        <v>0</v>
      </c>
      <c r="N232" s="12" t="s">
        <v>8269</v>
      </c>
      <c r="O232" t="s">
        <v>8273</v>
      </c>
      <c r="P232" s="10">
        <f t="shared" si="12"/>
        <v>0</v>
      </c>
      <c r="Q232" s="10">
        <f t="shared" si="13"/>
        <v>30</v>
      </c>
      <c r="R232">
        <f t="shared" si="14"/>
        <v>2015</v>
      </c>
      <c r="S232" s="17">
        <f t="shared" si="15"/>
        <v>42129.777210648142</v>
      </c>
    </row>
    <row r="233" spans="1:19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14">
        <v>1449183651</v>
      </c>
      <c r="K233" t="b">
        <v>0</v>
      </c>
      <c r="L233">
        <v>0</v>
      </c>
      <c r="M233" t="b">
        <v>0</v>
      </c>
      <c r="N233" s="12" t="s">
        <v>8269</v>
      </c>
      <c r="O233" t="s">
        <v>8273</v>
      </c>
      <c r="P233" s="10">
        <f t="shared" si="12"/>
        <v>0</v>
      </c>
      <c r="Q233" s="10" t="e">
        <f t="shared" si="13"/>
        <v>#DIV/0!</v>
      </c>
      <c r="R233">
        <f t="shared" si="14"/>
        <v>2015</v>
      </c>
      <c r="S233" s="17">
        <f t="shared" si="15"/>
        <v>42341.958923611113</v>
      </c>
    </row>
    <row r="234" spans="1:19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14">
        <v>1422474546</v>
      </c>
      <c r="K234" t="b">
        <v>0</v>
      </c>
      <c r="L234">
        <v>7</v>
      </c>
      <c r="M234" t="b">
        <v>0</v>
      </c>
      <c r="N234" s="12" t="s">
        <v>8269</v>
      </c>
      <c r="O234" t="s">
        <v>8273</v>
      </c>
      <c r="P234" s="10">
        <f t="shared" si="12"/>
        <v>3</v>
      </c>
      <c r="Q234" s="10">
        <f t="shared" si="13"/>
        <v>15.71</v>
      </c>
      <c r="R234">
        <f t="shared" si="14"/>
        <v>2015</v>
      </c>
      <c r="S234" s="17">
        <f t="shared" si="15"/>
        <v>42032.82576388889</v>
      </c>
    </row>
    <row r="235" spans="1:19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14">
        <v>1472593972</v>
      </c>
      <c r="K235" t="b">
        <v>0</v>
      </c>
      <c r="L235">
        <v>0</v>
      </c>
      <c r="M235" t="b">
        <v>0</v>
      </c>
      <c r="N235" s="12" t="s">
        <v>8269</v>
      </c>
      <c r="O235" t="s">
        <v>8273</v>
      </c>
      <c r="P235" s="10">
        <f t="shared" si="12"/>
        <v>0</v>
      </c>
      <c r="Q235" s="10" t="e">
        <f t="shared" si="13"/>
        <v>#DIV/0!</v>
      </c>
      <c r="R235">
        <f t="shared" si="14"/>
        <v>2016</v>
      </c>
      <c r="S235" s="17">
        <f t="shared" si="15"/>
        <v>42612.911712962959</v>
      </c>
    </row>
    <row r="236" spans="1:19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14">
        <v>1431391859</v>
      </c>
      <c r="K236" t="b">
        <v>0</v>
      </c>
      <c r="L236">
        <v>5</v>
      </c>
      <c r="M236" t="b">
        <v>0</v>
      </c>
      <c r="N236" s="12" t="s">
        <v>8269</v>
      </c>
      <c r="O236" t="s">
        <v>8273</v>
      </c>
      <c r="P236" s="10">
        <f t="shared" si="12"/>
        <v>40</v>
      </c>
      <c r="Q236" s="10">
        <f t="shared" si="13"/>
        <v>80.2</v>
      </c>
      <c r="R236">
        <f t="shared" si="14"/>
        <v>2015</v>
      </c>
      <c r="S236" s="17">
        <f t="shared" si="15"/>
        <v>42136.035405092596</v>
      </c>
    </row>
    <row r="237" spans="1:19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14">
        <v>1433886497</v>
      </c>
      <c r="K237" t="b">
        <v>0</v>
      </c>
      <c r="L237">
        <v>0</v>
      </c>
      <c r="M237" t="b">
        <v>0</v>
      </c>
      <c r="N237" s="12" t="s">
        <v>8269</v>
      </c>
      <c r="O237" t="s">
        <v>8273</v>
      </c>
      <c r="P237" s="10">
        <f t="shared" si="12"/>
        <v>0</v>
      </c>
      <c r="Q237" s="10" t="e">
        <f t="shared" si="13"/>
        <v>#DIV/0!</v>
      </c>
      <c r="R237">
        <f t="shared" si="14"/>
        <v>2015</v>
      </c>
      <c r="S237" s="17">
        <f t="shared" si="15"/>
        <v>42164.908530092594</v>
      </c>
    </row>
    <row r="238" spans="1:19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14">
        <v>1447380099</v>
      </c>
      <c r="K238" t="b">
        <v>0</v>
      </c>
      <c r="L238">
        <v>0</v>
      </c>
      <c r="M238" t="b">
        <v>0</v>
      </c>
      <c r="N238" s="12" t="s">
        <v>8269</v>
      </c>
      <c r="O238" t="s">
        <v>8273</v>
      </c>
      <c r="P238" s="10">
        <f t="shared" si="12"/>
        <v>0</v>
      </c>
      <c r="Q238" s="10" t="e">
        <f t="shared" si="13"/>
        <v>#DIV/0!</v>
      </c>
      <c r="R238">
        <f t="shared" si="14"/>
        <v>2015</v>
      </c>
      <c r="S238" s="17">
        <f t="shared" si="15"/>
        <v>42321.08447916666</v>
      </c>
    </row>
    <row r="239" spans="1:19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14">
        <v>1452261069</v>
      </c>
      <c r="K239" t="b">
        <v>0</v>
      </c>
      <c r="L239">
        <v>1</v>
      </c>
      <c r="M239" t="b">
        <v>0</v>
      </c>
      <c r="N239" s="12" t="s">
        <v>8269</v>
      </c>
      <c r="O239" t="s">
        <v>8273</v>
      </c>
      <c r="P239" s="10">
        <f t="shared" si="12"/>
        <v>0</v>
      </c>
      <c r="Q239" s="10">
        <f t="shared" si="13"/>
        <v>50</v>
      </c>
      <c r="R239">
        <f t="shared" si="14"/>
        <v>2016</v>
      </c>
      <c r="S239" s="17">
        <f t="shared" si="15"/>
        <v>42377.577187499999</v>
      </c>
    </row>
    <row r="240" spans="1:19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14">
        <v>1481324760</v>
      </c>
      <c r="K240" t="b">
        <v>0</v>
      </c>
      <c r="L240">
        <v>0</v>
      </c>
      <c r="M240" t="b">
        <v>0</v>
      </c>
      <c r="N240" s="12" t="s">
        <v>8269</v>
      </c>
      <c r="O240" t="s">
        <v>8273</v>
      </c>
      <c r="P240" s="10">
        <f t="shared" si="12"/>
        <v>0</v>
      </c>
      <c r="Q240" s="10" t="e">
        <f t="shared" si="13"/>
        <v>#DIV/0!</v>
      </c>
      <c r="R240">
        <f t="shared" si="14"/>
        <v>2016</v>
      </c>
      <c r="S240" s="17">
        <f t="shared" si="15"/>
        <v>42713.962499999994</v>
      </c>
    </row>
    <row r="241" spans="1:19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14">
        <v>1445308730</v>
      </c>
      <c r="K241" t="b">
        <v>0</v>
      </c>
      <c r="L241">
        <v>5</v>
      </c>
      <c r="M241" t="b">
        <v>0</v>
      </c>
      <c r="N241" s="12" t="s">
        <v>8269</v>
      </c>
      <c r="O241" t="s">
        <v>8273</v>
      </c>
      <c r="P241" s="10">
        <f t="shared" si="12"/>
        <v>25</v>
      </c>
      <c r="Q241" s="10">
        <f t="shared" si="13"/>
        <v>50</v>
      </c>
      <c r="R241">
        <f t="shared" si="14"/>
        <v>2015</v>
      </c>
      <c r="S241" s="17">
        <f t="shared" si="15"/>
        <v>42297.110300925924</v>
      </c>
    </row>
    <row r="242" spans="1:19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14">
        <v>1363885211</v>
      </c>
      <c r="K242" t="b">
        <v>1</v>
      </c>
      <c r="L242">
        <v>137</v>
      </c>
      <c r="M242" t="b">
        <v>1</v>
      </c>
      <c r="N242" s="12" t="s">
        <v>8269</v>
      </c>
      <c r="O242" t="s">
        <v>8274</v>
      </c>
      <c r="P242" s="10">
        <f t="shared" si="12"/>
        <v>108</v>
      </c>
      <c r="Q242" s="10">
        <f t="shared" si="13"/>
        <v>117.85</v>
      </c>
      <c r="R242">
        <f t="shared" si="14"/>
        <v>2013</v>
      </c>
      <c r="S242" s="17">
        <f t="shared" si="15"/>
        <v>41354.708460648151</v>
      </c>
    </row>
    <row r="243" spans="1:19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14">
        <v>1415292304</v>
      </c>
      <c r="K243" t="b">
        <v>1</v>
      </c>
      <c r="L243">
        <v>376</v>
      </c>
      <c r="M243" t="b">
        <v>1</v>
      </c>
      <c r="N243" s="12" t="s">
        <v>8269</v>
      </c>
      <c r="O243" t="s">
        <v>8274</v>
      </c>
      <c r="P243" s="10">
        <f t="shared" si="12"/>
        <v>113</v>
      </c>
      <c r="Q243" s="10">
        <f t="shared" si="13"/>
        <v>109.04</v>
      </c>
      <c r="R243">
        <f t="shared" si="14"/>
        <v>2014</v>
      </c>
      <c r="S243" s="17">
        <f t="shared" si="15"/>
        <v>41949.697962962964</v>
      </c>
    </row>
    <row r="244" spans="1:19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14">
        <v>1321357790</v>
      </c>
      <c r="K244" t="b">
        <v>1</v>
      </c>
      <c r="L244">
        <v>202</v>
      </c>
      <c r="M244" t="b">
        <v>1</v>
      </c>
      <c r="N244" s="12" t="s">
        <v>8269</v>
      </c>
      <c r="O244" t="s">
        <v>8274</v>
      </c>
      <c r="P244" s="10">
        <f t="shared" si="12"/>
        <v>113</v>
      </c>
      <c r="Q244" s="10">
        <f t="shared" si="13"/>
        <v>73.02</v>
      </c>
      <c r="R244">
        <f t="shared" si="14"/>
        <v>2011</v>
      </c>
      <c r="S244" s="17">
        <f t="shared" si="15"/>
        <v>40862.492939814816</v>
      </c>
    </row>
    <row r="245" spans="1:19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14">
        <v>1390439304</v>
      </c>
      <c r="K245" t="b">
        <v>1</v>
      </c>
      <c r="L245">
        <v>328</v>
      </c>
      <c r="M245" t="b">
        <v>1</v>
      </c>
      <c r="N245" s="12" t="s">
        <v>8269</v>
      </c>
      <c r="O245" t="s">
        <v>8274</v>
      </c>
      <c r="P245" s="10">
        <f t="shared" si="12"/>
        <v>103</v>
      </c>
      <c r="Q245" s="10">
        <f t="shared" si="13"/>
        <v>78.2</v>
      </c>
      <c r="R245">
        <f t="shared" si="14"/>
        <v>2014</v>
      </c>
      <c r="S245" s="17">
        <f t="shared" si="15"/>
        <v>41662.047500000001</v>
      </c>
    </row>
    <row r="246" spans="1:19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14">
        <v>1265269559</v>
      </c>
      <c r="K246" t="b">
        <v>1</v>
      </c>
      <c r="L246">
        <v>84</v>
      </c>
      <c r="M246" t="b">
        <v>1</v>
      </c>
      <c r="N246" s="12" t="s">
        <v>8269</v>
      </c>
      <c r="O246" t="s">
        <v>8274</v>
      </c>
      <c r="P246" s="10">
        <f t="shared" si="12"/>
        <v>114</v>
      </c>
      <c r="Q246" s="10">
        <f t="shared" si="13"/>
        <v>47.4</v>
      </c>
      <c r="R246">
        <f t="shared" si="14"/>
        <v>2010</v>
      </c>
      <c r="S246" s="17">
        <f t="shared" si="15"/>
        <v>40213.323599537034</v>
      </c>
    </row>
    <row r="247" spans="1:19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14">
        <v>1342487785</v>
      </c>
      <c r="K247" t="b">
        <v>1</v>
      </c>
      <c r="L247">
        <v>96</v>
      </c>
      <c r="M247" t="b">
        <v>1</v>
      </c>
      <c r="N247" s="12" t="s">
        <v>8269</v>
      </c>
      <c r="O247" t="s">
        <v>8274</v>
      </c>
      <c r="P247" s="10">
        <f t="shared" si="12"/>
        <v>104</v>
      </c>
      <c r="Q247" s="10">
        <f t="shared" si="13"/>
        <v>54.02</v>
      </c>
      <c r="R247">
        <f t="shared" si="14"/>
        <v>2012</v>
      </c>
      <c r="S247" s="17">
        <f t="shared" si="15"/>
        <v>41107.053067129629</v>
      </c>
    </row>
    <row r="248" spans="1:19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14">
        <v>1288341805</v>
      </c>
      <c r="K248" t="b">
        <v>1</v>
      </c>
      <c r="L248">
        <v>223</v>
      </c>
      <c r="M248" t="b">
        <v>1</v>
      </c>
      <c r="N248" s="12" t="s">
        <v>8269</v>
      </c>
      <c r="O248" t="s">
        <v>8274</v>
      </c>
      <c r="P248" s="10">
        <f t="shared" si="12"/>
        <v>305</v>
      </c>
      <c r="Q248" s="10">
        <f t="shared" si="13"/>
        <v>68.489999999999995</v>
      </c>
      <c r="R248">
        <f t="shared" si="14"/>
        <v>2010</v>
      </c>
      <c r="S248" s="17">
        <f t="shared" si="15"/>
        <v>40480.363483796296</v>
      </c>
    </row>
    <row r="249" spans="1:19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14">
        <v>1284042614</v>
      </c>
      <c r="K249" t="b">
        <v>1</v>
      </c>
      <c r="L249">
        <v>62</v>
      </c>
      <c r="M249" t="b">
        <v>1</v>
      </c>
      <c r="N249" s="12" t="s">
        <v>8269</v>
      </c>
      <c r="O249" t="s">
        <v>8274</v>
      </c>
      <c r="P249" s="10">
        <f t="shared" si="12"/>
        <v>134</v>
      </c>
      <c r="Q249" s="10">
        <f t="shared" si="13"/>
        <v>108.15</v>
      </c>
      <c r="R249">
        <f t="shared" si="14"/>
        <v>2010</v>
      </c>
      <c r="S249" s="17">
        <f t="shared" si="15"/>
        <v>40430.604328703703</v>
      </c>
    </row>
    <row r="250" spans="1:19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14">
        <v>1322073309</v>
      </c>
      <c r="K250" t="b">
        <v>1</v>
      </c>
      <c r="L250">
        <v>146</v>
      </c>
      <c r="M250" t="b">
        <v>1</v>
      </c>
      <c r="N250" s="12" t="s">
        <v>8269</v>
      </c>
      <c r="O250" t="s">
        <v>8274</v>
      </c>
      <c r="P250" s="10">
        <f t="shared" si="12"/>
        <v>101</v>
      </c>
      <c r="Q250" s="10">
        <f t="shared" si="13"/>
        <v>589.95000000000005</v>
      </c>
      <c r="R250">
        <f t="shared" si="14"/>
        <v>2011</v>
      </c>
      <c r="S250" s="17">
        <f t="shared" si="15"/>
        <v>40870.774409722224</v>
      </c>
    </row>
    <row r="251" spans="1:19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14">
        <v>1275603020</v>
      </c>
      <c r="K251" t="b">
        <v>1</v>
      </c>
      <c r="L251">
        <v>235</v>
      </c>
      <c r="M251" t="b">
        <v>1</v>
      </c>
      <c r="N251" s="12" t="s">
        <v>8269</v>
      </c>
      <c r="O251" t="s">
        <v>8274</v>
      </c>
      <c r="P251" s="10">
        <f t="shared" si="12"/>
        <v>113</v>
      </c>
      <c r="Q251" s="10">
        <f t="shared" si="13"/>
        <v>48.05</v>
      </c>
      <c r="R251">
        <f t="shared" si="14"/>
        <v>2010</v>
      </c>
      <c r="S251" s="17">
        <f t="shared" si="15"/>
        <v>40332.923842592594</v>
      </c>
    </row>
    <row r="252" spans="1:19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14">
        <v>1367933691</v>
      </c>
      <c r="K252" t="b">
        <v>1</v>
      </c>
      <c r="L252">
        <v>437</v>
      </c>
      <c r="M252" t="b">
        <v>1</v>
      </c>
      <c r="N252" s="12" t="s">
        <v>8269</v>
      </c>
      <c r="O252" t="s">
        <v>8274</v>
      </c>
      <c r="P252" s="10">
        <f t="shared" si="12"/>
        <v>106</v>
      </c>
      <c r="Q252" s="10">
        <f t="shared" si="13"/>
        <v>72.48</v>
      </c>
      <c r="R252">
        <f t="shared" si="14"/>
        <v>2013</v>
      </c>
      <c r="S252" s="17">
        <f t="shared" si="15"/>
        <v>41401.565868055557</v>
      </c>
    </row>
    <row r="253" spans="1:19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14">
        <v>1334429646</v>
      </c>
      <c r="K253" t="b">
        <v>1</v>
      </c>
      <c r="L253">
        <v>77</v>
      </c>
      <c r="M253" t="b">
        <v>1</v>
      </c>
      <c r="N253" s="12" t="s">
        <v>8269</v>
      </c>
      <c r="O253" t="s">
        <v>8274</v>
      </c>
      <c r="P253" s="10">
        <f t="shared" si="12"/>
        <v>126</v>
      </c>
      <c r="Q253" s="10">
        <f t="shared" si="13"/>
        <v>57.08</v>
      </c>
      <c r="R253">
        <f t="shared" si="14"/>
        <v>2012</v>
      </c>
      <c r="S253" s="17">
        <f t="shared" si="15"/>
        <v>41013.787569444445</v>
      </c>
    </row>
    <row r="254" spans="1:19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14">
        <v>1269878058</v>
      </c>
      <c r="K254" t="b">
        <v>1</v>
      </c>
      <c r="L254">
        <v>108</v>
      </c>
      <c r="M254" t="b">
        <v>1</v>
      </c>
      <c r="N254" s="12" t="s">
        <v>8269</v>
      </c>
      <c r="O254" t="s">
        <v>8274</v>
      </c>
      <c r="P254" s="10">
        <f t="shared" si="12"/>
        <v>185</v>
      </c>
      <c r="Q254" s="10">
        <f t="shared" si="13"/>
        <v>85.44</v>
      </c>
      <c r="R254">
        <f t="shared" si="14"/>
        <v>2010</v>
      </c>
      <c r="S254" s="17">
        <f t="shared" si="15"/>
        <v>40266.662708333337</v>
      </c>
    </row>
    <row r="255" spans="1:19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14">
        <v>1326728235</v>
      </c>
      <c r="K255" t="b">
        <v>1</v>
      </c>
      <c r="L255">
        <v>7</v>
      </c>
      <c r="M255" t="b">
        <v>1</v>
      </c>
      <c r="N255" s="12" t="s">
        <v>8269</v>
      </c>
      <c r="O255" t="s">
        <v>8274</v>
      </c>
      <c r="P255" s="10">
        <f t="shared" si="12"/>
        <v>101</v>
      </c>
      <c r="Q255" s="10">
        <f t="shared" si="13"/>
        <v>215.86</v>
      </c>
      <c r="R255">
        <f t="shared" si="14"/>
        <v>2012</v>
      </c>
      <c r="S255" s="17">
        <f t="shared" si="15"/>
        <v>40924.650868055556</v>
      </c>
    </row>
    <row r="256" spans="1:19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14">
        <v>1442443910</v>
      </c>
      <c r="K256" t="b">
        <v>1</v>
      </c>
      <c r="L256">
        <v>314</v>
      </c>
      <c r="M256" t="b">
        <v>1</v>
      </c>
      <c r="N256" s="12" t="s">
        <v>8269</v>
      </c>
      <c r="O256" t="s">
        <v>8274</v>
      </c>
      <c r="P256" s="10">
        <f t="shared" si="12"/>
        <v>117</v>
      </c>
      <c r="Q256" s="10">
        <f t="shared" si="13"/>
        <v>89.39</v>
      </c>
      <c r="R256">
        <f t="shared" si="14"/>
        <v>2015</v>
      </c>
      <c r="S256" s="17">
        <f t="shared" si="15"/>
        <v>42263.952662037031</v>
      </c>
    </row>
    <row r="257" spans="1:19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14">
        <v>1297687082</v>
      </c>
      <c r="K257" t="b">
        <v>1</v>
      </c>
      <c r="L257">
        <v>188</v>
      </c>
      <c r="M257" t="b">
        <v>1</v>
      </c>
      <c r="N257" s="12" t="s">
        <v>8269</v>
      </c>
      <c r="O257" t="s">
        <v>8274</v>
      </c>
      <c r="P257" s="10">
        <f t="shared" si="12"/>
        <v>107</v>
      </c>
      <c r="Q257" s="10">
        <f t="shared" si="13"/>
        <v>45.42</v>
      </c>
      <c r="R257">
        <f t="shared" si="14"/>
        <v>2011</v>
      </c>
      <c r="S257" s="17">
        <f t="shared" si="15"/>
        <v>40588.526412037041</v>
      </c>
    </row>
    <row r="258" spans="1:19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14">
        <v>1360866467</v>
      </c>
      <c r="K258" t="b">
        <v>1</v>
      </c>
      <c r="L258">
        <v>275</v>
      </c>
      <c r="M258" t="b">
        <v>1</v>
      </c>
      <c r="N258" s="12" t="s">
        <v>8269</v>
      </c>
      <c r="O258" t="s">
        <v>8274</v>
      </c>
      <c r="P258" s="10">
        <f t="shared" si="12"/>
        <v>139</v>
      </c>
      <c r="Q258" s="10">
        <f t="shared" si="13"/>
        <v>65.760000000000005</v>
      </c>
      <c r="R258">
        <f t="shared" si="14"/>
        <v>2013</v>
      </c>
      <c r="S258" s="17">
        <f t="shared" si="15"/>
        <v>41319.769293981481</v>
      </c>
    </row>
    <row r="259" spans="1:19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14">
        <v>1461078162</v>
      </c>
      <c r="K259" t="b">
        <v>1</v>
      </c>
      <c r="L259">
        <v>560</v>
      </c>
      <c r="M259" t="b">
        <v>1</v>
      </c>
      <c r="N259" s="12" t="s">
        <v>8269</v>
      </c>
      <c r="O259" t="s">
        <v>8274</v>
      </c>
      <c r="P259" s="10">
        <f t="shared" ref="P259:P322" si="16">ROUND(E259/D259*100,0)</f>
        <v>107</v>
      </c>
      <c r="Q259" s="10">
        <f t="shared" ref="Q259:Q322" si="17">ROUND(E259/L259,2)</f>
        <v>66.7</v>
      </c>
      <c r="R259">
        <f t="shared" ref="R259:R322" si="18">YEAR(S259)</f>
        <v>2016</v>
      </c>
      <c r="S259" s="17">
        <f t="shared" ref="S259:S322" si="19">(((J259/60)/60)/24)+DATE(1970,1,1)</f>
        <v>42479.626875000002</v>
      </c>
    </row>
    <row r="260" spans="1:19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14">
        <v>1305767666</v>
      </c>
      <c r="K260" t="b">
        <v>1</v>
      </c>
      <c r="L260">
        <v>688</v>
      </c>
      <c r="M260" t="b">
        <v>1</v>
      </c>
      <c r="N260" s="12" t="s">
        <v>8269</v>
      </c>
      <c r="O260" t="s">
        <v>8274</v>
      </c>
      <c r="P260" s="10">
        <f t="shared" si="16"/>
        <v>191</v>
      </c>
      <c r="Q260" s="10">
        <f t="shared" si="17"/>
        <v>83.35</v>
      </c>
      <c r="R260">
        <f t="shared" si="18"/>
        <v>2011</v>
      </c>
      <c r="S260" s="17">
        <f t="shared" si="19"/>
        <v>40682.051689814813</v>
      </c>
    </row>
    <row r="261" spans="1:19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14">
        <v>1425922969</v>
      </c>
      <c r="K261" t="b">
        <v>1</v>
      </c>
      <c r="L261">
        <v>942</v>
      </c>
      <c r="M261" t="b">
        <v>1</v>
      </c>
      <c r="N261" s="12" t="s">
        <v>8269</v>
      </c>
      <c r="O261" t="s">
        <v>8274</v>
      </c>
      <c r="P261" s="10">
        <f t="shared" si="16"/>
        <v>132</v>
      </c>
      <c r="Q261" s="10">
        <f t="shared" si="17"/>
        <v>105.05</v>
      </c>
      <c r="R261">
        <f t="shared" si="18"/>
        <v>2015</v>
      </c>
      <c r="S261" s="17">
        <f t="shared" si="19"/>
        <v>42072.738067129627</v>
      </c>
    </row>
    <row r="262" spans="1:19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14">
        <v>1275415679</v>
      </c>
      <c r="K262" t="b">
        <v>1</v>
      </c>
      <c r="L262">
        <v>88</v>
      </c>
      <c r="M262" t="b">
        <v>1</v>
      </c>
      <c r="N262" s="12" t="s">
        <v>8269</v>
      </c>
      <c r="O262" t="s">
        <v>8274</v>
      </c>
      <c r="P262" s="10">
        <f t="shared" si="16"/>
        <v>106</v>
      </c>
      <c r="Q262" s="10">
        <f t="shared" si="17"/>
        <v>120.91</v>
      </c>
      <c r="R262">
        <f t="shared" si="18"/>
        <v>2010</v>
      </c>
      <c r="S262" s="17">
        <f t="shared" si="19"/>
        <v>40330.755543981482</v>
      </c>
    </row>
    <row r="263" spans="1:19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14">
        <v>1334783704</v>
      </c>
      <c r="K263" t="b">
        <v>1</v>
      </c>
      <c r="L263">
        <v>220</v>
      </c>
      <c r="M263" t="b">
        <v>1</v>
      </c>
      <c r="N263" s="12" t="s">
        <v>8269</v>
      </c>
      <c r="O263" t="s">
        <v>8274</v>
      </c>
      <c r="P263" s="10">
        <f t="shared" si="16"/>
        <v>107</v>
      </c>
      <c r="Q263" s="10">
        <f t="shared" si="17"/>
        <v>97.64</v>
      </c>
      <c r="R263">
        <f t="shared" si="18"/>
        <v>2012</v>
      </c>
      <c r="S263" s="17">
        <f t="shared" si="19"/>
        <v>41017.885462962964</v>
      </c>
    </row>
    <row r="264" spans="1:19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14">
        <v>1294811828</v>
      </c>
      <c r="K264" t="b">
        <v>1</v>
      </c>
      <c r="L264">
        <v>145</v>
      </c>
      <c r="M264" t="b">
        <v>1</v>
      </c>
      <c r="N264" s="12" t="s">
        <v>8269</v>
      </c>
      <c r="O264" t="s">
        <v>8274</v>
      </c>
      <c r="P264" s="10">
        <f t="shared" si="16"/>
        <v>240</v>
      </c>
      <c r="Q264" s="10">
        <f t="shared" si="17"/>
        <v>41.38</v>
      </c>
      <c r="R264">
        <f t="shared" si="18"/>
        <v>2011</v>
      </c>
      <c r="S264" s="17">
        <f t="shared" si="19"/>
        <v>40555.24800925926</v>
      </c>
    </row>
    <row r="265" spans="1:19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14">
        <v>1346194494</v>
      </c>
      <c r="K265" t="b">
        <v>1</v>
      </c>
      <c r="L265">
        <v>963</v>
      </c>
      <c r="M265" t="b">
        <v>1</v>
      </c>
      <c r="N265" s="12" t="s">
        <v>8269</v>
      </c>
      <c r="O265" t="s">
        <v>8274</v>
      </c>
      <c r="P265" s="10">
        <f t="shared" si="16"/>
        <v>118</v>
      </c>
      <c r="Q265" s="10">
        <f t="shared" si="17"/>
        <v>30.65</v>
      </c>
      <c r="R265">
        <f t="shared" si="18"/>
        <v>2012</v>
      </c>
      <c r="S265" s="17">
        <f t="shared" si="19"/>
        <v>41149.954791666663</v>
      </c>
    </row>
    <row r="266" spans="1:19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14">
        <v>1334155995</v>
      </c>
      <c r="K266" t="b">
        <v>1</v>
      </c>
      <c r="L266">
        <v>91</v>
      </c>
      <c r="M266" t="b">
        <v>1</v>
      </c>
      <c r="N266" s="12" t="s">
        <v>8269</v>
      </c>
      <c r="O266" t="s">
        <v>8274</v>
      </c>
      <c r="P266" s="10">
        <f t="shared" si="16"/>
        <v>118</v>
      </c>
      <c r="Q266" s="10">
        <f t="shared" si="17"/>
        <v>64.95</v>
      </c>
      <c r="R266">
        <f t="shared" si="18"/>
        <v>2012</v>
      </c>
      <c r="S266" s="17">
        <f t="shared" si="19"/>
        <v>41010.620312500003</v>
      </c>
    </row>
    <row r="267" spans="1:19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14">
        <v>1269928430</v>
      </c>
      <c r="K267" t="b">
        <v>1</v>
      </c>
      <c r="L267">
        <v>58</v>
      </c>
      <c r="M267" t="b">
        <v>1</v>
      </c>
      <c r="N267" s="12" t="s">
        <v>8269</v>
      </c>
      <c r="O267" t="s">
        <v>8274</v>
      </c>
      <c r="P267" s="10">
        <f t="shared" si="16"/>
        <v>111</v>
      </c>
      <c r="Q267" s="10">
        <f t="shared" si="17"/>
        <v>95.78</v>
      </c>
      <c r="R267">
        <f t="shared" si="18"/>
        <v>2010</v>
      </c>
      <c r="S267" s="17">
        <f t="shared" si="19"/>
        <v>40267.245717592588</v>
      </c>
    </row>
    <row r="268" spans="1:19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14">
        <v>1264565507</v>
      </c>
      <c r="K268" t="b">
        <v>1</v>
      </c>
      <c r="L268">
        <v>36</v>
      </c>
      <c r="M268" t="b">
        <v>1</v>
      </c>
      <c r="N268" s="12" t="s">
        <v>8269</v>
      </c>
      <c r="O268" t="s">
        <v>8274</v>
      </c>
      <c r="P268" s="10">
        <f t="shared" si="16"/>
        <v>146</v>
      </c>
      <c r="Q268" s="10">
        <f t="shared" si="17"/>
        <v>40.42</v>
      </c>
      <c r="R268">
        <f t="shared" si="18"/>
        <v>2010</v>
      </c>
      <c r="S268" s="17">
        <f t="shared" si="19"/>
        <v>40205.174849537041</v>
      </c>
    </row>
    <row r="269" spans="1:19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14">
        <v>1401101499</v>
      </c>
      <c r="K269" t="b">
        <v>1</v>
      </c>
      <c r="L269">
        <v>165</v>
      </c>
      <c r="M269" t="b">
        <v>1</v>
      </c>
      <c r="N269" s="12" t="s">
        <v>8269</v>
      </c>
      <c r="O269" t="s">
        <v>8274</v>
      </c>
      <c r="P269" s="10">
        <f t="shared" si="16"/>
        <v>132</v>
      </c>
      <c r="Q269" s="10">
        <f t="shared" si="17"/>
        <v>78.58</v>
      </c>
      <c r="R269">
        <f t="shared" si="18"/>
        <v>2014</v>
      </c>
      <c r="S269" s="17">
        <f t="shared" si="19"/>
        <v>41785.452534722222</v>
      </c>
    </row>
    <row r="270" spans="1:19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14">
        <v>1316749178</v>
      </c>
      <c r="K270" t="b">
        <v>1</v>
      </c>
      <c r="L270">
        <v>111</v>
      </c>
      <c r="M270" t="b">
        <v>1</v>
      </c>
      <c r="N270" s="12" t="s">
        <v>8269</v>
      </c>
      <c r="O270" t="s">
        <v>8274</v>
      </c>
      <c r="P270" s="10">
        <f t="shared" si="16"/>
        <v>111</v>
      </c>
      <c r="Q270" s="10">
        <f t="shared" si="17"/>
        <v>50.18</v>
      </c>
      <c r="R270">
        <f t="shared" si="18"/>
        <v>2011</v>
      </c>
      <c r="S270" s="17">
        <f t="shared" si="19"/>
        <v>40809.15252314815</v>
      </c>
    </row>
    <row r="271" spans="1:19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14">
        <v>1485146622</v>
      </c>
      <c r="K271" t="b">
        <v>1</v>
      </c>
      <c r="L271">
        <v>1596</v>
      </c>
      <c r="M271" t="b">
        <v>1</v>
      </c>
      <c r="N271" s="12" t="s">
        <v>8269</v>
      </c>
      <c r="O271" t="s">
        <v>8274</v>
      </c>
      <c r="P271" s="10">
        <f t="shared" si="16"/>
        <v>147</v>
      </c>
      <c r="Q271" s="10">
        <f t="shared" si="17"/>
        <v>92.25</v>
      </c>
      <c r="R271">
        <f t="shared" si="18"/>
        <v>2017</v>
      </c>
      <c r="S271" s="17">
        <f t="shared" si="19"/>
        <v>42758.197013888886</v>
      </c>
    </row>
    <row r="272" spans="1:19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14">
        <v>1301950070</v>
      </c>
      <c r="K272" t="b">
        <v>1</v>
      </c>
      <c r="L272">
        <v>61</v>
      </c>
      <c r="M272" t="b">
        <v>1</v>
      </c>
      <c r="N272" s="12" t="s">
        <v>8269</v>
      </c>
      <c r="O272" t="s">
        <v>8274</v>
      </c>
      <c r="P272" s="10">
        <f t="shared" si="16"/>
        <v>153</v>
      </c>
      <c r="Q272" s="10">
        <f t="shared" si="17"/>
        <v>57.54</v>
      </c>
      <c r="R272">
        <f t="shared" si="18"/>
        <v>2011</v>
      </c>
      <c r="S272" s="17">
        <f t="shared" si="19"/>
        <v>40637.866550925923</v>
      </c>
    </row>
    <row r="273" spans="1:19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14">
        <v>1386123861</v>
      </c>
      <c r="K273" t="b">
        <v>1</v>
      </c>
      <c r="L273">
        <v>287</v>
      </c>
      <c r="M273" t="b">
        <v>1</v>
      </c>
      <c r="N273" s="12" t="s">
        <v>8269</v>
      </c>
      <c r="O273" t="s">
        <v>8274</v>
      </c>
      <c r="P273" s="10">
        <f t="shared" si="16"/>
        <v>105</v>
      </c>
      <c r="Q273" s="10">
        <f t="shared" si="17"/>
        <v>109.42</v>
      </c>
      <c r="R273">
        <f t="shared" si="18"/>
        <v>2013</v>
      </c>
      <c r="S273" s="17">
        <f t="shared" si="19"/>
        <v>41612.10024305556</v>
      </c>
    </row>
    <row r="274" spans="1:19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14">
        <v>1267220191</v>
      </c>
      <c r="K274" t="b">
        <v>1</v>
      </c>
      <c r="L274">
        <v>65</v>
      </c>
      <c r="M274" t="b">
        <v>1</v>
      </c>
      <c r="N274" s="12" t="s">
        <v>8269</v>
      </c>
      <c r="O274" t="s">
        <v>8274</v>
      </c>
      <c r="P274" s="10">
        <f t="shared" si="16"/>
        <v>177</v>
      </c>
      <c r="Q274" s="10">
        <f t="shared" si="17"/>
        <v>81.89</v>
      </c>
      <c r="R274">
        <f t="shared" si="18"/>
        <v>2010</v>
      </c>
      <c r="S274" s="17">
        <f t="shared" si="19"/>
        <v>40235.900358796294</v>
      </c>
    </row>
    <row r="275" spans="1:19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14">
        <v>1307102266</v>
      </c>
      <c r="K275" t="b">
        <v>1</v>
      </c>
      <c r="L275">
        <v>118</v>
      </c>
      <c r="M275" t="b">
        <v>1</v>
      </c>
      <c r="N275" s="12" t="s">
        <v>8269</v>
      </c>
      <c r="O275" t="s">
        <v>8274</v>
      </c>
      <c r="P275" s="10">
        <f t="shared" si="16"/>
        <v>108</v>
      </c>
      <c r="Q275" s="10">
        <f t="shared" si="17"/>
        <v>45.67</v>
      </c>
      <c r="R275">
        <f t="shared" si="18"/>
        <v>2011</v>
      </c>
      <c r="S275" s="17">
        <f t="shared" si="19"/>
        <v>40697.498449074075</v>
      </c>
    </row>
    <row r="276" spans="1:19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14">
        <v>1330638829</v>
      </c>
      <c r="K276" t="b">
        <v>1</v>
      </c>
      <c r="L276">
        <v>113</v>
      </c>
      <c r="M276" t="b">
        <v>1</v>
      </c>
      <c r="N276" s="12" t="s">
        <v>8269</v>
      </c>
      <c r="O276" t="s">
        <v>8274</v>
      </c>
      <c r="P276" s="10">
        <f t="shared" si="16"/>
        <v>156</v>
      </c>
      <c r="Q276" s="10">
        <f t="shared" si="17"/>
        <v>55.22</v>
      </c>
      <c r="R276">
        <f t="shared" si="18"/>
        <v>2012</v>
      </c>
      <c r="S276" s="17">
        <f t="shared" si="19"/>
        <v>40969.912372685183</v>
      </c>
    </row>
    <row r="277" spans="1:19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14">
        <v>1349916366</v>
      </c>
      <c r="K277" t="b">
        <v>1</v>
      </c>
      <c r="L277">
        <v>332</v>
      </c>
      <c r="M277" t="b">
        <v>1</v>
      </c>
      <c r="N277" s="12" t="s">
        <v>8269</v>
      </c>
      <c r="O277" t="s">
        <v>8274</v>
      </c>
      <c r="P277" s="10">
        <f t="shared" si="16"/>
        <v>108</v>
      </c>
      <c r="Q277" s="10">
        <f t="shared" si="17"/>
        <v>65.3</v>
      </c>
      <c r="R277">
        <f t="shared" si="18"/>
        <v>2012</v>
      </c>
      <c r="S277" s="17">
        <f t="shared" si="19"/>
        <v>41193.032013888893</v>
      </c>
    </row>
    <row r="278" spans="1:19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14">
        <v>1330394274</v>
      </c>
      <c r="K278" t="b">
        <v>1</v>
      </c>
      <c r="L278">
        <v>62</v>
      </c>
      <c r="M278" t="b">
        <v>1</v>
      </c>
      <c r="N278" s="12" t="s">
        <v>8269</v>
      </c>
      <c r="O278" t="s">
        <v>8274</v>
      </c>
      <c r="P278" s="10">
        <f t="shared" si="16"/>
        <v>148</v>
      </c>
      <c r="Q278" s="10">
        <f t="shared" si="17"/>
        <v>95.23</v>
      </c>
      <c r="R278">
        <f t="shared" si="18"/>
        <v>2012</v>
      </c>
      <c r="S278" s="17">
        <f t="shared" si="19"/>
        <v>40967.081874999996</v>
      </c>
    </row>
    <row r="279" spans="1:19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14">
        <v>1429824219</v>
      </c>
      <c r="K279" t="b">
        <v>1</v>
      </c>
      <c r="L279">
        <v>951</v>
      </c>
      <c r="M279" t="b">
        <v>1</v>
      </c>
      <c r="N279" s="12" t="s">
        <v>8269</v>
      </c>
      <c r="O279" t="s">
        <v>8274</v>
      </c>
      <c r="P279" s="10">
        <f t="shared" si="16"/>
        <v>110</v>
      </c>
      <c r="Q279" s="10">
        <f t="shared" si="17"/>
        <v>75.44</v>
      </c>
      <c r="R279">
        <f t="shared" si="18"/>
        <v>2015</v>
      </c>
      <c r="S279" s="17">
        <f t="shared" si="19"/>
        <v>42117.891423611116</v>
      </c>
    </row>
    <row r="280" spans="1:19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14">
        <v>1347411539</v>
      </c>
      <c r="K280" t="b">
        <v>1</v>
      </c>
      <c r="L280">
        <v>415</v>
      </c>
      <c r="M280" t="b">
        <v>1</v>
      </c>
      <c r="N280" s="12" t="s">
        <v>8269</v>
      </c>
      <c r="O280" t="s">
        <v>8274</v>
      </c>
      <c r="P280" s="10">
        <f t="shared" si="16"/>
        <v>150</v>
      </c>
      <c r="Q280" s="10">
        <f t="shared" si="17"/>
        <v>97.82</v>
      </c>
      <c r="R280">
        <f t="shared" si="18"/>
        <v>2012</v>
      </c>
      <c r="S280" s="17">
        <f t="shared" si="19"/>
        <v>41164.040960648148</v>
      </c>
    </row>
    <row r="281" spans="1:19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14">
        <v>1485237096</v>
      </c>
      <c r="K281" t="b">
        <v>1</v>
      </c>
      <c r="L281">
        <v>305</v>
      </c>
      <c r="M281" t="b">
        <v>1</v>
      </c>
      <c r="N281" s="12" t="s">
        <v>8269</v>
      </c>
      <c r="O281" t="s">
        <v>8274</v>
      </c>
      <c r="P281" s="10">
        <f t="shared" si="16"/>
        <v>157</v>
      </c>
      <c r="Q281" s="10">
        <f t="shared" si="17"/>
        <v>87.69</v>
      </c>
      <c r="R281">
        <f t="shared" si="18"/>
        <v>2017</v>
      </c>
      <c r="S281" s="17">
        <f t="shared" si="19"/>
        <v>42759.244166666671</v>
      </c>
    </row>
    <row r="282" spans="1:19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14">
        <v>1397571035</v>
      </c>
      <c r="K282" t="b">
        <v>1</v>
      </c>
      <c r="L282">
        <v>2139</v>
      </c>
      <c r="M282" t="b">
        <v>1</v>
      </c>
      <c r="N282" s="12" t="s">
        <v>8269</v>
      </c>
      <c r="O282" t="s">
        <v>8274</v>
      </c>
      <c r="P282" s="10">
        <f t="shared" si="16"/>
        <v>156</v>
      </c>
      <c r="Q282" s="10">
        <f t="shared" si="17"/>
        <v>54.75</v>
      </c>
      <c r="R282">
        <f t="shared" si="18"/>
        <v>2014</v>
      </c>
      <c r="S282" s="17">
        <f t="shared" si="19"/>
        <v>41744.590682870366</v>
      </c>
    </row>
    <row r="283" spans="1:19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14">
        <v>1242532513</v>
      </c>
      <c r="K283" t="b">
        <v>1</v>
      </c>
      <c r="L283">
        <v>79</v>
      </c>
      <c r="M283" t="b">
        <v>1</v>
      </c>
      <c r="N283" s="12" t="s">
        <v>8269</v>
      </c>
      <c r="O283" t="s">
        <v>8274</v>
      </c>
      <c r="P283" s="10">
        <f t="shared" si="16"/>
        <v>121</v>
      </c>
      <c r="Q283" s="10">
        <f t="shared" si="17"/>
        <v>83.95</v>
      </c>
      <c r="R283">
        <f t="shared" si="18"/>
        <v>2009</v>
      </c>
      <c r="S283" s="17">
        <f t="shared" si="19"/>
        <v>39950.163344907407</v>
      </c>
    </row>
    <row r="284" spans="1:19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14">
        <v>1263679492</v>
      </c>
      <c r="K284" t="b">
        <v>1</v>
      </c>
      <c r="L284">
        <v>179</v>
      </c>
      <c r="M284" t="b">
        <v>1</v>
      </c>
      <c r="N284" s="12" t="s">
        <v>8269</v>
      </c>
      <c r="O284" t="s">
        <v>8274</v>
      </c>
      <c r="P284" s="10">
        <f t="shared" si="16"/>
        <v>101</v>
      </c>
      <c r="Q284" s="10">
        <f t="shared" si="17"/>
        <v>254.39</v>
      </c>
      <c r="R284">
        <f t="shared" si="18"/>
        <v>2010</v>
      </c>
      <c r="S284" s="17">
        <f t="shared" si="19"/>
        <v>40194.920046296298</v>
      </c>
    </row>
    <row r="285" spans="1:19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14">
        <v>1305219744</v>
      </c>
      <c r="K285" t="b">
        <v>1</v>
      </c>
      <c r="L285">
        <v>202</v>
      </c>
      <c r="M285" t="b">
        <v>1</v>
      </c>
      <c r="N285" s="12" t="s">
        <v>8269</v>
      </c>
      <c r="O285" t="s">
        <v>8274</v>
      </c>
      <c r="P285" s="10">
        <f t="shared" si="16"/>
        <v>114</v>
      </c>
      <c r="Q285" s="10">
        <f t="shared" si="17"/>
        <v>101.83</v>
      </c>
      <c r="R285">
        <f t="shared" si="18"/>
        <v>2011</v>
      </c>
      <c r="S285" s="17">
        <f t="shared" si="19"/>
        <v>40675.71</v>
      </c>
    </row>
    <row r="286" spans="1:19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14">
        <v>1325007780</v>
      </c>
      <c r="K286" t="b">
        <v>1</v>
      </c>
      <c r="L286">
        <v>760</v>
      </c>
      <c r="M286" t="b">
        <v>1</v>
      </c>
      <c r="N286" s="12" t="s">
        <v>8269</v>
      </c>
      <c r="O286" t="s">
        <v>8274</v>
      </c>
      <c r="P286" s="10">
        <f t="shared" si="16"/>
        <v>105</v>
      </c>
      <c r="Q286" s="10">
        <f t="shared" si="17"/>
        <v>55.07</v>
      </c>
      <c r="R286">
        <f t="shared" si="18"/>
        <v>2011</v>
      </c>
      <c r="S286" s="17">
        <f t="shared" si="19"/>
        <v>40904.738194444442</v>
      </c>
    </row>
    <row r="287" spans="1:19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14">
        <v>1377022128</v>
      </c>
      <c r="K287" t="b">
        <v>1</v>
      </c>
      <c r="L287">
        <v>563</v>
      </c>
      <c r="M287" t="b">
        <v>1</v>
      </c>
      <c r="N287" s="12" t="s">
        <v>8269</v>
      </c>
      <c r="O287" t="s">
        <v>8274</v>
      </c>
      <c r="P287" s="10">
        <f t="shared" si="16"/>
        <v>229</v>
      </c>
      <c r="Q287" s="10">
        <f t="shared" si="17"/>
        <v>56.9</v>
      </c>
      <c r="R287">
        <f t="shared" si="18"/>
        <v>2013</v>
      </c>
      <c r="S287" s="17">
        <f t="shared" si="19"/>
        <v>41506.756111111114</v>
      </c>
    </row>
    <row r="288" spans="1:19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14">
        <v>1360352124</v>
      </c>
      <c r="K288" t="b">
        <v>1</v>
      </c>
      <c r="L288">
        <v>135</v>
      </c>
      <c r="M288" t="b">
        <v>1</v>
      </c>
      <c r="N288" s="12" t="s">
        <v>8269</v>
      </c>
      <c r="O288" t="s">
        <v>8274</v>
      </c>
      <c r="P288" s="10">
        <f t="shared" si="16"/>
        <v>109</v>
      </c>
      <c r="Q288" s="10">
        <f t="shared" si="17"/>
        <v>121.28</v>
      </c>
      <c r="R288">
        <f t="shared" si="18"/>
        <v>2013</v>
      </c>
      <c r="S288" s="17">
        <f t="shared" si="19"/>
        <v>41313.816249999996</v>
      </c>
    </row>
    <row r="289" spans="1:19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14">
        <v>1349160018</v>
      </c>
      <c r="K289" t="b">
        <v>1</v>
      </c>
      <c r="L289">
        <v>290</v>
      </c>
      <c r="M289" t="b">
        <v>1</v>
      </c>
      <c r="N289" s="12" t="s">
        <v>8269</v>
      </c>
      <c r="O289" t="s">
        <v>8274</v>
      </c>
      <c r="P289" s="10">
        <f t="shared" si="16"/>
        <v>176</v>
      </c>
      <c r="Q289" s="10">
        <f t="shared" si="17"/>
        <v>91.19</v>
      </c>
      <c r="R289">
        <f t="shared" si="18"/>
        <v>2012</v>
      </c>
      <c r="S289" s="17">
        <f t="shared" si="19"/>
        <v>41184.277986111112</v>
      </c>
    </row>
    <row r="290" spans="1:19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14">
        <v>1337659393</v>
      </c>
      <c r="K290" t="b">
        <v>1</v>
      </c>
      <c r="L290">
        <v>447</v>
      </c>
      <c r="M290" t="b">
        <v>1</v>
      </c>
      <c r="N290" s="12" t="s">
        <v>8269</v>
      </c>
      <c r="O290" t="s">
        <v>8274</v>
      </c>
      <c r="P290" s="10">
        <f t="shared" si="16"/>
        <v>103</v>
      </c>
      <c r="Q290" s="10">
        <f t="shared" si="17"/>
        <v>115.45</v>
      </c>
      <c r="R290">
        <f t="shared" si="18"/>
        <v>2012</v>
      </c>
      <c r="S290" s="17">
        <f t="shared" si="19"/>
        <v>41051.168900462959</v>
      </c>
    </row>
    <row r="291" spans="1:19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14">
        <v>1380797834</v>
      </c>
      <c r="K291" t="b">
        <v>1</v>
      </c>
      <c r="L291">
        <v>232</v>
      </c>
      <c r="M291" t="b">
        <v>1</v>
      </c>
      <c r="N291" s="12" t="s">
        <v>8269</v>
      </c>
      <c r="O291" t="s">
        <v>8274</v>
      </c>
      <c r="P291" s="10">
        <f t="shared" si="16"/>
        <v>105</v>
      </c>
      <c r="Q291" s="10">
        <f t="shared" si="17"/>
        <v>67.77</v>
      </c>
      <c r="R291">
        <f t="shared" si="18"/>
        <v>2013</v>
      </c>
      <c r="S291" s="17">
        <f t="shared" si="19"/>
        <v>41550.456412037034</v>
      </c>
    </row>
    <row r="292" spans="1:19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14">
        <v>1292316697</v>
      </c>
      <c r="K292" t="b">
        <v>1</v>
      </c>
      <c r="L292">
        <v>168</v>
      </c>
      <c r="M292" t="b">
        <v>1</v>
      </c>
      <c r="N292" s="12" t="s">
        <v>8269</v>
      </c>
      <c r="O292" t="s">
        <v>8274</v>
      </c>
      <c r="P292" s="10">
        <f t="shared" si="16"/>
        <v>107</v>
      </c>
      <c r="Q292" s="10">
        <f t="shared" si="17"/>
        <v>28.58</v>
      </c>
      <c r="R292">
        <f t="shared" si="18"/>
        <v>2010</v>
      </c>
      <c r="S292" s="17">
        <f t="shared" si="19"/>
        <v>40526.36917824074</v>
      </c>
    </row>
    <row r="293" spans="1:19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14">
        <v>1365791246</v>
      </c>
      <c r="K293" t="b">
        <v>1</v>
      </c>
      <c r="L293">
        <v>128</v>
      </c>
      <c r="M293" t="b">
        <v>1</v>
      </c>
      <c r="N293" s="12" t="s">
        <v>8269</v>
      </c>
      <c r="O293" t="s">
        <v>8274</v>
      </c>
      <c r="P293" s="10">
        <f t="shared" si="16"/>
        <v>120</v>
      </c>
      <c r="Q293" s="10">
        <f t="shared" si="17"/>
        <v>46.88</v>
      </c>
      <c r="R293">
        <f t="shared" si="18"/>
        <v>2013</v>
      </c>
      <c r="S293" s="17">
        <f t="shared" si="19"/>
        <v>41376.769050925926</v>
      </c>
    </row>
    <row r="294" spans="1:19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14">
        <v>1317064599</v>
      </c>
      <c r="K294" t="b">
        <v>1</v>
      </c>
      <c r="L294">
        <v>493</v>
      </c>
      <c r="M294" t="b">
        <v>1</v>
      </c>
      <c r="N294" s="12" t="s">
        <v>8269</v>
      </c>
      <c r="O294" t="s">
        <v>8274</v>
      </c>
      <c r="P294" s="10">
        <f t="shared" si="16"/>
        <v>102</v>
      </c>
      <c r="Q294" s="10">
        <f t="shared" si="17"/>
        <v>154.41999999999999</v>
      </c>
      <c r="R294">
        <f t="shared" si="18"/>
        <v>2011</v>
      </c>
      <c r="S294" s="17">
        <f t="shared" si="19"/>
        <v>40812.803229166668</v>
      </c>
    </row>
    <row r="295" spans="1:19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14">
        <v>1395417714</v>
      </c>
      <c r="K295" t="b">
        <v>1</v>
      </c>
      <c r="L295">
        <v>131</v>
      </c>
      <c r="M295" t="b">
        <v>1</v>
      </c>
      <c r="N295" s="12" t="s">
        <v>8269</v>
      </c>
      <c r="O295" t="s">
        <v>8274</v>
      </c>
      <c r="P295" s="10">
        <f t="shared" si="16"/>
        <v>101</v>
      </c>
      <c r="Q295" s="10">
        <f t="shared" si="17"/>
        <v>201.22</v>
      </c>
      <c r="R295">
        <f t="shared" si="18"/>
        <v>2014</v>
      </c>
      <c r="S295" s="17">
        <f t="shared" si="19"/>
        <v>41719.667986111112</v>
      </c>
    </row>
    <row r="296" spans="1:19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14">
        <v>1276480894</v>
      </c>
      <c r="K296" t="b">
        <v>1</v>
      </c>
      <c r="L296">
        <v>50</v>
      </c>
      <c r="M296" t="b">
        <v>1</v>
      </c>
      <c r="N296" s="12" t="s">
        <v>8269</v>
      </c>
      <c r="O296" t="s">
        <v>8274</v>
      </c>
      <c r="P296" s="10">
        <f t="shared" si="16"/>
        <v>100</v>
      </c>
      <c r="Q296" s="10">
        <f t="shared" si="17"/>
        <v>100</v>
      </c>
      <c r="R296">
        <f t="shared" si="18"/>
        <v>2010</v>
      </c>
      <c r="S296" s="17">
        <f t="shared" si="19"/>
        <v>40343.084421296298</v>
      </c>
    </row>
    <row r="297" spans="1:19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14">
        <v>1378080409</v>
      </c>
      <c r="K297" t="b">
        <v>1</v>
      </c>
      <c r="L297">
        <v>665</v>
      </c>
      <c r="M297" t="b">
        <v>1</v>
      </c>
      <c r="N297" s="12" t="s">
        <v>8269</v>
      </c>
      <c r="O297" t="s">
        <v>8274</v>
      </c>
      <c r="P297" s="10">
        <f t="shared" si="16"/>
        <v>133</v>
      </c>
      <c r="Q297" s="10">
        <f t="shared" si="17"/>
        <v>100.08</v>
      </c>
      <c r="R297">
        <f t="shared" si="18"/>
        <v>2013</v>
      </c>
      <c r="S297" s="17">
        <f t="shared" si="19"/>
        <v>41519.004733796297</v>
      </c>
    </row>
    <row r="298" spans="1:19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14">
        <v>1344857083</v>
      </c>
      <c r="K298" t="b">
        <v>1</v>
      </c>
      <c r="L298">
        <v>129</v>
      </c>
      <c r="M298" t="b">
        <v>1</v>
      </c>
      <c r="N298" s="12" t="s">
        <v>8269</v>
      </c>
      <c r="O298" t="s">
        <v>8274</v>
      </c>
      <c r="P298" s="10">
        <f t="shared" si="16"/>
        <v>119</v>
      </c>
      <c r="Q298" s="10">
        <f t="shared" si="17"/>
        <v>230.09</v>
      </c>
      <c r="R298">
        <f t="shared" si="18"/>
        <v>2012</v>
      </c>
      <c r="S298" s="17">
        <f t="shared" si="19"/>
        <v>41134.475497685184</v>
      </c>
    </row>
    <row r="299" spans="1:19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14">
        <v>1427390901</v>
      </c>
      <c r="K299" t="b">
        <v>1</v>
      </c>
      <c r="L299">
        <v>142</v>
      </c>
      <c r="M299" t="b">
        <v>1</v>
      </c>
      <c r="N299" s="12" t="s">
        <v>8269</v>
      </c>
      <c r="O299" t="s">
        <v>8274</v>
      </c>
      <c r="P299" s="10">
        <f t="shared" si="16"/>
        <v>101</v>
      </c>
      <c r="Q299" s="10">
        <f t="shared" si="17"/>
        <v>141.75</v>
      </c>
      <c r="R299">
        <f t="shared" si="18"/>
        <v>2015</v>
      </c>
      <c r="S299" s="17">
        <f t="shared" si="19"/>
        <v>42089.72802083334</v>
      </c>
    </row>
    <row r="300" spans="1:19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14">
        <v>1394536048</v>
      </c>
      <c r="K300" t="b">
        <v>1</v>
      </c>
      <c r="L300">
        <v>2436</v>
      </c>
      <c r="M300" t="b">
        <v>1</v>
      </c>
      <c r="N300" s="12" t="s">
        <v>8269</v>
      </c>
      <c r="O300" t="s">
        <v>8274</v>
      </c>
      <c r="P300" s="10">
        <f t="shared" si="16"/>
        <v>109</v>
      </c>
      <c r="Q300" s="10">
        <f t="shared" si="17"/>
        <v>56.34</v>
      </c>
      <c r="R300">
        <f t="shared" si="18"/>
        <v>2014</v>
      </c>
      <c r="S300" s="17">
        <f t="shared" si="19"/>
        <v>41709.463518518518</v>
      </c>
    </row>
    <row r="301" spans="1:19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14">
        <v>1287379460</v>
      </c>
      <c r="K301" t="b">
        <v>1</v>
      </c>
      <c r="L301">
        <v>244</v>
      </c>
      <c r="M301" t="b">
        <v>1</v>
      </c>
      <c r="N301" s="12" t="s">
        <v>8269</v>
      </c>
      <c r="O301" t="s">
        <v>8274</v>
      </c>
      <c r="P301" s="10">
        <f t="shared" si="16"/>
        <v>179</v>
      </c>
      <c r="Q301" s="10">
        <f t="shared" si="17"/>
        <v>73.34</v>
      </c>
      <c r="R301">
        <f t="shared" si="18"/>
        <v>2010</v>
      </c>
      <c r="S301" s="17">
        <f t="shared" si="19"/>
        <v>40469.225231481483</v>
      </c>
    </row>
    <row r="302" spans="1:19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14">
        <v>1301007738</v>
      </c>
      <c r="K302" t="b">
        <v>1</v>
      </c>
      <c r="L302">
        <v>298</v>
      </c>
      <c r="M302" t="b">
        <v>1</v>
      </c>
      <c r="N302" s="12" t="s">
        <v>8269</v>
      </c>
      <c r="O302" t="s">
        <v>8274</v>
      </c>
      <c r="P302" s="10">
        <f t="shared" si="16"/>
        <v>102</v>
      </c>
      <c r="Q302" s="10">
        <f t="shared" si="17"/>
        <v>85.34</v>
      </c>
      <c r="R302">
        <f t="shared" si="18"/>
        <v>2011</v>
      </c>
      <c r="S302" s="17">
        <f t="shared" si="19"/>
        <v>40626.959930555553</v>
      </c>
    </row>
    <row r="303" spans="1:19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14">
        <v>1360258935</v>
      </c>
      <c r="K303" t="b">
        <v>1</v>
      </c>
      <c r="L303">
        <v>251</v>
      </c>
      <c r="M303" t="b">
        <v>1</v>
      </c>
      <c r="N303" s="12" t="s">
        <v>8269</v>
      </c>
      <c r="O303" t="s">
        <v>8274</v>
      </c>
      <c r="P303" s="10">
        <f t="shared" si="16"/>
        <v>119</v>
      </c>
      <c r="Q303" s="10">
        <f t="shared" si="17"/>
        <v>61.5</v>
      </c>
      <c r="R303">
        <f t="shared" si="18"/>
        <v>2013</v>
      </c>
      <c r="S303" s="17">
        <f t="shared" si="19"/>
        <v>41312.737673611111</v>
      </c>
    </row>
    <row r="304" spans="1:19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14">
        <v>1327523638</v>
      </c>
      <c r="K304" t="b">
        <v>1</v>
      </c>
      <c r="L304">
        <v>108</v>
      </c>
      <c r="M304" t="b">
        <v>1</v>
      </c>
      <c r="N304" s="12" t="s">
        <v>8269</v>
      </c>
      <c r="O304" t="s">
        <v>8274</v>
      </c>
      <c r="P304" s="10">
        <f t="shared" si="16"/>
        <v>100</v>
      </c>
      <c r="Q304" s="10">
        <f t="shared" si="17"/>
        <v>93.02</v>
      </c>
      <c r="R304">
        <f t="shared" si="18"/>
        <v>2012</v>
      </c>
      <c r="S304" s="17">
        <f t="shared" si="19"/>
        <v>40933.856921296298</v>
      </c>
    </row>
    <row r="305" spans="1:19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14">
        <v>1336009346</v>
      </c>
      <c r="K305" t="b">
        <v>1</v>
      </c>
      <c r="L305">
        <v>82</v>
      </c>
      <c r="M305" t="b">
        <v>1</v>
      </c>
      <c r="N305" s="12" t="s">
        <v>8269</v>
      </c>
      <c r="O305" t="s">
        <v>8274</v>
      </c>
      <c r="P305" s="10">
        <f t="shared" si="16"/>
        <v>137</v>
      </c>
      <c r="Q305" s="10">
        <f t="shared" si="17"/>
        <v>50.29</v>
      </c>
      <c r="R305">
        <f t="shared" si="18"/>
        <v>2012</v>
      </c>
      <c r="S305" s="17">
        <f t="shared" si="19"/>
        <v>41032.071134259262</v>
      </c>
    </row>
    <row r="306" spans="1:19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14">
        <v>1343096197</v>
      </c>
      <c r="K306" t="b">
        <v>1</v>
      </c>
      <c r="L306">
        <v>74</v>
      </c>
      <c r="M306" t="b">
        <v>1</v>
      </c>
      <c r="N306" s="12" t="s">
        <v>8269</v>
      </c>
      <c r="O306" t="s">
        <v>8274</v>
      </c>
      <c r="P306" s="10">
        <f t="shared" si="16"/>
        <v>232</v>
      </c>
      <c r="Q306" s="10">
        <f t="shared" si="17"/>
        <v>106.43</v>
      </c>
      <c r="R306">
        <f t="shared" si="18"/>
        <v>2012</v>
      </c>
      <c r="S306" s="17">
        <f t="shared" si="19"/>
        <v>41114.094872685186</v>
      </c>
    </row>
    <row r="307" spans="1:19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14">
        <v>1328800049</v>
      </c>
      <c r="K307" t="b">
        <v>1</v>
      </c>
      <c r="L307">
        <v>189</v>
      </c>
      <c r="M307" t="b">
        <v>1</v>
      </c>
      <c r="N307" s="12" t="s">
        <v>8269</v>
      </c>
      <c r="O307" t="s">
        <v>8274</v>
      </c>
      <c r="P307" s="10">
        <f t="shared" si="16"/>
        <v>130</v>
      </c>
      <c r="Q307" s="10">
        <f t="shared" si="17"/>
        <v>51.72</v>
      </c>
      <c r="R307">
        <f t="shared" si="18"/>
        <v>2012</v>
      </c>
      <c r="S307" s="17">
        <f t="shared" si="19"/>
        <v>40948.630196759259</v>
      </c>
    </row>
    <row r="308" spans="1:19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14">
        <v>1362081933</v>
      </c>
      <c r="K308" t="b">
        <v>1</v>
      </c>
      <c r="L308">
        <v>80</v>
      </c>
      <c r="M308" t="b">
        <v>1</v>
      </c>
      <c r="N308" s="12" t="s">
        <v>8269</v>
      </c>
      <c r="O308" t="s">
        <v>8274</v>
      </c>
      <c r="P308" s="10">
        <f t="shared" si="16"/>
        <v>293</v>
      </c>
      <c r="Q308" s="10">
        <f t="shared" si="17"/>
        <v>36.61</v>
      </c>
      <c r="R308">
        <f t="shared" si="18"/>
        <v>2013</v>
      </c>
      <c r="S308" s="17">
        <f t="shared" si="19"/>
        <v>41333.837187500001</v>
      </c>
    </row>
    <row r="309" spans="1:19" ht="15.7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14">
        <v>1357684801</v>
      </c>
      <c r="K309" t="b">
        <v>1</v>
      </c>
      <c r="L309">
        <v>576</v>
      </c>
      <c r="M309" t="b">
        <v>1</v>
      </c>
      <c r="N309" s="12" t="s">
        <v>8269</v>
      </c>
      <c r="O309" t="s">
        <v>8274</v>
      </c>
      <c r="P309" s="10">
        <f t="shared" si="16"/>
        <v>111</v>
      </c>
      <c r="Q309" s="10">
        <f t="shared" si="17"/>
        <v>42.52</v>
      </c>
      <c r="R309">
        <f t="shared" si="18"/>
        <v>2013</v>
      </c>
      <c r="S309" s="17">
        <f t="shared" si="19"/>
        <v>41282.944456018515</v>
      </c>
    </row>
    <row r="310" spans="1:19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14">
        <v>1295887210</v>
      </c>
      <c r="K310" t="b">
        <v>1</v>
      </c>
      <c r="L310">
        <v>202</v>
      </c>
      <c r="M310" t="b">
        <v>1</v>
      </c>
      <c r="N310" s="12" t="s">
        <v>8269</v>
      </c>
      <c r="O310" t="s">
        <v>8274</v>
      </c>
      <c r="P310" s="10">
        <f t="shared" si="16"/>
        <v>106</v>
      </c>
      <c r="Q310" s="10">
        <f t="shared" si="17"/>
        <v>62.71</v>
      </c>
      <c r="R310">
        <f t="shared" si="18"/>
        <v>2011</v>
      </c>
      <c r="S310" s="17">
        <f t="shared" si="19"/>
        <v>40567.694560185184</v>
      </c>
    </row>
    <row r="311" spans="1:19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14">
        <v>1344880934</v>
      </c>
      <c r="K311" t="b">
        <v>1</v>
      </c>
      <c r="L311">
        <v>238</v>
      </c>
      <c r="M311" t="b">
        <v>1</v>
      </c>
      <c r="N311" s="12" t="s">
        <v>8269</v>
      </c>
      <c r="O311" t="s">
        <v>8274</v>
      </c>
      <c r="P311" s="10">
        <f t="shared" si="16"/>
        <v>119</v>
      </c>
      <c r="Q311" s="10">
        <f t="shared" si="17"/>
        <v>89.96</v>
      </c>
      <c r="R311">
        <f t="shared" si="18"/>
        <v>2012</v>
      </c>
      <c r="S311" s="17">
        <f t="shared" si="19"/>
        <v>41134.751550925925</v>
      </c>
    </row>
    <row r="312" spans="1:19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14">
        <v>1317788623</v>
      </c>
      <c r="K312" t="b">
        <v>1</v>
      </c>
      <c r="L312">
        <v>36</v>
      </c>
      <c r="M312" t="b">
        <v>1</v>
      </c>
      <c r="N312" s="12" t="s">
        <v>8269</v>
      </c>
      <c r="O312" t="s">
        <v>8274</v>
      </c>
      <c r="P312" s="10">
        <f t="shared" si="16"/>
        <v>104</v>
      </c>
      <c r="Q312" s="10">
        <f t="shared" si="17"/>
        <v>28.92</v>
      </c>
      <c r="R312">
        <f t="shared" si="18"/>
        <v>2011</v>
      </c>
      <c r="S312" s="17">
        <f t="shared" si="19"/>
        <v>40821.183136574073</v>
      </c>
    </row>
    <row r="313" spans="1:19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14">
        <v>1321852592</v>
      </c>
      <c r="K313" t="b">
        <v>1</v>
      </c>
      <c r="L313">
        <v>150</v>
      </c>
      <c r="M313" t="b">
        <v>1</v>
      </c>
      <c r="N313" s="12" t="s">
        <v>8269</v>
      </c>
      <c r="O313" t="s">
        <v>8274</v>
      </c>
      <c r="P313" s="10">
        <f t="shared" si="16"/>
        <v>104</v>
      </c>
      <c r="Q313" s="10">
        <f t="shared" si="17"/>
        <v>138.80000000000001</v>
      </c>
      <c r="R313">
        <f t="shared" si="18"/>
        <v>2011</v>
      </c>
      <c r="S313" s="17">
        <f t="shared" si="19"/>
        <v>40868.219814814816</v>
      </c>
    </row>
    <row r="314" spans="1:19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14">
        <v>1363381432</v>
      </c>
      <c r="K314" t="b">
        <v>1</v>
      </c>
      <c r="L314">
        <v>146</v>
      </c>
      <c r="M314" t="b">
        <v>1</v>
      </c>
      <c r="N314" s="12" t="s">
        <v>8269</v>
      </c>
      <c r="O314" t="s">
        <v>8274</v>
      </c>
      <c r="P314" s="10">
        <f t="shared" si="16"/>
        <v>112</v>
      </c>
      <c r="Q314" s="10">
        <f t="shared" si="17"/>
        <v>61.3</v>
      </c>
      <c r="R314">
        <f t="shared" si="18"/>
        <v>2013</v>
      </c>
      <c r="S314" s="17">
        <f t="shared" si="19"/>
        <v>41348.877685185187</v>
      </c>
    </row>
    <row r="315" spans="1:19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14">
        <v>1277702894</v>
      </c>
      <c r="K315" t="b">
        <v>1</v>
      </c>
      <c r="L315">
        <v>222</v>
      </c>
      <c r="M315" t="b">
        <v>1</v>
      </c>
      <c r="N315" s="12" t="s">
        <v>8269</v>
      </c>
      <c r="O315" t="s">
        <v>8274</v>
      </c>
      <c r="P315" s="10">
        <f t="shared" si="16"/>
        <v>105</v>
      </c>
      <c r="Q315" s="10">
        <f t="shared" si="17"/>
        <v>80.2</v>
      </c>
      <c r="R315">
        <f t="shared" si="18"/>
        <v>2010</v>
      </c>
      <c r="S315" s="17">
        <f t="shared" si="19"/>
        <v>40357.227939814817</v>
      </c>
    </row>
    <row r="316" spans="1:19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14">
        <v>1359575988</v>
      </c>
      <c r="K316" t="b">
        <v>1</v>
      </c>
      <c r="L316">
        <v>120</v>
      </c>
      <c r="M316" t="b">
        <v>1</v>
      </c>
      <c r="N316" s="12" t="s">
        <v>8269</v>
      </c>
      <c r="O316" t="s">
        <v>8274</v>
      </c>
      <c r="P316" s="10">
        <f t="shared" si="16"/>
        <v>385</v>
      </c>
      <c r="Q316" s="10">
        <f t="shared" si="17"/>
        <v>32.1</v>
      </c>
      <c r="R316">
        <f t="shared" si="18"/>
        <v>2013</v>
      </c>
      <c r="S316" s="17">
        <f t="shared" si="19"/>
        <v>41304.833194444444</v>
      </c>
    </row>
    <row r="317" spans="1:19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14">
        <v>1343068334</v>
      </c>
      <c r="K317" t="b">
        <v>1</v>
      </c>
      <c r="L317">
        <v>126</v>
      </c>
      <c r="M317" t="b">
        <v>1</v>
      </c>
      <c r="N317" s="12" t="s">
        <v>8269</v>
      </c>
      <c r="O317" t="s">
        <v>8274</v>
      </c>
      <c r="P317" s="10">
        <f t="shared" si="16"/>
        <v>101</v>
      </c>
      <c r="Q317" s="10">
        <f t="shared" si="17"/>
        <v>200.89</v>
      </c>
      <c r="R317">
        <f t="shared" si="18"/>
        <v>2012</v>
      </c>
      <c r="S317" s="17">
        <f t="shared" si="19"/>
        <v>41113.77238425926</v>
      </c>
    </row>
    <row r="318" spans="1:19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14">
        <v>1415398197</v>
      </c>
      <c r="K318" t="b">
        <v>1</v>
      </c>
      <c r="L318">
        <v>158</v>
      </c>
      <c r="M318" t="b">
        <v>1</v>
      </c>
      <c r="N318" s="12" t="s">
        <v>8269</v>
      </c>
      <c r="O318" t="s">
        <v>8274</v>
      </c>
      <c r="P318" s="10">
        <f t="shared" si="16"/>
        <v>114</v>
      </c>
      <c r="Q318" s="10">
        <f t="shared" si="17"/>
        <v>108.01</v>
      </c>
      <c r="R318">
        <f t="shared" si="18"/>
        <v>2014</v>
      </c>
      <c r="S318" s="17">
        <f t="shared" si="19"/>
        <v>41950.923576388886</v>
      </c>
    </row>
    <row r="319" spans="1:19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14">
        <v>1384186483</v>
      </c>
      <c r="K319" t="b">
        <v>1</v>
      </c>
      <c r="L319">
        <v>316</v>
      </c>
      <c r="M319" t="b">
        <v>1</v>
      </c>
      <c r="N319" s="12" t="s">
        <v>8269</v>
      </c>
      <c r="O319" t="s">
        <v>8274</v>
      </c>
      <c r="P319" s="10">
        <f t="shared" si="16"/>
        <v>101</v>
      </c>
      <c r="Q319" s="10">
        <f t="shared" si="17"/>
        <v>95.7</v>
      </c>
      <c r="R319">
        <f t="shared" si="18"/>
        <v>2013</v>
      </c>
      <c r="S319" s="17">
        <f t="shared" si="19"/>
        <v>41589.676886574074</v>
      </c>
    </row>
    <row r="320" spans="1:19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14">
        <v>1361753751</v>
      </c>
      <c r="K320" t="b">
        <v>1</v>
      </c>
      <c r="L320">
        <v>284</v>
      </c>
      <c r="M320" t="b">
        <v>1</v>
      </c>
      <c r="N320" s="12" t="s">
        <v>8269</v>
      </c>
      <c r="O320" t="s">
        <v>8274</v>
      </c>
      <c r="P320" s="10">
        <f t="shared" si="16"/>
        <v>283</v>
      </c>
      <c r="Q320" s="10">
        <f t="shared" si="17"/>
        <v>49.88</v>
      </c>
      <c r="R320">
        <f t="shared" si="18"/>
        <v>2013</v>
      </c>
      <c r="S320" s="17">
        <f t="shared" si="19"/>
        <v>41330.038784722223</v>
      </c>
    </row>
    <row r="321" spans="1:19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14">
        <v>1257538029</v>
      </c>
      <c r="K321" t="b">
        <v>1</v>
      </c>
      <c r="L321">
        <v>51</v>
      </c>
      <c r="M321" t="b">
        <v>1</v>
      </c>
      <c r="N321" s="12" t="s">
        <v>8269</v>
      </c>
      <c r="O321" t="s">
        <v>8274</v>
      </c>
      <c r="P321" s="10">
        <f t="shared" si="16"/>
        <v>113</v>
      </c>
      <c r="Q321" s="10">
        <f t="shared" si="17"/>
        <v>110.47</v>
      </c>
      <c r="R321">
        <f t="shared" si="18"/>
        <v>2009</v>
      </c>
      <c r="S321" s="17">
        <f t="shared" si="19"/>
        <v>40123.83829861111</v>
      </c>
    </row>
    <row r="322" spans="1:19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14">
        <v>1448284433</v>
      </c>
      <c r="K322" t="b">
        <v>1</v>
      </c>
      <c r="L322">
        <v>158</v>
      </c>
      <c r="M322" t="b">
        <v>1</v>
      </c>
      <c r="N322" s="12" t="s">
        <v>8269</v>
      </c>
      <c r="O322" t="s">
        <v>8274</v>
      </c>
      <c r="P322" s="10">
        <f t="shared" si="16"/>
        <v>107</v>
      </c>
      <c r="Q322" s="10">
        <f t="shared" si="17"/>
        <v>134.91</v>
      </c>
      <c r="R322">
        <f t="shared" si="18"/>
        <v>2015</v>
      </c>
      <c r="S322" s="17">
        <f t="shared" si="19"/>
        <v>42331.551307870366</v>
      </c>
    </row>
    <row r="323" spans="1:19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14">
        <v>1475577786</v>
      </c>
      <c r="K323" t="b">
        <v>1</v>
      </c>
      <c r="L323">
        <v>337</v>
      </c>
      <c r="M323" t="b">
        <v>1</v>
      </c>
      <c r="N323" s="12" t="s">
        <v>8269</v>
      </c>
      <c r="O323" t="s">
        <v>8274</v>
      </c>
      <c r="P323" s="10">
        <f t="shared" ref="P323:P386" si="20">ROUND(E323/D323*100,0)</f>
        <v>103</v>
      </c>
      <c r="Q323" s="10">
        <f t="shared" ref="Q323:Q386" si="21">ROUND(E323/L323,2)</f>
        <v>106.62</v>
      </c>
      <c r="R323">
        <f t="shared" ref="R323:R386" si="22">YEAR(S323)</f>
        <v>2016</v>
      </c>
      <c r="S323" s="17">
        <f t="shared" ref="S323:S386" si="23">(((J323/60)/60)/24)+DATE(1970,1,1)</f>
        <v>42647.446597222224</v>
      </c>
    </row>
    <row r="324" spans="1:19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14">
        <v>1460554848</v>
      </c>
      <c r="K324" t="b">
        <v>1</v>
      </c>
      <c r="L324">
        <v>186</v>
      </c>
      <c r="M324" t="b">
        <v>1</v>
      </c>
      <c r="N324" s="12" t="s">
        <v>8269</v>
      </c>
      <c r="O324" t="s">
        <v>8274</v>
      </c>
      <c r="P324" s="10">
        <f t="shared" si="20"/>
        <v>108</v>
      </c>
      <c r="Q324" s="10">
        <f t="shared" si="21"/>
        <v>145.04</v>
      </c>
      <c r="R324">
        <f t="shared" si="22"/>
        <v>2016</v>
      </c>
      <c r="S324" s="17">
        <f t="shared" si="23"/>
        <v>42473.57</v>
      </c>
    </row>
    <row r="325" spans="1:19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14">
        <v>1479886966</v>
      </c>
      <c r="K325" t="b">
        <v>1</v>
      </c>
      <c r="L325">
        <v>58</v>
      </c>
      <c r="M325" t="b">
        <v>1</v>
      </c>
      <c r="N325" s="12" t="s">
        <v>8269</v>
      </c>
      <c r="O325" t="s">
        <v>8274</v>
      </c>
      <c r="P325" s="10">
        <f t="shared" si="20"/>
        <v>123</v>
      </c>
      <c r="Q325" s="10">
        <f t="shared" si="21"/>
        <v>114.59</v>
      </c>
      <c r="R325">
        <f t="shared" si="22"/>
        <v>2016</v>
      </c>
      <c r="S325" s="17">
        <f t="shared" si="23"/>
        <v>42697.32136574074</v>
      </c>
    </row>
    <row r="326" spans="1:19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14">
        <v>1435590108</v>
      </c>
      <c r="K326" t="b">
        <v>1</v>
      </c>
      <c r="L326">
        <v>82</v>
      </c>
      <c r="M326" t="b">
        <v>1</v>
      </c>
      <c r="N326" s="12" t="s">
        <v>8269</v>
      </c>
      <c r="O326" t="s">
        <v>8274</v>
      </c>
      <c r="P326" s="10">
        <f t="shared" si="20"/>
        <v>102</v>
      </c>
      <c r="Q326" s="10">
        <f t="shared" si="21"/>
        <v>105.32</v>
      </c>
      <c r="R326">
        <f t="shared" si="22"/>
        <v>2015</v>
      </c>
      <c r="S326" s="17">
        <f t="shared" si="23"/>
        <v>42184.626250000001</v>
      </c>
    </row>
    <row r="327" spans="1:19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14">
        <v>1479184233</v>
      </c>
      <c r="K327" t="b">
        <v>1</v>
      </c>
      <c r="L327">
        <v>736</v>
      </c>
      <c r="M327" t="b">
        <v>1</v>
      </c>
      <c r="N327" s="12" t="s">
        <v>8269</v>
      </c>
      <c r="O327" t="s">
        <v>8274</v>
      </c>
      <c r="P327" s="10">
        <f t="shared" si="20"/>
        <v>104</v>
      </c>
      <c r="Q327" s="10">
        <f t="shared" si="21"/>
        <v>70.92</v>
      </c>
      <c r="R327">
        <f t="shared" si="22"/>
        <v>2016</v>
      </c>
      <c r="S327" s="17">
        <f t="shared" si="23"/>
        <v>42689.187881944439</v>
      </c>
    </row>
    <row r="328" spans="1:19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14">
        <v>1486625606</v>
      </c>
      <c r="K328" t="b">
        <v>1</v>
      </c>
      <c r="L328">
        <v>1151</v>
      </c>
      <c r="M328" t="b">
        <v>1</v>
      </c>
      <c r="N328" s="12" t="s">
        <v>8269</v>
      </c>
      <c r="O328" t="s">
        <v>8274</v>
      </c>
      <c r="P328" s="10">
        <f t="shared" si="20"/>
        <v>113</v>
      </c>
      <c r="Q328" s="10">
        <f t="shared" si="21"/>
        <v>147.16999999999999</v>
      </c>
      <c r="R328">
        <f t="shared" si="22"/>
        <v>2017</v>
      </c>
      <c r="S328" s="17">
        <f t="shared" si="23"/>
        <v>42775.314884259264</v>
      </c>
    </row>
    <row r="329" spans="1:19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14">
        <v>1424669929</v>
      </c>
      <c r="K329" t="b">
        <v>1</v>
      </c>
      <c r="L329">
        <v>34</v>
      </c>
      <c r="M329" t="b">
        <v>1</v>
      </c>
      <c r="N329" s="12" t="s">
        <v>8269</v>
      </c>
      <c r="O329" t="s">
        <v>8274</v>
      </c>
      <c r="P329" s="10">
        <f t="shared" si="20"/>
        <v>136</v>
      </c>
      <c r="Q329" s="10">
        <f t="shared" si="21"/>
        <v>160.47</v>
      </c>
      <c r="R329">
        <f t="shared" si="22"/>
        <v>2015</v>
      </c>
      <c r="S329" s="17">
        <f t="shared" si="23"/>
        <v>42058.235289351855</v>
      </c>
    </row>
    <row r="330" spans="1:19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14">
        <v>1443739388</v>
      </c>
      <c r="K330" t="b">
        <v>1</v>
      </c>
      <c r="L330">
        <v>498</v>
      </c>
      <c r="M330" t="b">
        <v>1</v>
      </c>
      <c r="N330" s="12" t="s">
        <v>8269</v>
      </c>
      <c r="O330" t="s">
        <v>8274</v>
      </c>
      <c r="P330" s="10">
        <f t="shared" si="20"/>
        <v>104</v>
      </c>
      <c r="Q330" s="10">
        <f t="shared" si="21"/>
        <v>156.05000000000001</v>
      </c>
      <c r="R330">
        <f t="shared" si="22"/>
        <v>2015</v>
      </c>
      <c r="S330" s="17">
        <f t="shared" si="23"/>
        <v>42278.946620370371</v>
      </c>
    </row>
    <row r="331" spans="1:19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14">
        <v>1444821127</v>
      </c>
      <c r="K331" t="b">
        <v>1</v>
      </c>
      <c r="L331">
        <v>167</v>
      </c>
      <c r="M331" t="b">
        <v>1</v>
      </c>
      <c r="N331" s="12" t="s">
        <v>8269</v>
      </c>
      <c r="O331" t="s">
        <v>8274</v>
      </c>
      <c r="P331" s="10">
        <f t="shared" si="20"/>
        <v>106</v>
      </c>
      <c r="Q331" s="10">
        <f t="shared" si="21"/>
        <v>63.17</v>
      </c>
      <c r="R331">
        <f t="shared" si="22"/>
        <v>2015</v>
      </c>
      <c r="S331" s="17">
        <f t="shared" si="23"/>
        <v>42291.46674768519</v>
      </c>
    </row>
    <row r="332" spans="1:19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14">
        <v>1366028563</v>
      </c>
      <c r="K332" t="b">
        <v>1</v>
      </c>
      <c r="L332">
        <v>340</v>
      </c>
      <c r="M332" t="b">
        <v>1</v>
      </c>
      <c r="N332" s="12" t="s">
        <v>8269</v>
      </c>
      <c r="O332" t="s">
        <v>8274</v>
      </c>
      <c r="P332" s="10">
        <f t="shared" si="20"/>
        <v>102</v>
      </c>
      <c r="Q332" s="10">
        <f t="shared" si="21"/>
        <v>104.82</v>
      </c>
      <c r="R332">
        <f t="shared" si="22"/>
        <v>2013</v>
      </c>
      <c r="S332" s="17">
        <f t="shared" si="23"/>
        <v>41379.515775462962</v>
      </c>
    </row>
    <row r="333" spans="1:19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14">
        <v>1463493434</v>
      </c>
      <c r="K333" t="b">
        <v>1</v>
      </c>
      <c r="L333">
        <v>438</v>
      </c>
      <c r="M333" t="b">
        <v>1</v>
      </c>
      <c r="N333" s="12" t="s">
        <v>8269</v>
      </c>
      <c r="O333" t="s">
        <v>8274</v>
      </c>
      <c r="P333" s="10">
        <f t="shared" si="20"/>
        <v>107</v>
      </c>
      <c r="Q333" s="10">
        <f t="shared" si="21"/>
        <v>97.36</v>
      </c>
      <c r="R333">
        <f t="shared" si="22"/>
        <v>2016</v>
      </c>
      <c r="S333" s="17">
        <f t="shared" si="23"/>
        <v>42507.581412037034</v>
      </c>
    </row>
    <row r="334" spans="1:19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14">
        <v>1442420377</v>
      </c>
      <c r="K334" t="b">
        <v>1</v>
      </c>
      <c r="L334">
        <v>555</v>
      </c>
      <c r="M334" t="b">
        <v>1</v>
      </c>
      <c r="N334" s="12" t="s">
        <v>8269</v>
      </c>
      <c r="O334" t="s">
        <v>8274</v>
      </c>
      <c r="P334" s="10">
        <f t="shared" si="20"/>
        <v>113</v>
      </c>
      <c r="Q334" s="10">
        <f t="shared" si="21"/>
        <v>203.63</v>
      </c>
      <c r="R334">
        <f t="shared" si="22"/>
        <v>2015</v>
      </c>
      <c r="S334" s="17">
        <f t="shared" si="23"/>
        <v>42263.680289351847</v>
      </c>
    </row>
    <row r="335" spans="1:19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14">
        <v>1457450191</v>
      </c>
      <c r="K335" t="b">
        <v>1</v>
      </c>
      <c r="L335">
        <v>266</v>
      </c>
      <c r="M335" t="b">
        <v>1</v>
      </c>
      <c r="N335" s="12" t="s">
        <v>8269</v>
      </c>
      <c r="O335" t="s">
        <v>8274</v>
      </c>
      <c r="P335" s="10">
        <f t="shared" si="20"/>
        <v>125</v>
      </c>
      <c r="Q335" s="10">
        <f t="shared" si="21"/>
        <v>188.31</v>
      </c>
      <c r="R335">
        <f t="shared" si="22"/>
        <v>2016</v>
      </c>
      <c r="S335" s="17">
        <f t="shared" si="23"/>
        <v>42437.636469907404</v>
      </c>
    </row>
    <row r="336" spans="1:19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14">
        <v>1428423757</v>
      </c>
      <c r="K336" t="b">
        <v>1</v>
      </c>
      <c r="L336">
        <v>69</v>
      </c>
      <c r="M336" t="b">
        <v>1</v>
      </c>
      <c r="N336" s="12" t="s">
        <v>8269</v>
      </c>
      <c r="O336" t="s">
        <v>8274</v>
      </c>
      <c r="P336" s="10">
        <f t="shared" si="20"/>
        <v>101</v>
      </c>
      <c r="Q336" s="10">
        <f t="shared" si="21"/>
        <v>146.65</v>
      </c>
      <c r="R336">
        <f t="shared" si="22"/>
        <v>2015</v>
      </c>
      <c r="S336" s="17">
        <f t="shared" si="23"/>
        <v>42101.682372685187</v>
      </c>
    </row>
    <row r="337" spans="1:19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14">
        <v>1428428515</v>
      </c>
      <c r="K337" t="b">
        <v>1</v>
      </c>
      <c r="L337">
        <v>80</v>
      </c>
      <c r="M337" t="b">
        <v>1</v>
      </c>
      <c r="N337" s="12" t="s">
        <v>8269</v>
      </c>
      <c r="O337" t="s">
        <v>8274</v>
      </c>
      <c r="P337" s="10">
        <f t="shared" si="20"/>
        <v>103</v>
      </c>
      <c r="Q337" s="10">
        <f t="shared" si="21"/>
        <v>109.19</v>
      </c>
      <c r="R337">
        <f t="shared" si="22"/>
        <v>2015</v>
      </c>
      <c r="S337" s="17">
        <f t="shared" si="23"/>
        <v>42101.737442129626</v>
      </c>
    </row>
    <row r="338" spans="1:19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14">
        <v>1444832318</v>
      </c>
      <c r="K338" t="b">
        <v>1</v>
      </c>
      <c r="L338">
        <v>493</v>
      </c>
      <c r="M338" t="b">
        <v>1</v>
      </c>
      <c r="N338" s="12" t="s">
        <v>8269</v>
      </c>
      <c r="O338" t="s">
        <v>8274</v>
      </c>
      <c r="P338" s="10">
        <f t="shared" si="20"/>
        <v>117</v>
      </c>
      <c r="Q338" s="10">
        <f t="shared" si="21"/>
        <v>59.25</v>
      </c>
      <c r="R338">
        <f t="shared" si="22"/>
        <v>2015</v>
      </c>
      <c r="S338" s="17">
        <f t="shared" si="23"/>
        <v>42291.596273148149</v>
      </c>
    </row>
    <row r="339" spans="1:19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14">
        <v>1423710308</v>
      </c>
      <c r="K339" t="b">
        <v>1</v>
      </c>
      <c r="L339">
        <v>31</v>
      </c>
      <c r="M339" t="b">
        <v>1</v>
      </c>
      <c r="N339" s="12" t="s">
        <v>8269</v>
      </c>
      <c r="O339" t="s">
        <v>8274</v>
      </c>
      <c r="P339" s="10">
        <f t="shared" si="20"/>
        <v>101</v>
      </c>
      <c r="Q339" s="10">
        <f t="shared" si="21"/>
        <v>97.9</v>
      </c>
      <c r="R339">
        <f t="shared" si="22"/>
        <v>2015</v>
      </c>
      <c r="S339" s="17">
        <f t="shared" si="23"/>
        <v>42047.128564814819</v>
      </c>
    </row>
    <row r="340" spans="1:19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14">
        <v>1468001290</v>
      </c>
      <c r="K340" t="b">
        <v>1</v>
      </c>
      <c r="L340">
        <v>236</v>
      </c>
      <c r="M340" t="b">
        <v>1</v>
      </c>
      <c r="N340" s="12" t="s">
        <v>8269</v>
      </c>
      <c r="O340" t="s">
        <v>8274</v>
      </c>
      <c r="P340" s="10">
        <f t="shared" si="20"/>
        <v>110</v>
      </c>
      <c r="Q340" s="10">
        <f t="shared" si="21"/>
        <v>70</v>
      </c>
      <c r="R340">
        <f t="shared" si="22"/>
        <v>2016</v>
      </c>
      <c r="S340" s="17">
        <f t="shared" si="23"/>
        <v>42559.755671296298</v>
      </c>
    </row>
    <row r="341" spans="1:19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14">
        <v>1427739268</v>
      </c>
      <c r="K341" t="b">
        <v>1</v>
      </c>
      <c r="L341">
        <v>89</v>
      </c>
      <c r="M341" t="b">
        <v>1</v>
      </c>
      <c r="N341" s="12" t="s">
        <v>8269</v>
      </c>
      <c r="O341" t="s">
        <v>8274</v>
      </c>
      <c r="P341" s="10">
        <f t="shared" si="20"/>
        <v>108</v>
      </c>
      <c r="Q341" s="10">
        <f t="shared" si="21"/>
        <v>72.87</v>
      </c>
      <c r="R341">
        <f t="shared" si="22"/>
        <v>2015</v>
      </c>
      <c r="S341" s="17">
        <f t="shared" si="23"/>
        <v>42093.760046296295</v>
      </c>
    </row>
    <row r="342" spans="1:19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14">
        <v>1486397007</v>
      </c>
      <c r="K342" t="b">
        <v>1</v>
      </c>
      <c r="L342">
        <v>299</v>
      </c>
      <c r="M342" t="b">
        <v>1</v>
      </c>
      <c r="N342" s="12" t="s">
        <v>8269</v>
      </c>
      <c r="O342" t="s">
        <v>8274</v>
      </c>
      <c r="P342" s="10">
        <f t="shared" si="20"/>
        <v>125</v>
      </c>
      <c r="Q342" s="10">
        <f t="shared" si="21"/>
        <v>146.35</v>
      </c>
      <c r="R342">
        <f t="shared" si="22"/>
        <v>2017</v>
      </c>
      <c r="S342" s="17">
        <f t="shared" si="23"/>
        <v>42772.669062500005</v>
      </c>
    </row>
    <row r="343" spans="1:19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14">
        <v>1410555998</v>
      </c>
      <c r="K343" t="b">
        <v>1</v>
      </c>
      <c r="L343">
        <v>55</v>
      </c>
      <c r="M343" t="b">
        <v>1</v>
      </c>
      <c r="N343" s="12" t="s">
        <v>8269</v>
      </c>
      <c r="O343" t="s">
        <v>8274</v>
      </c>
      <c r="P343" s="10">
        <f t="shared" si="20"/>
        <v>107</v>
      </c>
      <c r="Q343" s="10">
        <f t="shared" si="21"/>
        <v>67.91</v>
      </c>
      <c r="R343">
        <f t="shared" si="22"/>
        <v>2014</v>
      </c>
      <c r="S343" s="17">
        <f t="shared" si="23"/>
        <v>41894.879606481481</v>
      </c>
    </row>
    <row r="344" spans="1:19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14">
        <v>1459363465</v>
      </c>
      <c r="K344" t="b">
        <v>1</v>
      </c>
      <c r="L344">
        <v>325</v>
      </c>
      <c r="M344" t="b">
        <v>1</v>
      </c>
      <c r="N344" s="12" t="s">
        <v>8269</v>
      </c>
      <c r="O344" t="s">
        <v>8274</v>
      </c>
      <c r="P344" s="10">
        <f t="shared" si="20"/>
        <v>100</v>
      </c>
      <c r="Q344" s="10">
        <f t="shared" si="21"/>
        <v>169.85</v>
      </c>
      <c r="R344">
        <f t="shared" si="22"/>
        <v>2016</v>
      </c>
      <c r="S344" s="17">
        <f t="shared" si="23"/>
        <v>42459.780844907407</v>
      </c>
    </row>
    <row r="345" spans="1:19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14">
        <v>1413308545</v>
      </c>
      <c r="K345" t="b">
        <v>1</v>
      </c>
      <c r="L345">
        <v>524</v>
      </c>
      <c r="M345" t="b">
        <v>1</v>
      </c>
      <c r="N345" s="12" t="s">
        <v>8269</v>
      </c>
      <c r="O345" t="s">
        <v>8274</v>
      </c>
      <c r="P345" s="10">
        <f t="shared" si="20"/>
        <v>102</v>
      </c>
      <c r="Q345" s="10">
        <f t="shared" si="21"/>
        <v>58.41</v>
      </c>
      <c r="R345">
        <f t="shared" si="22"/>
        <v>2014</v>
      </c>
      <c r="S345" s="17">
        <f t="shared" si="23"/>
        <v>41926.73778935185</v>
      </c>
    </row>
    <row r="346" spans="1:19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14">
        <v>1429312694</v>
      </c>
      <c r="K346" t="b">
        <v>1</v>
      </c>
      <c r="L346">
        <v>285</v>
      </c>
      <c r="M346" t="b">
        <v>1</v>
      </c>
      <c r="N346" s="12" t="s">
        <v>8269</v>
      </c>
      <c r="O346" t="s">
        <v>8274</v>
      </c>
      <c r="P346" s="10">
        <f t="shared" si="20"/>
        <v>102</v>
      </c>
      <c r="Q346" s="10">
        <f t="shared" si="21"/>
        <v>119.99</v>
      </c>
      <c r="R346">
        <f t="shared" si="22"/>
        <v>2015</v>
      </c>
      <c r="S346" s="17">
        <f t="shared" si="23"/>
        <v>42111.970995370371</v>
      </c>
    </row>
    <row r="347" spans="1:19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14">
        <v>1429569590</v>
      </c>
      <c r="K347" t="b">
        <v>1</v>
      </c>
      <c r="L347">
        <v>179</v>
      </c>
      <c r="M347" t="b">
        <v>1</v>
      </c>
      <c r="N347" s="12" t="s">
        <v>8269</v>
      </c>
      <c r="O347" t="s">
        <v>8274</v>
      </c>
      <c r="P347" s="10">
        <f t="shared" si="20"/>
        <v>123</v>
      </c>
      <c r="Q347" s="10">
        <f t="shared" si="21"/>
        <v>99.86</v>
      </c>
      <c r="R347">
        <f t="shared" si="22"/>
        <v>2015</v>
      </c>
      <c r="S347" s="17">
        <f t="shared" si="23"/>
        <v>42114.944328703699</v>
      </c>
    </row>
    <row r="348" spans="1:19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14">
        <v>1442232021</v>
      </c>
      <c r="K348" t="b">
        <v>1</v>
      </c>
      <c r="L348">
        <v>188</v>
      </c>
      <c r="M348" t="b">
        <v>1</v>
      </c>
      <c r="N348" s="12" t="s">
        <v>8269</v>
      </c>
      <c r="O348" t="s">
        <v>8274</v>
      </c>
      <c r="P348" s="10">
        <f t="shared" si="20"/>
        <v>170</v>
      </c>
      <c r="Q348" s="10">
        <f t="shared" si="21"/>
        <v>90.58</v>
      </c>
      <c r="R348">
        <f t="shared" si="22"/>
        <v>2015</v>
      </c>
      <c r="S348" s="17">
        <f t="shared" si="23"/>
        <v>42261.500243055561</v>
      </c>
    </row>
    <row r="349" spans="1:19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14">
        <v>1444910009</v>
      </c>
      <c r="K349" t="b">
        <v>1</v>
      </c>
      <c r="L349">
        <v>379</v>
      </c>
      <c r="M349" t="b">
        <v>1</v>
      </c>
      <c r="N349" s="12" t="s">
        <v>8269</v>
      </c>
      <c r="O349" t="s">
        <v>8274</v>
      </c>
      <c r="P349" s="10">
        <f t="shared" si="20"/>
        <v>112</v>
      </c>
      <c r="Q349" s="10">
        <f t="shared" si="21"/>
        <v>117.77</v>
      </c>
      <c r="R349">
        <f t="shared" si="22"/>
        <v>2015</v>
      </c>
      <c r="S349" s="17">
        <f t="shared" si="23"/>
        <v>42292.495474537034</v>
      </c>
    </row>
    <row r="350" spans="1:19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14">
        <v>1437573916</v>
      </c>
      <c r="K350" t="b">
        <v>1</v>
      </c>
      <c r="L350">
        <v>119</v>
      </c>
      <c r="M350" t="b">
        <v>1</v>
      </c>
      <c r="N350" s="12" t="s">
        <v>8269</v>
      </c>
      <c r="O350" t="s">
        <v>8274</v>
      </c>
      <c r="P350" s="10">
        <f t="shared" si="20"/>
        <v>103</v>
      </c>
      <c r="Q350" s="10">
        <f t="shared" si="21"/>
        <v>86.55</v>
      </c>
      <c r="R350">
        <f t="shared" si="22"/>
        <v>2015</v>
      </c>
      <c r="S350" s="17">
        <f t="shared" si="23"/>
        <v>42207.58699074074</v>
      </c>
    </row>
    <row r="351" spans="1:19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14">
        <v>1485345508</v>
      </c>
      <c r="K351" t="b">
        <v>1</v>
      </c>
      <c r="L351">
        <v>167</v>
      </c>
      <c r="M351" t="b">
        <v>1</v>
      </c>
      <c r="N351" s="12" t="s">
        <v>8269</v>
      </c>
      <c r="O351" t="s">
        <v>8274</v>
      </c>
      <c r="P351" s="10">
        <f t="shared" si="20"/>
        <v>107</v>
      </c>
      <c r="Q351" s="10">
        <f t="shared" si="21"/>
        <v>71.900000000000006</v>
      </c>
      <c r="R351">
        <f t="shared" si="22"/>
        <v>2017</v>
      </c>
      <c r="S351" s="17">
        <f t="shared" si="23"/>
        <v>42760.498935185184</v>
      </c>
    </row>
    <row r="352" spans="1:19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14">
        <v>1470274509</v>
      </c>
      <c r="K352" t="b">
        <v>1</v>
      </c>
      <c r="L352">
        <v>221</v>
      </c>
      <c r="M352" t="b">
        <v>1</v>
      </c>
      <c r="N352" s="12" t="s">
        <v>8269</v>
      </c>
      <c r="O352" t="s">
        <v>8274</v>
      </c>
      <c r="P352" s="10">
        <f t="shared" si="20"/>
        <v>115</v>
      </c>
      <c r="Q352" s="10">
        <f t="shared" si="21"/>
        <v>129.82</v>
      </c>
      <c r="R352">
        <f t="shared" si="22"/>
        <v>2016</v>
      </c>
      <c r="S352" s="17">
        <f t="shared" si="23"/>
        <v>42586.066076388888</v>
      </c>
    </row>
    <row r="353" spans="1:19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14">
        <v>1456614554</v>
      </c>
      <c r="K353" t="b">
        <v>1</v>
      </c>
      <c r="L353">
        <v>964</v>
      </c>
      <c r="M353" t="b">
        <v>1</v>
      </c>
      <c r="N353" s="12" t="s">
        <v>8269</v>
      </c>
      <c r="O353" t="s">
        <v>8274</v>
      </c>
      <c r="P353" s="10">
        <f t="shared" si="20"/>
        <v>127</v>
      </c>
      <c r="Q353" s="10">
        <f t="shared" si="21"/>
        <v>44.91</v>
      </c>
      <c r="R353">
        <f t="shared" si="22"/>
        <v>2016</v>
      </c>
      <c r="S353" s="17">
        <f t="shared" si="23"/>
        <v>42427.964745370366</v>
      </c>
    </row>
    <row r="354" spans="1:19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14">
        <v>1410148868</v>
      </c>
      <c r="K354" t="b">
        <v>1</v>
      </c>
      <c r="L354">
        <v>286</v>
      </c>
      <c r="M354" t="b">
        <v>1</v>
      </c>
      <c r="N354" s="12" t="s">
        <v>8269</v>
      </c>
      <c r="O354" t="s">
        <v>8274</v>
      </c>
      <c r="P354" s="10">
        <f t="shared" si="20"/>
        <v>117</v>
      </c>
      <c r="Q354" s="10">
        <f t="shared" si="21"/>
        <v>40.76</v>
      </c>
      <c r="R354">
        <f t="shared" si="22"/>
        <v>2014</v>
      </c>
      <c r="S354" s="17">
        <f t="shared" si="23"/>
        <v>41890.167453703703</v>
      </c>
    </row>
    <row r="355" spans="1:19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14">
        <v>1445367619</v>
      </c>
      <c r="K355" t="b">
        <v>1</v>
      </c>
      <c r="L355">
        <v>613</v>
      </c>
      <c r="M355" t="b">
        <v>1</v>
      </c>
      <c r="N355" s="12" t="s">
        <v>8269</v>
      </c>
      <c r="O355" t="s">
        <v>8274</v>
      </c>
      <c r="P355" s="10">
        <f t="shared" si="20"/>
        <v>109</v>
      </c>
      <c r="Q355" s="10">
        <f t="shared" si="21"/>
        <v>103.52</v>
      </c>
      <c r="R355">
        <f t="shared" si="22"/>
        <v>2015</v>
      </c>
      <c r="S355" s="17">
        <f t="shared" si="23"/>
        <v>42297.791886574079</v>
      </c>
    </row>
    <row r="356" spans="1:19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14">
        <v>1457553121</v>
      </c>
      <c r="K356" t="b">
        <v>1</v>
      </c>
      <c r="L356">
        <v>29</v>
      </c>
      <c r="M356" t="b">
        <v>1</v>
      </c>
      <c r="N356" s="12" t="s">
        <v>8269</v>
      </c>
      <c r="O356" t="s">
        <v>8274</v>
      </c>
      <c r="P356" s="10">
        <f t="shared" si="20"/>
        <v>104</v>
      </c>
      <c r="Q356" s="10">
        <f t="shared" si="21"/>
        <v>125.45</v>
      </c>
      <c r="R356">
        <f t="shared" si="22"/>
        <v>2016</v>
      </c>
      <c r="S356" s="17">
        <f t="shared" si="23"/>
        <v>42438.827789351853</v>
      </c>
    </row>
    <row r="357" spans="1:19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14">
        <v>1414738994</v>
      </c>
      <c r="K357" t="b">
        <v>1</v>
      </c>
      <c r="L357">
        <v>165</v>
      </c>
      <c r="M357" t="b">
        <v>1</v>
      </c>
      <c r="N357" s="12" t="s">
        <v>8269</v>
      </c>
      <c r="O357" t="s">
        <v>8274</v>
      </c>
      <c r="P357" s="10">
        <f t="shared" si="20"/>
        <v>116</v>
      </c>
      <c r="Q357" s="10">
        <f t="shared" si="21"/>
        <v>246.61</v>
      </c>
      <c r="R357">
        <f t="shared" si="22"/>
        <v>2014</v>
      </c>
      <c r="S357" s="17">
        <f t="shared" si="23"/>
        <v>41943.293912037036</v>
      </c>
    </row>
    <row r="358" spans="1:19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14">
        <v>1455563793</v>
      </c>
      <c r="K358" t="b">
        <v>1</v>
      </c>
      <c r="L358">
        <v>97</v>
      </c>
      <c r="M358" t="b">
        <v>1</v>
      </c>
      <c r="N358" s="12" t="s">
        <v>8269</v>
      </c>
      <c r="O358" t="s">
        <v>8274</v>
      </c>
      <c r="P358" s="10">
        <f t="shared" si="20"/>
        <v>103</v>
      </c>
      <c r="Q358" s="10">
        <f t="shared" si="21"/>
        <v>79.400000000000006</v>
      </c>
      <c r="R358">
        <f t="shared" si="22"/>
        <v>2016</v>
      </c>
      <c r="S358" s="17">
        <f t="shared" si="23"/>
        <v>42415.803159722222</v>
      </c>
    </row>
    <row r="359" spans="1:19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14">
        <v>1426396797</v>
      </c>
      <c r="K359" t="b">
        <v>1</v>
      </c>
      <c r="L359">
        <v>303</v>
      </c>
      <c r="M359" t="b">
        <v>1</v>
      </c>
      <c r="N359" s="12" t="s">
        <v>8269</v>
      </c>
      <c r="O359" t="s">
        <v>8274</v>
      </c>
      <c r="P359" s="10">
        <f t="shared" si="20"/>
        <v>174</v>
      </c>
      <c r="Q359" s="10">
        <f t="shared" si="21"/>
        <v>86.14</v>
      </c>
      <c r="R359">
        <f t="shared" si="22"/>
        <v>2015</v>
      </c>
      <c r="S359" s="17">
        <f t="shared" si="23"/>
        <v>42078.222187499996</v>
      </c>
    </row>
    <row r="360" spans="1:19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14">
        <v>1463517521</v>
      </c>
      <c r="K360" t="b">
        <v>1</v>
      </c>
      <c r="L360">
        <v>267</v>
      </c>
      <c r="M360" t="b">
        <v>1</v>
      </c>
      <c r="N360" s="12" t="s">
        <v>8269</v>
      </c>
      <c r="O360" t="s">
        <v>8274</v>
      </c>
      <c r="P360" s="10">
        <f t="shared" si="20"/>
        <v>103</v>
      </c>
      <c r="Q360" s="10">
        <f t="shared" si="21"/>
        <v>193.05</v>
      </c>
      <c r="R360">
        <f t="shared" si="22"/>
        <v>2016</v>
      </c>
      <c r="S360" s="17">
        <f t="shared" si="23"/>
        <v>42507.860196759255</v>
      </c>
    </row>
    <row r="361" spans="1:19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14">
        <v>1414028490</v>
      </c>
      <c r="K361" t="b">
        <v>1</v>
      </c>
      <c r="L361">
        <v>302</v>
      </c>
      <c r="M361" t="b">
        <v>1</v>
      </c>
      <c r="N361" s="12" t="s">
        <v>8269</v>
      </c>
      <c r="O361" t="s">
        <v>8274</v>
      </c>
      <c r="P361" s="10">
        <f t="shared" si="20"/>
        <v>105</v>
      </c>
      <c r="Q361" s="10">
        <f t="shared" si="21"/>
        <v>84.02</v>
      </c>
      <c r="R361">
        <f t="shared" si="22"/>
        <v>2014</v>
      </c>
      <c r="S361" s="17">
        <f t="shared" si="23"/>
        <v>41935.070486111108</v>
      </c>
    </row>
    <row r="362" spans="1:19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14">
        <v>1433799180</v>
      </c>
      <c r="K362" t="b">
        <v>0</v>
      </c>
      <c r="L362">
        <v>87</v>
      </c>
      <c r="M362" t="b">
        <v>1</v>
      </c>
      <c r="N362" s="12" t="s">
        <v>8269</v>
      </c>
      <c r="O362" t="s">
        <v>8274</v>
      </c>
      <c r="P362" s="10">
        <f t="shared" si="20"/>
        <v>101</v>
      </c>
      <c r="Q362" s="10">
        <f t="shared" si="21"/>
        <v>139.83000000000001</v>
      </c>
      <c r="R362">
        <f t="shared" si="22"/>
        <v>2015</v>
      </c>
      <c r="S362" s="17">
        <f t="shared" si="23"/>
        <v>42163.897916666669</v>
      </c>
    </row>
    <row r="363" spans="1:19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14">
        <v>1414108906</v>
      </c>
      <c r="K363" t="b">
        <v>0</v>
      </c>
      <c r="L363">
        <v>354</v>
      </c>
      <c r="M363" t="b">
        <v>1</v>
      </c>
      <c r="N363" s="12" t="s">
        <v>8269</v>
      </c>
      <c r="O363" t="s">
        <v>8274</v>
      </c>
      <c r="P363" s="10">
        <f t="shared" si="20"/>
        <v>111</v>
      </c>
      <c r="Q363" s="10">
        <f t="shared" si="21"/>
        <v>109.82</v>
      </c>
      <c r="R363">
        <f t="shared" si="22"/>
        <v>2014</v>
      </c>
      <c r="S363" s="17">
        <f t="shared" si="23"/>
        <v>41936.001226851848</v>
      </c>
    </row>
    <row r="364" spans="1:19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14">
        <v>1405573391</v>
      </c>
      <c r="K364" t="b">
        <v>0</v>
      </c>
      <c r="L364">
        <v>86</v>
      </c>
      <c r="M364" t="b">
        <v>1</v>
      </c>
      <c r="N364" s="12" t="s">
        <v>8269</v>
      </c>
      <c r="O364" t="s">
        <v>8274</v>
      </c>
      <c r="P364" s="10">
        <f t="shared" si="20"/>
        <v>124</v>
      </c>
      <c r="Q364" s="10">
        <f t="shared" si="21"/>
        <v>139.53</v>
      </c>
      <c r="R364">
        <f t="shared" si="22"/>
        <v>2014</v>
      </c>
      <c r="S364" s="17">
        <f t="shared" si="23"/>
        <v>41837.210543981484</v>
      </c>
    </row>
    <row r="365" spans="1:19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14">
        <v>1268934736</v>
      </c>
      <c r="K365" t="b">
        <v>0</v>
      </c>
      <c r="L365">
        <v>26</v>
      </c>
      <c r="M365" t="b">
        <v>1</v>
      </c>
      <c r="N365" s="12" t="s">
        <v>8269</v>
      </c>
      <c r="O365" t="s">
        <v>8274</v>
      </c>
      <c r="P365" s="10">
        <f t="shared" si="20"/>
        <v>101</v>
      </c>
      <c r="Q365" s="10">
        <f t="shared" si="21"/>
        <v>347.85</v>
      </c>
      <c r="R365">
        <f t="shared" si="22"/>
        <v>2010</v>
      </c>
      <c r="S365" s="17">
        <f t="shared" si="23"/>
        <v>40255.744629629626</v>
      </c>
    </row>
    <row r="366" spans="1:19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14">
        <v>1400704672</v>
      </c>
      <c r="K366" t="b">
        <v>0</v>
      </c>
      <c r="L366">
        <v>113</v>
      </c>
      <c r="M366" t="b">
        <v>1</v>
      </c>
      <c r="N366" s="12" t="s">
        <v>8269</v>
      </c>
      <c r="O366" t="s">
        <v>8274</v>
      </c>
      <c r="P366" s="10">
        <f t="shared" si="20"/>
        <v>110</v>
      </c>
      <c r="Q366" s="10">
        <f t="shared" si="21"/>
        <v>68.239999999999995</v>
      </c>
      <c r="R366">
        <f t="shared" si="22"/>
        <v>2014</v>
      </c>
      <c r="S366" s="17">
        <f t="shared" si="23"/>
        <v>41780.859629629631</v>
      </c>
    </row>
    <row r="367" spans="1:19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14">
        <v>1391005999</v>
      </c>
      <c r="K367" t="b">
        <v>0</v>
      </c>
      <c r="L367">
        <v>65</v>
      </c>
      <c r="M367" t="b">
        <v>1</v>
      </c>
      <c r="N367" s="12" t="s">
        <v>8269</v>
      </c>
      <c r="O367" t="s">
        <v>8274</v>
      </c>
      <c r="P367" s="10">
        <f t="shared" si="20"/>
        <v>104</v>
      </c>
      <c r="Q367" s="10">
        <f t="shared" si="21"/>
        <v>239.94</v>
      </c>
      <c r="R367">
        <f t="shared" si="22"/>
        <v>2014</v>
      </c>
      <c r="S367" s="17">
        <f t="shared" si="23"/>
        <v>41668.606469907405</v>
      </c>
    </row>
    <row r="368" spans="1:19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14">
        <v>1334948518</v>
      </c>
      <c r="K368" t="b">
        <v>0</v>
      </c>
      <c r="L368">
        <v>134</v>
      </c>
      <c r="M368" t="b">
        <v>1</v>
      </c>
      <c r="N368" s="12" t="s">
        <v>8269</v>
      </c>
      <c r="O368" t="s">
        <v>8274</v>
      </c>
      <c r="P368" s="10">
        <f t="shared" si="20"/>
        <v>101</v>
      </c>
      <c r="Q368" s="10">
        <f t="shared" si="21"/>
        <v>287.31</v>
      </c>
      <c r="R368">
        <f t="shared" si="22"/>
        <v>2012</v>
      </c>
      <c r="S368" s="17">
        <f t="shared" si="23"/>
        <v>41019.793032407404</v>
      </c>
    </row>
    <row r="369" spans="1:19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14">
        <v>1363960278</v>
      </c>
      <c r="K369" t="b">
        <v>0</v>
      </c>
      <c r="L369">
        <v>119</v>
      </c>
      <c r="M369" t="b">
        <v>1</v>
      </c>
      <c r="N369" s="12" t="s">
        <v>8269</v>
      </c>
      <c r="O369" t="s">
        <v>8274</v>
      </c>
      <c r="P369" s="10">
        <f t="shared" si="20"/>
        <v>103</v>
      </c>
      <c r="Q369" s="10">
        <f t="shared" si="21"/>
        <v>86.85</v>
      </c>
      <c r="R369">
        <f t="shared" si="22"/>
        <v>2013</v>
      </c>
      <c r="S369" s="17">
        <f t="shared" si="23"/>
        <v>41355.577291666668</v>
      </c>
    </row>
    <row r="370" spans="1:19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14">
        <v>1423405922</v>
      </c>
      <c r="K370" t="b">
        <v>0</v>
      </c>
      <c r="L370">
        <v>159</v>
      </c>
      <c r="M370" t="b">
        <v>1</v>
      </c>
      <c r="N370" s="12" t="s">
        <v>8269</v>
      </c>
      <c r="O370" t="s">
        <v>8274</v>
      </c>
      <c r="P370" s="10">
        <f t="shared" si="20"/>
        <v>104</v>
      </c>
      <c r="Q370" s="10">
        <f t="shared" si="21"/>
        <v>81.849999999999994</v>
      </c>
      <c r="R370">
        <f t="shared" si="22"/>
        <v>2015</v>
      </c>
      <c r="S370" s="17">
        <f t="shared" si="23"/>
        <v>42043.605578703704</v>
      </c>
    </row>
    <row r="371" spans="1:19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14">
        <v>1324041269</v>
      </c>
      <c r="K371" t="b">
        <v>0</v>
      </c>
      <c r="L371">
        <v>167</v>
      </c>
      <c r="M371" t="b">
        <v>1</v>
      </c>
      <c r="N371" s="12" t="s">
        <v>8269</v>
      </c>
      <c r="O371" t="s">
        <v>8274</v>
      </c>
      <c r="P371" s="10">
        <f t="shared" si="20"/>
        <v>110</v>
      </c>
      <c r="Q371" s="10">
        <f t="shared" si="21"/>
        <v>42.87</v>
      </c>
      <c r="R371">
        <f t="shared" si="22"/>
        <v>2011</v>
      </c>
      <c r="S371" s="17">
        <f t="shared" si="23"/>
        <v>40893.551724537036</v>
      </c>
    </row>
    <row r="372" spans="1:19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14">
        <v>1481137500</v>
      </c>
      <c r="K372" t="b">
        <v>0</v>
      </c>
      <c r="L372">
        <v>43</v>
      </c>
      <c r="M372" t="b">
        <v>1</v>
      </c>
      <c r="N372" s="12" t="s">
        <v>8269</v>
      </c>
      <c r="O372" t="s">
        <v>8274</v>
      </c>
      <c r="P372" s="10">
        <f t="shared" si="20"/>
        <v>122</v>
      </c>
      <c r="Q372" s="10">
        <f t="shared" si="21"/>
        <v>709.42</v>
      </c>
      <c r="R372">
        <f t="shared" si="22"/>
        <v>2016</v>
      </c>
      <c r="S372" s="17">
        <f t="shared" si="23"/>
        <v>42711.795138888891</v>
      </c>
    </row>
    <row r="373" spans="1:19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14">
        <v>1355855139</v>
      </c>
      <c r="K373" t="b">
        <v>0</v>
      </c>
      <c r="L373">
        <v>1062</v>
      </c>
      <c r="M373" t="b">
        <v>1</v>
      </c>
      <c r="N373" s="12" t="s">
        <v>8269</v>
      </c>
      <c r="O373" t="s">
        <v>8274</v>
      </c>
      <c r="P373" s="10">
        <f t="shared" si="20"/>
        <v>114</v>
      </c>
      <c r="Q373" s="10">
        <f t="shared" si="21"/>
        <v>161.26</v>
      </c>
      <c r="R373">
        <f t="shared" si="22"/>
        <v>2012</v>
      </c>
      <c r="S373" s="17">
        <f t="shared" si="23"/>
        <v>41261.767812500002</v>
      </c>
    </row>
    <row r="374" spans="1:19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14">
        <v>1456408244</v>
      </c>
      <c r="K374" t="b">
        <v>0</v>
      </c>
      <c r="L374">
        <v>9</v>
      </c>
      <c r="M374" t="b">
        <v>1</v>
      </c>
      <c r="N374" s="12" t="s">
        <v>8269</v>
      </c>
      <c r="O374" t="s">
        <v>8274</v>
      </c>
      <c r="P374" s="10">
        <f t="shared" si="20"/>
        <v>125</v>
      </c>
      <c r="Q374" s="10">
        <f t="shared" si="21"/>
        <v>41.78</v>
      </c>
      <c r="R374">
        <f t="shared" si="22"/>
        <v>2016</v>
      </c>
      <c r="S374" s="17">
        <f t="shared" si="23"/>
        <v>42425.576898148152</v>
      </c>
    </row>
    <row r="375" spans="1:19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14">
        <v>1340056398</v>
      </c>
      <c r="K375" t="b">
        <v>0</v>
      </c>
      <c r="L375">
        <v>89</v>
      </c>
      <c r="M375" t="b">
        <v>1</v>
      </c>
      <c r="N375" s="12" t="s">
        <v>8269</v>
      </c>
      <c r="O375" t="s">
        <v>8274</v>
      </c>
      <c r="P375" s="10">
        <f t="shared" si="20"/>
        <v>107</v>
      </c>
      <c r="Q375" s="10">
        <f t="shared" si="21"/>
        <v>89.89</v>
      </c>
      <c r="R375">
        <f t="shared" si="22"/>
        <v>2012</v>
      </c>
      <c r="S375" s="17">
        <f t="shared" si="23"/>
        <v>41078.91201388889</v>
      </c>
    </row>
    <row r="376" spans="1:19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14">
        <v>1312320031</v>
      </c>
      <c r="K376" t="b">
        <v>0</v>
      </c>
      <c r="L376">
        <v>174</v>
      </c>
      <c r="M376" t="b">
        <v>1</v>
      </c>
      <c r="N376" s="12" t="s">
        <v>8269</v>
      </c>
      <c r="O376" t="s">
        <v>8274</v>
      </c>
      <c r="P376" s="10">
        <f t="shared" si="20"/>
        <v>131</v>
      </c>
      <c r="Q376" s="10">
        <f t="shared" si="21"/>
        <v>45.05</v>
      </c>
      <c r="R376">
        <f t="shared" si="22"/>
        <v>2011</v>
      </c>
      <c r="S376" s="17">
        <f t="shared" si="23"/>
        <v>40757.889247685183</v>
      </c>
    </row>
    <row r="377" spans="1:19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14">
        <v>1390088311</v>
      </c>
      <c r="K377" t="b">
        <v>0</v>
      </c>
      <c r="L377">
        <v>14</v>
      </c>
      <c r="M377" t="b">
        <v>1</v>
      </c>
      <c r="N377" s="12" t="s">
        <v>8269</v>
      </c>
      <c r="O377" t="s">
        <v>8274</v>
      </c>
      <c r="P377" s="10">
        <f t="shared" si="20"/>
        <v>120</v>
      </c>
      <c r="Q377" s="10">
        <f t="shared" si="21"/>
        <v>42.86</v>
      </c>
      <c r="R377">
        <f t="shared" si="22"/>
        <v>2014</v>
      </c>
      <c r="S377" s="17">
        <f t="shared" si="23"/>
        <v>41657.985081018516</v>
      </c>
    </row>
    <row r="378" spans="1:19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14">
        <v>1469443916</v>
      </c>
      <c r="K378" t="b">
        <v>0</v>
      </c>
      <c r="L378">
        <v>48</v>
      </c>
      <c r="M378" t="b">
        <v>1</v>
      </c>
      <c r="N378" s="12" t="s">
        <v>8269</v>
      </c>
      <c r="O378" t="s">
        <v>8274</v>
      </c>
      <c r="P378" s="10">
        <f t="shared" si="20"/>
        <v>106</v>
      </c>
      <c r="Q378" s="10">
        <f t="shared" si="21"/>
        <v>54.08</v>
      </c>
      <c r="R378">
        <f t="shared" si="22"/>
        <v>2016</v>
      </c>
      <c r="S378" s="17">
        <f t="shared" si="23"/>
        <v>42576.452731481477</v>
      </c>
    </row>
    <row r="379" spans="1:19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14">
        <v>1444888868</v>
      </c>
      <c r="K379" t="b">
        <v>0</v>
      </c>
      <c r="L379">
        <v>133</v>
      </c>
      <c r="M379" t="b">
        <v>1</v>
      </c>
      <c r="N379" s="12" t="s">
        <v>8269</v>
      </c>
      <c r="O379" t="s">
        <v>8274</v>
      </c>
      <c r="P379" s="10">
        <f t="shared" si="20"/>
        <v>114</v>
      </c>
      <c r="Q379" s="10">
        <f t="shared" si="21"/>
        <v>103.22</v>
      </c>
      <c r="R379">
        <f t="shared" si="22"/>
        <v>2015</v>
      </c>
      <c r="S379" s="17">
        <f t="shared" si="23"/>
        <v>42292.250787037032</v>
      </c>
    </row>
    <row r="380" spans="1:19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14">
        <v>1451655808</v>
      </c>
      <c r="K380" t="b">
        <v>0</v>
      </c>
      <c r="L380">
        <v>83</v>
      </c>
      <c r="M380" t="b">
        <v>1</v>
      </c>
      <c r="N380" s="12" t="s">
        <v>8269</v>
      </c>
      <c r="O380" t="s">
        <v>8274</v>
      </c>
      <c r="P380" s="10">
        <f t="shared" si="20"/>
        <v>112</v>
      </c>
      <c r="Q380" s="10">
        <f t="shared" si="21"/>
        <v>40.4</v>
      </c>
      <c r="R380">
        <f t="shared" si="22"/>
        <v>2016</v>
      </c>
      <c r="S380" s="17">
        <f t="shared" si="23"/>
        <v>42370.571851851855</v>
      </c>
    </row>
    <row r="381" spans="1:19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14">
        <v>1332174672</v>
      </c>
      <c r="K381" t="b">
        <v>0</v>
      </c>
      <c r="L381">
        <v>149</v>
      </c>
      <c r="M381" t="b">
        <v>1</v>
      </c>
      <c r="N381" s="12" t="s">
        <v>8269</v>
      </c>
      <c r="O381" t="s">
        <v>8274</v>
      </c>
      <c r="P381" s="10">
        <f t="shared" si="20"/>
        <v>116</v>
      </c>
      <c r="Q381" s="10">
        <f t="shared" si="21"/>
        <v>116.86</v>
      </c>
      <c r="R381">
        <f t="shared" si="22"/>
        <v>2012</v>
      </c>
      <c r="S381" s="17">
        <f t="shared" si="23"/>
        <v>40987.688333333332</v>
      </c>
    </row>
    <row r="382" spans="1:19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14">
        <v>1451409392</v>
      </c>
      <c r="K382" t="b">
        <v>0</v>
      </c>
      <c r="L382">
        <v>49</v>
      </c>
      <c r="M382" t="b">
        <v>1</v>
      </c>
      <c r="N382" s="12" t="s">
        <v>8269</v>
      </c>
      <c r="O382" t="s">
        <v>8274</v>
      </c>
      <c r="P382" s="10">
        <f t="shared" si="20"/>
        <v>142</v>
      </c>
      <c r="Q382" s="10">
        <f t="shared" si="21"/>
        <v>115.51</v>
      </c>
      <c r="R382">
        <f t="shared" si="22"/>
        <v>2015</v>
      </c>
      <c r="S382" s="17">
        <f t="shared" si="23"/>
        <v>42367.719814814816</v>
      </c>
    </row>
    <row r="383" spans="1:19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14">
        <v>1340642717</v>
      </c>
      <c r="K383" t="b">
        <v>0</v>
      </c>
      <c r="L383">
        <v>251</v>
      </c>
      <c r="M383" t="b">
        <v>1</v>
      </c>
      <c r="N383" s="12" t="s">
        <v>8269</v>
      </c>
      <c r="O383" t="s">
        <v>8274</v>
      </c>
      <c r="P383" s="10">
        <f t="shared" si="20"/>
        <v>105</v>
      </c>
      <c r="Q383" s="10">
        <f t="shared" si="21"/>
        <v>104.31</v>
      </c>
      <c r="R383">
        <f t="shared" si="22"/>
        <v>2012</v>
      </c>
      <c r="S383" s="17">
        <f t="shared" si="23"/>
        <v>41085.698113425926</v>
      </c>
    </row>
    <row r="384" spans="1:19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14">
        <v>1345741300</v>
      </c>
      <c r="K384" t="b">
        <v>0</v>
      </c>
      <c r="L384">
        <v>22</v>
      </c>
      <c r="M384" t="b">
        <v>1</v>
      </c>
      <c r="N384" s="12" t="s">
        <v>8269</v>
      </c>
      <c r="O384" t="s">
        <v>8274</v>
      </c>
      <c r="P384" s="10">
        <f t="shared" si="20"/>
        <v>256</v>
      </c>
      <c r="Q384" s="10">
        <f t="shared" si="21"/>
        <v>69.77</v>
      </c>
      <c r="R384">
        <f t="shared" si="22"/>
        <v>2012</v>
      </c>
      <c r="S384" s="17">
        <f t="shared" si="23"/>
        <v>41144.709490740745</v>
      </c>
    </row>
    <row r="385" spans="1:19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14">
        <v>1398480559</v>
      </c>
      <c r="K385" t="b">
        <v>0</v>
      </c>
      <c r="L385">
        <v>48</v>
      </c>
      <c r="M385" t="b">
        <v>1</v>
      </c>
      <c r="N385" s="12" t="s">
        <v>8269</v>
      </c>
      <c r="O385" t="s">
        <v>8274</v>
      </c>
      <c r="P385" s="10">
        <f t="shared" si="20"/>
        <v>207</v>
      </c>
      <c r="Q385" s="10">
        <f t="shared" si="21"/>
        <v>43.02</v>
      </c>
      <c r="R385">
        <f t="shared" si="22"/>
        <v>2014</v>
      </c>
      <c r="S385" s="17">
        <f t="shared" si="23"/>
        <v>41755.117581018516</v>
      </c>
    </row>
    <row r="386" spans="1:19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14">
        <v>1417977947</v>
      </c>
      <c r="K386" t="b">
        <v>0</v>
      </c>
      <c r="L386">
        <v>383</v>
      </c>
      <c r="M386" t="b">
        <v>1</v>
      </c>
      <c r="N386" s="12" t="s">
        <v>8269</v>
      </c>
      <c r="O386" t="s">
        <v>8274</v>
      </c>
      <c r="P386" s="10">
        <f t="shared" si="20"/>
        <v>112</v>
      </c>
      <c r="Q386" s="10">
        <f t="shared" si="21"/>
        <v>58.54</v>
      </c>
      <c r="R386">
        <f t="shared" si="22"/>
        <v>2014</v>
      </c>
      <c r="S386" s="17">
        <f t="shared" si="23"/>
        <v>41980.781793981485</v>
      </c>
    </row>
    <row r="387" spans="1:19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14">
        <v>1413986501</v>
      </c>
      <c r="K387" t="b">
        <v>0</v>
      </c>
      <c r="L387">
        <v>237</v>
      </c>
      <c r="M387" t="b">
        <v>1</v>
      </c>
      <c r="N387" s="12" t="s">
        <v>8269</v>
      </c>
      <c r="O387" t="s">
        <v>8274</v>
      </c>
      <c r="P387" s="10">
        <f t="shared" ref="P387:P450" si="24">ROUND(E387/D387*100,0)</f>
        <v>106</v>
      </c>
      <c r="Q387" s="10">
        <f t="shared" ref="Q387:Q450" si="25">ROUND(E387/L387,2)</f>
        <v>111.8</v>
      </c>
      <c r="R387">
        <f t="shared" ref="R387:R450" si="26">YEAR(S387)</f>
        <v>2014</v>
      </c>
      <c r="S387" s="17">
        <f t="shared" ref="S387:S450" si="27">(((J387/60)/60)/24)+DATE(1970,1,1)</f>
        <v>41934.584502314814</v>
      </c>
    </row>
    <row r="388" spans="1:19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14">
        <v>1437950991</v>
      </c>
      <c r="K388" t="b">
        <v>0</v>
      </c>
      <c r="L388">
        <v>13</v>
      </c>
      <c r="M388" t="b">
        <v>1</v>
      </c>
      <c r="N388" s="12" t="s">
        <v>8269</v>
      </c>
      <c r="O388" t="s">
        <v>8274</v>
      </c>
      <c r="P388" s="10">
        <f t="shared" si="24"/>
        <v>100</v>
      </c>
      <c r="Q388" s="10">
        <f t="shared" si="25"/>
        <v>46.23</v>
      </c>
      <c r="R388">
        <f t="shared" si="26"/>
        <v>2015</v>
      </c>
      <c r="S388" s="17">
        <f t="shared" si="27"/>
        <v>42211.951284722221</v>
      </c>
    </row>
    <row r="389" spans="1:19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14">
        <v>1436976858</v>
      </c>
      <c r="K389" t="b">
        <v>0</v>
      </c>
      <c r="L389">
        <v>562</v>
      </c>
      <c r="M389" t="b">
        <v>1</v>
      </c>
      <c r="N389" s="12" t="s">
        <v>8269</v>
      </c>
      <c r="O389" t="s">
        <v>8274</v>
      </c>
      <c r="P389" s="10">
        <f t="shared" si="24"/>
        <v>214</v>
      </c>
      <c r="Q389" s="10">
        <f t="shared" si="25"/>
        <v>144.69</v>
      </c>
      <c r="R389">
        <f t="shared" si="26"/>
        <v>2015</v>
      </c>
      <c r="S389" s="17">
        <f t="shared" si="27"/>
        <v>42200.67659722222</v>
      </c>
    </row>
    <row r="390" spans="1:19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14">
        <v>1467078580</v>
      </c>
      <c r="K390" t="b">
        <v>0</v>
      </c>
      <c r="L390">
        <v>71</v>
      </c>
      <c r="M390" t="b">
        <v>1</v>
      </c>
      <c r="N390" s="12" t="s">
        <v>8269</v>
      </c>
      <c r="O390" t="s">
        <v>8274</v>
      </c>
      <c r="P390" s="10">
        <f t="shared" si="24"/>
        <v>126</v>
      </c>
      <c r="Q390" s="10">
        <f t="shared" si="25"/>
        <v>88.85</v>
      </c>
      <c r="R390">
        <f t="shared" si="26"/>
        <v>2016</v>
      </c>
      <c r="S390" s="17">
        <f t="shared" si="27"/>
        <v>42549.076157407413</v>
      </c>
    </row>
    <row r="391" spans="1:19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14">
        <v>1391477450</v>
      </c>
      <c r="K391" t="b">
        <v>0</v>
      </c>
      <c r="L391">
        <v>1510</v>
      </c>
      <c r="M391" t="b">
        <v>1</v>
      </c>
      <c r="N391" s="12" t="s">
        <v>8269</v>
      </c>
      <c r="O391" t="s">
        <v>8274</v>
      </c>
      <c r="P391" s="10">
        <f t="shared" si="24"/>
        <v>182</v>
      </c>
      <c r="Q391" s="10">
        <f t="shared" si="25"/>
        <v>81.75</v>
      </c>
      <c r="R391">
        <f t="shared" si="26"/>
        <v>2014</v>
      </c>
      <c r="S391" s="17">
        <f t="shared" si="27"/>
        <v>41674.063078703701</v>
      </c>
    </row>
    <row r="392" spans="1:19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14">
        <v>1429318372</v>
      </c>
      <c r="K392" t="b">
        <v>0</v>
      </c>
      <c r="L392">
        <v>14</v>
      </c>
      <c r="M392" t="b">
        <v>1</v>
      </c>
      <c r="N392" s="12" t="s">
        <v>8269</v>
      </c>
      <c r="O392" t="s">
        <v>8274</v>
      </c>
      <c r="P392" s="10">
        <f t="shared" si="24"/>
        <v>100</v>
      </c>
      <c r="Q392" s="10">
        <f t="shared" si="25"/>
        <v>71.430000000000007</v>
      </c>
      <c r="R392">
        <f t="shared" si="26"/>
        <v>2015</v>
      </c>
      <c r="S392" s="17">
        <f t="shared" si="27"/>
        <v>42112.036712962959</v>
      </c>
    </row>
    <row r="393" spans="1:19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14">
        <v>1321578051</v>
      </c>
      <c r="K393" t="b">
        <v>0</v>
      </c>
      <c r="L393">
        <v>193</v>
      </c>
      <c r="M393" t="b">
        <v>1</v>
      </c>
      <c r="N393" s="12" t="s">
        <v>8269</v>
      </c>
      <c r="O393" t="s">
        <v>8274</v>
      </c>
      <c r="P393" s="10">
        <f t="shared" si="24"/>
        <v>101</v>
      </c>
      <c r="Q393" s="10">
        <f t="shared" si="25"/>
        <v>104.26</v>
      </c>
      <c r="R393">
        <f t="shared" si="26"/>
        <v>2011</v>
      </c>
      <c r="S393" s="17">
        <f t="shared" si="27"/>
        <v>40865.042256944449</v>
      </c>
    </row>
    <row r="394" spans="1:19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14">
        <v>1312823571</v>
      </c>
      <c r="K394" t="b">
        <v>0</v>
      </c>
      <c r="L394">
        <v>206</v>
      </c>
      <c r="M394" t="b">
        <v>1</v>
      </c>
      <c r="N394" s="12" t="s">
        <v>8269</v>
      </c>
      <c r="O394" t="s">
        <v>8274</v>
      </c>
      <c r="P394" s="10">
        <f t="shared" si="24"/>
        <v>101</v>
      </c>
      <c r="Q394" s="10">
        <f t="shared" si="25"/>
        <v>90.62</v>
      </c>
      <c r="R394">
        <f t="shared" si="26"/>
        <v>2011</v>
      </c>
      <c r="S394" s="17">
        <f t="shared" si="27"/>
        <v>40763.717256944445</v>
      </c>
    </row>
    <row r="395" spans="1:19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14">
        <v>1378746052</v>
      </c>
      <c r="K395" t="b">
        <v>0</v>
      </c>
      <c r="L395">
        <v>351</v>
      </c>
      <c r="M395" t="b">
        <v>1</v>
      </c>
      <c r="N395" s="12" t="s">
        <v>8269</v>
      </c>
      <c r="O395" t="s">
        <v>8274</v>
      </c>
      <c r="P395" s="10">
        <f t="shared" si="24"/>
        <v>110</v>
      </c>
      <c r="Q395" s="10">
        <f t="shared" si="25"/>
        <v>157.33000000000001</v>
      </c>
      <c r="R395">
        <f t="shared" si="26"/>
        <v>2013</v>
      </c>
      <c r="S395" s="17">
        <f t="shared" si="27"/>
        <v>41526.708935185183</v>
      </c>
    </row>
    <row r="396" spans="1:19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14">
        <v>1455737882</v>
      </c>
      <c r="K396" t="b">
        <v>0</v>
      </c>
      <c r="L396">
        <v>50</v>
      </c>
      <c r="M396" t="b">
        <v>1</v>
      </c>
      <c r="N396" s="12" t="s">
        <v>8269</v>
      </c>
      <c r="O396" t="s">
        <v>8274</v>
      </c>
      <c r="P396" s="10">
        <f t="shared" si="24"/>
        <v>112</v>
      </c>
      <c r="Q396" s="10">
        <f t="shared" si="25"/>
        <v>105.18</v>
      </c>
      <c r="R396">
        <f t="shared" si="26"/>
        <v>2016</v>
      </c>
      <c r="S396" s="17">
        <f t="shared" si="27"/>
        <v>42417.818078703705</v>
      </c>
    </row>
    <row r="397" spans="1:19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14">
        <v>1332452960</v>
      </c>
      <c r="K397" t="b">
        <v>0</v>
      </c>
      <c r="L397">
        <v>184</v>
      </c>
      <c r="M397" t="b">
        <v>1</v>
      </c>
      <c r="N397" s="12" t="s">
        <v>8269</v>
      </c>
      <c r="O397" t="s">
        <v>8274</v>
      </c>
      <c r="P397" s="10">
        <f t="shared" si="24"/>
        <v>108</v>
      </c>
      <c r="Q397" s="10">
        <f t="shared" si="25"/>
        <v>58.72</v>
      </c>
      <c r="R397">
        <f t="shared" si="26"/>
        <v>2012</v>
      </c>
      <c r="S397" s="17">
        <f t="shared" si="27"/>
        <v>40990.909259259257</v>
      </c>
    </row>
    <row r="398" spans="1:19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14">
        <v>1340372006</v>
      </c>
      <c r="K398" t="b">
        <v>0</v>
      </c>
      <c r="L398">
        <v>196</v>
      </c>
      <c r="M398" t="b">
        <v>1</v>
      </c>
      <c r="N398" s="12" t="s">
        <v>8269</v>
      </c>
      <c r="O398" t="s">
        <v>8274</v>
      </c>
      <c r="P398" s="10">
        <f t="shared" si="24"/>
        <v>107</v>
      </c>
      <c r="Q398" s="10">
        <f t="shared" si="25"/>
        <v>81.63</v>
      </c>
      <c r="R398">
        <f t="shared" si="26"/>
        <v>2012</v>
      </c>
      <c r="S398" s="17">
        <f t="shared" si="27"/>
        <v>41082.564884259256</v>
      </c>
    </row>
    <row r="399" spans="1:19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14">
        <v>1279651084</v>
      </c>
      <c r="K399" t="b">
        <v>0</v>
      </c>
      <c r="L399">
        <v>229</v>
      </c>
      <c r="M399" t="b">
        <v>1</v>
      </c>
      <c r="N399" s="12" t="s">
        <v>8269</v>
      </c>
      <c r="O399" t="s">
        <v>8274</v>
      </c>
      <c r="P399" s="10">
        <f t="shared" si="24"/>
        <v>104</v>
      </c>
      <c r="Q399" s="10">
        <f t="shared" si="25"/>
        <v>56.46</v>
      </c>
      <c r="R399">
        <f t="shared" si="26"/>
        <v>2010</v>
      </c>
      <c r="S399" s="17">
        <f t="shared" si="27"/>
        <v>40379.776435185187</v>
      </c>
    </row>
    <row r="400" spans="1:19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14">
        <v>1426446126</v>
      </c>
      <c r="K400" t="b">
        <v>0</v>
      </c>
      <c r="L400">
        <v>67</v>
      </c>
      <c r="M400" t="b">
        <v>1</v>
      </c>
      <c r="N400" s="12" t="s">
        <v>8269</v>
      </c>
      <c r="O400" t="s">
        <v>8274</v>
      </c>
      <c r="P400" s="10">
        <f t="shared" si="24"/>
        <v>125</v>
      </c>
      <c r="Q400" s="10">
        <f t="shared" si="25"/>
        <v>140.1</v>
      </c>
      <c r="R400">
        <f t="shared" si="26"/>
        <v>2015</v>
      </c>
      <c r="S400" s="17">
        <f t="shared" si="27"/>
        <v>42078.793124999997</v>
      </c>
    </row>
    <row r="401" spans="1:19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14">
        <v>1479070867</v>
      </c>
      <c r="K401" t="b">
        <v>0</v>
      </c>
      <c r="L401">
        <v>95</v>
      </c>
      <c r="M401" t="b">
        <v>1</v>
      </c>
      <c r="N401" s="12" t="s">
        <v>8269</v>
      </c>
      <c r="O401" t="s">
        <v>8274</v>
      </c>
      <c r="P401" s="10">
        <f t="shared" si="24"/>
        <v>107</v>
      </c>
      <c r="Q401" s="10">
        <f t="shared" si="25"/>
        <v>224.85</v>
      </c>
      <c r="R401">
        <f t="shared" si="26"/>
        <v>2016</v>
      </c>
      <c r="S401" s="17">
        <f t="shared" si="27"/>
        <v>42687.875775462962</v>
      </c>
    </row>
    <row r="402" spans="1:19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14">
        <v>1397661347</v>
      </c>
      <c r="K402" t="b">
        <v>0</v>
      </c>
      <c r="L402">
        <v>62</v>
      </c>
      <c r="M402" t="b">
        <v>1</v>
      </c>
      <c r="N402" s="12" t="s">
        <v>8269</v>
      </c>
      <c r="O402" t="s">
        <v>8274</v>
      </c>
      <c r="P402" s="10">
        <f t="shared" si="24"/>
        <v>112</v>
      </c>
      <c r="Q402" s="10">
        <f t="shared" si="25"/>
        <v>181.13</v>
      </c>
      <c r="R402">
        <f t="shared" si="26"/>
        <v>2014</v>
      </c>
      <c r="S402" s="17">
        <f t="shared" si="27"/>
        <v>41745.635960648149</v>
      </c>
    </row>
    <row r="403" spans="1:19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14">
        <v>1310155970</v>
      </c>
      <c r="K403" t="b">
        <v>0</v>
      </c>
      <c r="L403">
        <v>73</v>
      </c>
      <c r="M403" t="b">
        <v>1</v>
      </c>
      <c r="N403" s="12" t="s">
        <v>8269</v>
      </c>
      <c r="O403" t="s">
        <v>8274</v>
      </c>
      <c r="P403" s="10">
        <f t="shared" si="24"/>
        <v>104</v>
      </c>
      <c r="Q403" s="10">
        <f t="shared" si="25"/>
        <v>711.04</v>
      </c>
      <c r="R403">
        <f t="shared" si="26"/>
        <v>2011</v>
      </c>
      <c r="S403" s="17">
        <f t="shared" si="27"/>
        <v>40732.842245370368</v>
      </c>
    </row>
    <row r="404" spans="1:19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14">
        <v>1444913817</v>
      </c>
      <c r="K404" t="b">
        <v>0</v>
      </c>
      <c r="L404">
        <v>43</v>
      </c>
      <c r="M404" t="b">
        <v>1</v>
      </c>
      <c r="N404" s="12" t="s">
        <v>8269</v>
      </c>
      <c r="O404" t="s">
        <v>8274</v>
      </c>
      <c r="P404" s="10">
        <f t="shared" si="24"/>
        <v>142</v>
      </c>
      <c r="Q404" s="10">
        <f t="shared" si="25"/>
        <v>65.88</v>
      </c>
      <c r="R404">
        <f t="shared" si="26"/>
        <v>2015</v>
      </c>
      <c r="S404" s="17">
        <f t="shared" si="27"/>
        <v>42292.539548611108</v>
      </c>
    </row>
    <row r="405" spans="1:19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14">
        <v>1308900441</v>
      </c>
      <c r="K405" t="b">
        <v>0</v>
      </c>
      <c r="L405">
        <v>70</v>
      </c>
      <c r="M405" t="b">
        <v>1</v>
      </c>
      <c r="N405" s="12" t="s">
        <v>8269</v>
      </c>
      <c r="O405" t="s">
        <v>8274</v>
      </c>
      <c r="P405" s="10">
        <f t="shared" si="24"/>
        <v>105</v>
      </c>
      <c r="Q405" s="10">
        <f t="shared" si="25"/>
        <v>75.19</v>
      </c>
      <c r="R405">
        <f t="shared" si="26"/>
        <v>2011</v>
      </c>
      <c r="S405" s="17">
        <f t="shared" si="27"/>
        <v>40718.310659722221</v>
      </c>
    </row>
    <row r="406" spans="1:19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14">
        <v>1389107062</v>
      </c>
      <c r="K406" t="b">
        <v>0</v>
      </c>
      <c r="L406">
        <v>271</v>
      </c>
      <c r="M406" t="b">
        <v>1</v>
      </c>
      <c r="N406" s="12" t="s">
        <v>8269</v>
      </c>
      <c r="O406" t="s">
        <v>8274</v>
      </c>
      <c r="P406" s="10">
        <f t="shared" si="24"/>
        <v>103</v>
      </c>
      <c r="Q406" s="10">
        <f t="shared" si="25"/>
        <v>133.13999999999999</v>
      </c>
      <c r="R406">
        <f t="shared" si="26"/>
        <v>2014</v>
      </c>
      <c r="S406" s="17">
        <f t="shared" si="27"/>
        <v>41646.628032407411</v>
      </c>
    </row>
    <row r="407" spans="1:19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14">
        <v>1391479339</v>
      </c>
      <c r="K407" t="b">
        <v>0</v>
      </c>
      <c r="L407">
        <v>55</v>
      </c>
      <c r="M407" t="b">
        <v>1</v>
      </c>
      <c r="N407" s="12" t="s">
        <v>8269</v>
      </c>
      <c r="O407" t="s">
        <v>8274</v>
      </c>
      <c r="P407" s="10">
        <f t="shared" si="24"/>
        <v>108</v>
      </c>
      <c r="Q407" s="10">
        <f t="shared" si="25"/>
        <v>55.2</v>
      </c>
      <c r="R407">
        <f t="shared" si="26"/>
        <v>2014</v>
      </c>
      <c r="S407" s="17">
        <f t="shared" si="27"/>
        <v>41674.08494212963</v>
      </c>
    </row>
    <row r="408" spans="1:19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14">
        <v>1301975637</v>
      </c>
      <c r="K408" t="b">
        <v>0</v>
      </c>
      <c r="L408">
        <v>35</v>
      </c>
      <c r="M408" t="b">
        <v>1</v>
      </c>
      <c r="N408" s="12" t="s">
        <v>8269</v>
      </c>
      <c r="O408" t="s">
        <v>8274</v>
      </c>
      <c r="P408" s="10">
        <f t="shared" si="24"/>
        <v>108</v>
      </c>
      <c r="Q408" s="10">
        <f t="shared" si="25"/>
        <v>86.16</v>
      </c>
      <c r="R408">
        <f t="shared" si="26"/>
        <v>2011</v>
      </c>
      <c r="S408" s="17">
        <f t="shared" si="27"/>
        <v>40638.162465277775</v>
      </c>
    </row>
    <row r="409" spans="1:19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14">
        <v>1316552050</v>
      </c>
      <c r="K409" t="b">
        <v>0</v>
      </c>
      <c r="L409">
        <v>22</v>
      </c>
      <c r="M409" t="b">
        <v>1</v>
      </c>
      <c r="N409" s="12" t="s">
        <v>8269</v>
      </c>
      <c r="O409" t="s">
        <v>8274</v>
      </c>
      <c r="P409" s="10">
        <f t="shared" si="24"/>
        <v>102</v>
      </c>
      <c r="Q409" s="10">
        <f t="shared" si="25"/>
        <v>92.32</v>
      </c>
      <c r="R409">
        <f t="shared" si="26"/>
        <v>2011</v>
      </c>
      <c r="S409" s="17">
        <f t="shared" si="27"/>
        <v>40806.870949074073</v>
      </c>
    </row>
    <row r="410" spans="1:19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14">
        <v>1380217190</v>
      </c>
      <c r="K410" t="b">
        <v>0</v>
      </c>
      <c r="L410">
        <v>38</v>
      </c>
      <c r="M410" t="b">
        <v>1</v>
      </c>
      <c r="N410" s="12" t="s">
        <v>8269</v>
      </c>
      <c r="O410" t="s">
        <v>8274</v>
      </c>
      <c r="P410" s="10">
        <f t="shared" si="24"/>
        <v>101</v>
      </c>
      <c r="Q410" s="10">
        <f t="shared" si="25"/>
        <v>160.16</v>
      </c>
      <c r="R410">
        <f t="shared" si="26"/>
        <v>2013</v>
      </c>
      <c r="S410" s="17">
        <f t="shared" si="27"/>
        <v>41543.735995370371</v>
      </c>
    </row>
    <row r="411" spans="1:19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14">
        <v>1466628144</v>
      </c>
      <c r="K411" t="b">
        <v>0</v>
      </c>
      <c r="L411">
        <v>15</v>
      </c>
      <c r="M411" t="b">
        <v>1</v>
      </c>
      <c r="N411" s="12" t="s">
        <v>8269</v>
      </c>
      <c r="O411" t="s">
        <v>8274</v>
      </c>
      <c r="P411" s="10">
        <f t="shared" si="24"/>
        <v>137</v>
      </c>
      <c r="Q411" s="10">
        <f t="shared" si="25"/>
        <v>45.6</v>
      </c>
      <c r="R411">
        <f t="shared" si="26"/>
        <v>2016</v>
      </c>
      <c r="S411" s="17">
        <f t="shared" si="27"/>
        <v>42543.862777777773</v>
      </c>
    </row>
    <row r="412" spans="1:19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14">
        <v>1429486397</v>
      </c>
      <c r="K412" t="b">
        <v>0</v>
      </c>
      <c r="L412">
        <v>7</v>
      </c>
      <c r="M412" t="b">
        <v>1</v>
      </c>
      <c r="N412" s="12" t="s">
        <v>8269</v>
      </c>
      <c r="O412" t="s">
        <v>8274</v>
      </c>
      <c r="P412" s="10">
        <f t="shared" si="24"/>
        <v>128</v>
      </c>
      <c r="Q412" s="10">
        <f t="shared" si="25"/>
        <v>183.29</v>
      </c>
      <c r="R412">
        <f t="shared" si="26"/>
        <v>2015</v>
      </c>
      <c r="S412" s="17">
        <f t="shared" si="27"/>
        <v>42113.981446759266</v>
      </c>
    </row>
    <row r="413" spans="1:19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14">
        <v>1384920804</v>
      </c>
      <c r="K413" t="b">
        <v>0</v>
      </c>
      <c r="L413">
        <v>241</v>
      </c>
      <c r="M413" t="b">
        <v>1</v>
      </c>
      <c r="N413" s="12" t="s">
        <v>8269</v>
      </c>
      <c r="O413" t="s">
        <v>8274</v>
      </c>
      <c r="P413" s="10">
        <f t="shared" si="24"/>
        <v>101</v>
      </c>
      <c r="Q413" s="10">
        <f t="shared" si="25"/>
        <v>125.79</v>
      </c>
      <c r="R413">
        <f t="shared" si="26"/>
        <v>2013</v>
      </c>
      <c r="S413" s="17">
        <f t="shared" si="27"/>
        <v>41598.17597222222</v>
      </c>
    </row>
    <row r="414" spans="1:19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14">
        <v>1341856178</v>
      </c>
      <c r="K414" t="b">
        <v>0</v>
      </c>
      <c r="L414">
        <v>55</v>
      </c>
      <c r="M414" t="b">
        <v>1</v>
      </c>
      <c r="N414" s="12" t="s">
        <v>8269</v>
      </c>
      <c r="O414" t="s">
        <v>8274</v>
      </c>
      <c r="P414" s="10">
        <f t="shared" si="24"/>
        <v>127</v>
      </c>
      <c r="Q414" s="10">
        <f t="shared" si="25"/>
        <v>57.65</v>
      </c>
      <c r="R414">
        <f t="shared" si="26"/>
        <v>2012</v>
      </c>
      <c r="S414" s="17">
        <f t="shared" si="27"/>
        <v>41099.742800925924</v>
      </c>
    </row>
    <row r="415" spans="1:19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14">
        <v>1340139811</v>
      </c>
      <c r="K415" t="b">
        <v>0</v>
      </c>
      <c r="L415">
        <v>171</v>
      </c>
      <c r="M415" t="b">
        <v>1</v>
      </c>
      <c r="N415" s="12" t="s">
        <v>8269</v>
      </c>
      <c r="O415" t="s">
        <v>8274</v>
      </c>
      <c r="P415" s="10">
        <f t="shared" si="24"/>
        <v>105</v>
      </c>
      <c r="Q415" s="10">
        <f t="shared" si="25"/>
        <v>78.66</v>
      </c>
      <c r="R415">
        <f t="shared" si="26"/>
        <v>2012</v>
      </c>
      <c r="S415" s="17">
        <f t="shared" si="27"/>
        <v>41079.877442129626</v>
      </c>
    </row>
    <row r="416" spans="1:19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14">
        <v>1378949465</v>
      </c>
      <c r="K416" t="b">
        <v>0</v>
      </c>
      <c r="L416">
        <v>208</v>
      </c>
      <c r="M416" t="b">
        <v>1</v>
      </c>
      <c r="N416" s="12" t="s">
        <v>8269</v>
      </c>
      <c r="O416" t="s">
        <v>8274</v>
      </c>
      <c r="P416" s="10">
        <f t="shared" si="24"/>
        <v>103</v>
      </c>
      <c r="Q416" s="10">
        <f t="shared" si="25"/>
        <v>91.48</v>
      </c>
      <c r="R416">
        <f t="shared" si="26"/>
        <v>2013</v>
      </c>
      <c r="S416" s="17">
        <f t="shared" si="27"/>
        <v>41529.063252314816</v>
      </c>
    </row>
    <row r="417" spans="1:19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14">
        <v>1411417602</v>
      </c>
      <c r="K417" t="b">
        <v>0</v>
      </c>
      <c r="L417">
        <v>21</v>
      </c>
      <c r="M417" t="b">
        <v>1</v>
      </c>
      <c r="N417" s="12" t="s">
        <v>8269</v>
      </c>
      <c r="O417" t="s">
        <v>8274</v>
      </c>
      <c r="P417" s="10">
        <f t="shared" si="24"/>
        <v>102</v>
      </c>
      <c r="Q417" s="10">
        <f t="shared" si="25"/>
        <v>68.099999999999994</v>
      </c>
      <c r="R417">
        <f t="shared" si="26"/>
        <v>2014</v>
      </c>
      <c r="S417" s="17">
        <f t="shared" si="27"/>
        <v>41904.851875</v>
      </c>
    </row>
    <row r="418" spans="1:19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14">
        <v>1389259831</v>
      </c>
      <c r="K418" t="b">
        <v>0</v>
      </c>
      <c r="L418">
        <v>25</v>
      </c>
      <c r="M418" t="b">
        <v>1</v>
      </c>
      <c r="N418" s="12" t="s">
        <v>8269</v>
      </c>
      <c r="O418" t="s">
        <v>8274</v>
      </c>
      <c r="P418" s="10">
        <f t="shared" si="24"/>
        <v>120</v>
      </c>
      <c r="Q418" s="10">
        <f t="shared" si="25"/>
        <v>48.09</v>
      </c>
      <c r="R418">
        <f t="shared" si="26"/>
        <v>2014</v>
      </c>
      <c r="S418" s="17">
        <f t="shared" si="27"/>
        <v>41648.396192129629</v>
      </c>
    </row>
    <row r="419" spans="1:19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14">
        <v>1364426260</v>
      </c>
      <c r="K419" t="b">
        <v>0</v>
      </c>
      <c r="L419">
        <v>52</v>
      </c>
      <c r="M419" t="b">
        <v>1</v>
      </c>
      <c r="N419" s="12" t="s">
        <v>8269</v>
      </c>
      <c r="O419" t="s">
        <v>8274</v>
      </c>
      <c r="P419" s="10">
        <f t="shared" si="24"/>
        <v>100</v>
      </c>
      <c r="Q419" s="10">
        <f t="shared" si="25"/>
        <v>202.42</v>
      </c>
      <c r="R419">
        <f t="shared" si="26"/>
        <v>2013</v>
      </c>
      <c r="S419" s="17">
        <f t="shared" si="27"/>
        <v>41360.970601851855</v>
      </c>
    </row>
    <row r="420" spans="1:19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14">
        <v>1435041997</v>
      </c>
      <c r="K420" t="b">
        <v>0</v>
      </c>
      <c r="L420">
        <v>104</v>
      </c>
      <c r="M420" t="b">
        <v>1</v>
      </c>
      <c r="N420" s="12" t="s">
        <v>8269</v>
      </c>
      <c r="O420" t="s">
        <v>8274</v>
      </c>
      <c r="P420" s="10">
        <f t="shared" si="24"/>
        <v>101</v>
      </c>
      <c r="Q420" s="10">
        <f t="shared" si="25"/>
        <v>216.75</v>
      </c>
      <c r="R420">
        <f t="shared" si="26"/>
        <v>2015</v>
      </c>
      <c r="S420" s="17">
        <f t="shared" si="27"/>
        <v>42178.282372685186</v>
      </c>
    </row>
    <row r="421" spans="1:19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14">
        <v>1367352787</v>
      </c>
      <c r="K421" t="b">
        <v>0</v>
      </c>
      <c r="L421">
        <v>73</v>
      </c>
      <c r="M421" t="b">
        <v>1</v>
      </c>
      <c r="N421" s="12" t="s">
        <v>8269</v>
      </c>
      <c r="O421" t="s">
        <v>8274</v>
      </c>
      <c r="P421" s="10">
        <f t="shared" si="24"/>
        <v>100</v>
      </c>
      <c r="Q421" s="10">
        <f t="shared" si="25"/>
        <v>110.07</v>
      </c>
      <c r="R421">
        <f t="shared" si="26"/>
        <v>2013</v>
      </c>
      <c r="S421" s="17">
        <f t="shared" si="27"/>
        <v>41394.842442129629</v>
      </c>
    </row>
    <row r="422" spans="1:19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14">
        <v>1392183631</v>
      </c>
      <c r="K422" t="b">
        <v>0</v>
      </c>
      <c r="L422">
        <v>3</v>
      </c>
      <c r="M422" t="b">
        <v>0</v>
      </c>
      <c r="N422" s="12" t="s">
        <v>8269</v>
      </c>
      <c r="O422" t="s">
        <v>8275</v>
      </c>
      <c r="P422" s="10">
        <f t="shared" si="24"/>
        <v>0</v>
      </c>
      <c r="Q422" s="10">
        <f t="shared" si="25"/>
        <v>4.83</v>
      </c>
      <c r="R422">
        <f t="shared" si="26"/>
        <v>2014</v>
      </c>
      <c r="S422" s="17">
        <f t="shared" si="27"/>
        <v>41682.23646990741</v>
      </c>
    </row>
    <row r="423" spans="1:19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14">
        <v>1434973656</v>
      </c>
      <c r="K423" t="b">
        <v>0</v>
      </c>
      <c r="L423">
        <v>6</v>
      </c>
      <c r="M423" t="b">
        <v>0</v>
      </c>
      <c r="N423" s="12" t="s">
        <v>8269</v>
      </c>
      <c r="O423" t="s">
        <v>8275</v>
      </c>
      <c r="P423" s="10">
        <f t="shared" si="24"/>
        <v>2</v>
      </c>
      <c r="Q423" s="10">
        <f t="shared" si="25"/>
        <v>50.17</v>
      </c>
      <c r="R423">
        <f t="shared" si="26"/>
        <v>2015</v>
      </c>
      <c r="S423" s="17">
        <f t="shared" si="27"/>
        <v>42177.491388888884</v>
      </c>
    </row>
    <row r="424" spans="1:19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14">
        <v>1407824097</v>
      </c>
      <c r="K424" t="b">
        <v>0</v>
      </c>
      <c r="L424">
        <v>12</v>
      </c>
      <c r="M424" t="b">
        <v>0</v>
      </c>
      <c r="N424" s="12" t="s">
        <v>8269</v>
      </c>
      <c r="O424" t="s">
        <v>8275</v>
      </c>
      <c r="P424" s="10">
        <f t="shared" si="24"/>
        <v>1</v>
      </c>
      <c r="Q424" s="10">
        <f t="shared" si="25"/>
        <v>35.83</v>
      </c>
      <c r="R424">
        <f t="shared" si="26"/>
        <v>2014</v>
      </c>
      <c r="S424" s="17">
        <f t="shared" si="27"/>
        <v>41863.260381944441</v>
      </c>
    </row>
    <row r="425" spans="1:19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14">
        <v>1367878430</v>
      </c>
      <c r="K425" t="b">
        <v>0</v>
      </c>
      <c r="L425">
        <v>13</v>
      </c>
      <c r="M425" t="b">
        <v>0</v>
      </c>
      <c r="N425" s="12" t="s">
        <v>8269</v>
      </c>
      <c r="O425" t="s">
        <v>8275</v>
      </c>
      <c r="P425" s="10">
        <f t="shared" si="24"/>
        <v>1</v>
      </c>
      <c r="Q425" s="10">
        <f t="shared" si="25"/>
        <v>11.77</v>
      </c>
      <c r="R425">
        <f t="shared" si="26"/>
        <v>2013</v>
      </c>
      <c r="S425" s="17">
        <f t="shared" si="27"/>
        <v>41400.92627314815</v>
      </c>
    </row>
    <row r="426" spans="1:19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14">
        <v>1327568499</v>
      </c>
      <c r="K426" t="b">
        <v>0</v>
      </c>
      <c r="L426">
        <v>5</v>
      </c>
      <c r="M426" t="b">
        <v>0</v>
      </c>
      <c r="N426" s="12" t="s">
        <v>8269</v>
      </c>
      <c r="O426" t="s">
        <v>8275</v>
      </c>
      <c r="P426" s="10">
        <f t="shared" si="24"/>
        <v>7</v>
      </c>
      <c r="Q426" s="10">
        <f t="shared" si="25"/>
        <v>40.78</v>
      </c>
      <c r="R426">
        <f t="shared" si="26"/>
        <v>2012</v>
      </c>
      <c r="S426" s="17">
        <f t="shared" si="27"/>
        <v>40934.376145833332</v>
      </c>
    </row>
    <row r="427" spans="1:19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14">
        <v>1443472804</v>
      </c>
      <c r="K427" t="b">
        <v>0</v>
      </c>
      <c r="L427">
        <v>2</v>
      </c>
      <c r="M427" t="b">
        <v>0</v>
      </c>
      <c r="N427" s="12" t="s">
        <v>8269</v>
      </c>
      <c r="O427" t="s">
        <v>8275</v>
      </c>
      <c r="P427" s="10">
        <f t="shared" si="24"/>
        <v>0</v>
      </c>
      <c r="Q427" s="10">
        <f t="shared" si="25"/>
        <v>3</v>
      </c>
      <c r="R427">
        <f t="shared" si="26"/>
        <v>2015</v>
      </c>
      <c r="S427" s="17">
        <f t="shared" si="27"/>
        <v>42275.861157407402</v>
      </c>
    </row>
    <row r="428" spans="1:19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14">
        <v>1454259914</v>
      </c>
      <c r="K428" t="b">
        <v>0</v>
      </c>
      <c r="L428">
        <v>8</v>
      </c>
      <c r="M428" t="b">
        <v>0</v>
      </c>
      <c r="N428" s="12" t="s">
        <v>8269</v>
      </c>
      <c r="O428" t="s">
        <v>8275</v>
      </c>
      <c r="P428" s="10">
        <f t="shared" si="24"/>
        <v>1</v>
      </c>
      <c r="Q428" s="10">
        <f t="shared" si="25"/>
        <v>16.63</v>
      </c>
      <c r="R428">
        <f t="shared" si="26"/>
        <v>2016</v>
      </c>
      <c r="S428" s="17">
        <f t="shared" si="27"/>
        <v>42400.711967592593</v>
      </c>
    </row>
    <row r="429" spans="1:19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14">
        <v>1444340940</v>
      </c>
      <c r="K429" t="b">
        <v>0</v>
      </c>
      <c r="L429">
        <v>0</v>
      </c>
      <c r="M429" t="b">
        <v>0</v>
      </c>
      <c r="N429" s="12" t="s">
        <v>8269</v>
      </c>
      <c r="O429" t="s">
        <v>8275</v>
      </c>
      <c r="P429" s="10">
        <f t="shared" si="24"/>
        <v>0</v>
      </c>
      <c r="Q429" s="10" t="e">
        <f t="shared" si="25"/>
        <v>#DIV/0!</v>
      </c>
      <c r="R429">
        <f t="shared" si="26"/>
        <v>2015</v>
      </c>
      <c r="S429" s="17">
        <f t="shared" si="27"/>
        <v>42285.909027777772</v>
      </c>
    </row>
    <row r="430" spans="1:19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14">
        <v>1400523845</v>
      </c>
      <c r="K430" t="b">
        <v>0</v>
      </c>
      <c r="L430">
        <v>13</v>
      </c>
      <c r="M430" t="b">
        <v>0</v>
      </c>
      <c r="N430" s="12" t="s">
        <v>8269</v>
      </c>
      <c r="O430" t="s">
        <v>8275</v>
      </c>
      <c r="P430" s="10">
        <f t="shared" si="24"/>
        <v>6</v>
      </c>
      <c r="Q430" s="10">
        <f t="shared" si="25"/>
        <v>52</v>
      </c>
      <c r="R430">
        <f t="shared" si="26"/>
        <v>2014</v>
      </c>
      <c r="S430" s="17">
        <f t="shared" si="27"/>
        <v>41778.766724537039</v>
      </c>
    </row>
    <row r="431" spans="1:19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14">
        <v>1252964282</v>
      </c>
      <c r="K431" t="b">
        <v>0</v>
      </c>
      <c r="L431">
        <v>0</v>
      </c>
      <c r="M431" t="b">
        <v>0</v>
      </c>
      <c r="N431" s="12" t="s">
        <v>8269</v>
      </c>
      <c r="O431" t="s">
        <v>8275</v>
      </c>
      <c r="P431" s="10">
        <f t="shared" si="24"/>
        <v>0</v>
      </c>
      <c r="Q431" s="10" t="e">
        <f t="shared" si="25"/>
        <v>#DIV/0!</v>
      </c>
      <c r="R431">
        <f t="shared" si="26"/>
        <v>2009</v>
      </c>
      <c r="S431" s="17">
        <f t="shared" si="27"/>
        <v>40070.901412037041</v>
      </c>
    </row>
    <row r="432" spans="1:19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14">
        <v>1377570867</v>
      </c>
      <c r="K432" t="b">
        <v>0</v>
      </c>
      <c r="L432">
        <v>5</v>
      </c>
      <c r="M432" t="b">
        <v>0</v>
      </c>
      <c r="N432" s="12" t="s">
        <v>8269</v>
      </c>
      <c r="O432" t="s">
        <v>8275</v>
      </c>
      <c r="P432" s="10">
        <f t="shared" si="24"/>
        <v>2</v>
      </c>
      <c r="Q432" s="10">
        <f t="shared" si="25"/>
        <v>4.8</v>
      </c>
      <c r="R432">
        <f t="shared" si="26"/>
        <v>2013</v>
      </c>
      <c r="S432" s="17">
        <f t="shared" si="27"/>
        <v>41513.107256944444</v>
      </c>
    </row>
    <row r="433" spans="1:19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14">
        <v>1465160083</v>
      </c>
      <c r="K433" t="b">
        <v>0</v>
      </c>
      <c r="L433">
        <v>8</v>
      </c>
      <c r="M433" t="b">
        <v>0</v>
      </c>
      <c r="N433" s="12" t="s">
        <v>8269</v>
      </c>
      <c r="O433" t="s">
        <v>8275</v>
      </c>
      <c r="P433" s="10">
        <f t="shared" si="24"/>
        <v>14</v>
      </c>
      <c r="Q433" s="10">
        <f t="shared" si="25"/>
        <v>51.88</v>
      </c>
      <c r="R433">
        <f t="shared" si="26"/>
        <v>2016</v>
      </c>
      <c r="S433" s="17">
        <f t="shared" si="27"/>
        <v>42526.871331018512</v>
      </c>
    </row>
    <row r="434" spans="1:19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14">
        <v>1440264381</v>
      </c>
      <c r="K434" t="b">
        <v>0</v>
      </c>
      <c r="L434">
        <v>8</v>
      </c>
      <c r="M434" t="b">
        <v>0</v>
      </c>
      <c r="N434" s="12" t="s">
        <v>8269</v>
      </c>
      <c r="O434" t="s">
        <v>8275</v>
      </c>
      <c r="P434" s="10">
        <f t="shared" si="24"/>
        <v>10</v>
      </c>
      <c r="Q434" s="10">
        <f t="shared" si="25"/>
        <v>71.25</v>
      </c>
      <c r="R434">
        <f t="shared" si="26"/>
        <v>2015</v>
      </c>
      <c r="S434" s="17">
        <f t="shared" si="27"/>
        <v>42238.726631944446</v>
      </c>
    </row>
    <row r="435" spans="1:19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14">
        <v>1439392022</v>
      </c>
      <c r="K435" t="b">
        <v>0</v>
      </c>
      <c r="L435">
        <v>0</v>
      </c>
      <c r="M435" t="b">
        <v>0</v>
      </c>
      <c r="N435" s="12" t="s">
        <v>8269</v>
      </c>
      <c r="O435" t="s">
        <v>8275</v>
      </c>
      <c r="P435" s="10">
        <f t="shared" si="24"/>
        <v>0</v>
      </c>
      <c r="Q435" s="10" t="e">
        <f t="shared" si="25"/>
        <v>#DIV/0!</v>
      </c>
      <c r="R435">
        <f t="shared" si="26"/>
        <v>2015</v>
      </c>
      <c r="S435" s="17">
        <f t="shared" si="27"/>
        <v>42228.629884259266</v>
      </c>
    </row>
    <row r="436" spans="1:19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14">
        <v>1383076902</v>
      </c>
      <c r="K436" t="b">
        <v>0</v>
      </c>
      <c r="L436">
        <v>2</v>
      </c>
      <c r="M436" t="b">
        <v>0</v>
      </c>
      <c r="N436" s="12" t="s">
        <v>8269</v>
      </c>
      <c r="O436" t="s">
        <v>8275</v>
      </c>
      <c r="P436" s="10">
        <f t="shared" si="24"/>
        <v>5</v>
      </c>
      <c r="Q436" s="10">
        <f t="shared" si="25"/>
        <v>62.5</v>
      </c>
      <c r="R436">
        <f t="shared" si="26"/>
        <v>2013</v>
      </c>
      <c r="S436" s="17">
        <f t="shared" si="27"/>
        <v>41576.834513888891</v>
      </c>
    </row>
    <row r="437" spans="1:19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14">
        <v>1376502980</v>
      </c>
      <c r="K437" t="b">
        <v>0</v>
      </c>
      <c r="L437">
        <v>3</v>
      </c>
      <c r="M437" t="b">
        <v>0</v>
      </c>
      <c r="N437" s="12" t="s">
        <v>8269</v>
      </c>
      <c r="O437" t="s">
        <v>8275</v>
      </c>
      <c r="P437" s="10">
        <f t="shared" si="24"/>
        <v>0</v>
      </c>
      <c r="Q437" s="10">
        <f t="shared" si="25"/>
        <v>1</v>
      </c>
      <c r="R437">
        <f t="shared" si="26"/>
        <v>2013</v>
      </c>
      <c r="S437" s="17">
        <f t="shared" si="27"/>
        <v>41500.747453703705</v>
      </c>
    </row>
    <row r="438" spans="1:19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14">
        <v>1372668113</v>
      </c>
      <c r="K438" t="b">
        <v>0</v>
      </c>
      <c r="L438">
        <v>0</v>
      </c>
      <c r="M438" t="b">
        <v>0</v>
      </c>
      <c r="N438" s="12" t="s">
        <v>8269</v>
      </c>
      <c r="O438" t="s">
        <v>8275</v>
      </c>
      <c r="P438" s="10">
        <f t="shared" si="24"/>
        <v>0</v>
      </c>
      <c r="Q438" s="10" t="e">
        <f t="shared" si="25"/>
        <v>#DIV/0!</v>
      </c>
      <c r="R438">
        <f t="shared" si="26"/>
        <v>2013</v>
      </c>
      <c r="S438" s="17">
        <f t="shared" si="27"/>
        <v>41456.36241898148</v>
      </c>
    </row>
    <row r="439" spans="1:19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14">
        <v>1470728326</v>
      </c>
      <c r="K439" t="b">
        <v>0</v>
      </c>
      <c r="L439">
        <v>0</v>
      </c>
      <c r="M439" t="b">
        <v>0</v>
      </c>
      <c r="N439" s="12" t="s">
        <v>8269</v>
      </c>
      <c r="O439" t="s">
        <v>8275</v>
      </c>
      <c r="P439" s="10">
        <f t="shared" si="24"/>
        <v>0</v>
      </c>
      <c r="Q439" s="10" t="e">
        <f t="shared" si="25"/>
        <v>#DIV/0!</v>
      </c>
      <c r="R439">
        <f t="shared" si="26"/>
        <v>2016</v>
      </c>
      <c r="S439" s="17">
        <f t="shared" si="27"/>
        <v>42591.31858796296</v>
      </c>
    </row>
    <row r="440" spans="1:19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14">
        <v>1445235358</v>
      </c>
      <c r="K440" t="b">
        <v>0</v>
      </c>
      <c r="L440">
        <v>11</v>
      </c>
      <c r="M440" t="b">
        <v>0</v>
      </c>
      <c r="N440" s="12" t="s">
        <v>8269</v>
      </c>
      <c r="O440" t="s">
        <v>8275</v>
      </c>
      <c r="P440" s="10">
        <f t="shared" si="24"/>
        <v>9</v>
      </c>
      <c r="Q440" s="10">
        <f t="shared" si="25"/>
        <v>170.55</v>
      </c>
      <c r="R440">
        <f t="shared" si="26"/>
        <v>2015</v>
      </c>
      <c r="S440" s="17">
        <f t="shared" si="27"/>
        <v>42296.261087962965</v>
      </c>
    </row>
    <row r="441" spans="1:19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14">
        <v>1412705818</v>
      </c>
      <c r="K441" t="b">
        <v>0</v>
      </c>
      <c r="L441">
        <v>0</v>
      </c>
      <c r="M441" t="b">
        <v>0</v>
      </c>
      <c r="N441" s="12" t="s">
        <v>8269</v>
      </c>
      <c r="O441" t="s">
        <v>8275</v>
      </c>
      <c r="P441" s="10">
        <f t="shared" si="24"/>
        <v>0</v>
      </c>
      <c r="Q441" s="10" t="e">
        <f t="shared" si="25"/>
        <v>#DIV/0!</v>
      </c>
      <c r="R441">
        <f t="shared" si="26"/>
        <v>2014</v>
      </c>
      <c r="S441" s="17">
        <f t="shared" si="27"/>
        <v>41919.761782407404</v>
      </c>
    </row>
    <row r="442" spans="1:19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14">
        <v>1456270753</v>
      </c>
      <c r="K442" t="b">
        <v>0</v>
      </c>
      <c r="L442">
        <v>1</v>
      </c>
      <c r="M442" t="b">
        <v>0</v>
      </c>
      <c r="N442" s="12" t="s">
        <v>8269</v>
      </c>
      <c r="O442" t="s">
        <v>8275</v>
      </c>
      <c r="P442" s="10">
        <f t="shared" si="24"/>
        <v>0</v>
      </c>
      <c r="Q442" s="10">
        <f t="shared" si="25"/>
        <v>5</v>
      </c>
      <c r="R442">
        <f t="shared" si="26"/>
        <v>2016</v>
      </c>
      <c r="S442" s="17">
        <f t="shared" si="27"/>
        <v>42423.985567129625</v>
      </c>
    </row>
    <row r="443" spans="1:19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14">
        <v>1380826996</v>
      </c>
      <c r="K443" t="b">
        <v>0</v>
      </c>
      <c r="L443">
        <v>0</v>
      </c>
      <c r="M443" t="b">
        <v>0</v>
      </c>
      <c r="N443" s="12" t="s">
        <v>8269</v>
      </c>
      <c r="O443" t="s">
        <v>8275</v>
      </c>
      <c r="P443" s="10">
        <f t="shared" si="24"/>
        <v>0</v>
      </c>
      <c r="Q443" s="10" t="e">
        <f t="shared" si="25"/>
        <v>#DIV/0!</v>
      </c>
      <c r="R443">
        <f t="shared" si="26"/>
        <v>2013</v>
      </c>
      <c r="S443" s="17">
        <f t="shared" si="27"/>
        <v>41550.793935185182</v>
      </c>
    </row>
    <row r="444" spans="1:19" ht="15.7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14">
        <v>1421788783</v>
      </c>
      <c r="K444" t="b">
        <v>0</v>
      </c>
      <c r="L444">
        <v>17</v>
      </c>
      <c r="M444" t="b">
        <v>0</v>
      </c>
      <c r="N444" s="12" t="s">
        <v>8269</v>
      </c>
      <c r="O444" t="s">
        <v>8275</v>
      </c>
      <c r="P444" s="10">
        <f t="shared" si="24"/>
        <v>39</v>
      </c>
      <c r="Q444" s="10">
        <f t="shared" si="25"/>
        <v>393.59</v>
      </c>
      <c r="R444">
        <f t="shared" si="26"/>
        <v>2015</v>
      </c>
      <c r="S444" s="17">
        <f t="shared" si="27"/>
        <v>42024.888692129629</v>
      </c>
    </row>
    <row r="445" spans="1:19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14">
        <v>1389399701</v>
      </c>
      <c r="K445" t="b">
        <v>0</v>
      </c>
      <c r="L445">
        <v>2</v>
      </c>
      <c r="M445" t="b">
        <v>0</v>
      </c>
      <c r="N445" s="12" t="s">
        <v>8269</v>
      </c>
      <c r="O445" t="s">
        <v>8275</v>
      </c>
      <c r="P445" s="10">
        <f t="shared" si="24"/>
        <v>0</v>
      </c>
      <c r="Q445" s="10">
        <f t="shared" si="25"/>
        <v>5</v>
      </c>
      <c r="R445">
        <f t="shared" si="26"/>
        <v>2014</v>
      </c>
      <c r="S445" s="17">
        <f t="shared" si="27"/>
        <v>41650.015057870369</v>
      </c>
    </row>
    <row r="446" spans="1:19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14">
        <v>1324158361</v>
      </c>
      <c r="K446" t="b">
        <v>0</v>
      </c>
      <c r="L446">
        <v>1</v>
      </c>
      <c r="M446" t="b">
        <v>0</v>
      </c>
      <c r="N446" s="12" t="s">
        <v>8269</v>
      </c>
      <c r="O446" t="s">
        <v>8275</v>
      </c>
      <c r="P446" s="10">
        <f t="shared" si="24"/>
        <v>5</v>
      </c>
      <c r="Q446" s="10">
        <f t="shared" si="25"/>
        <v>50</v>
      </c>
      <c r="R446">
        <f t="shared" si="26"/>
        <v>2011</v>
      </c>
      <c r="S446" s="17">
        <f t="shared" si="27"/>
        <v>40894.906956018516</v>
      </c>
    </row>
    <row r="447" spans="1:19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14">
        <v>1430899375</v>
      </c>
      <c r="K447" t="b">
        <v>0</v>
      </c>
      <c r="L447">
        <v>2</v>
      </c>
      <c r="M447" t="b">
        <v>0</v>
      </c>
      <c r="N447" s="12" t="s">
        <v>8269</v>
      </c>
      <c r="O447" t="s">
        <v>8275</v>
      </c>
      <c r="P447" s="10">
        <f t="shared" si="24"/>
        <v>0</v>
      </c>
      <c r="Q447" s="10">
        <f t="shared" si="25"/>
        <v>1</v>
      </c>
      <c r="R447">
        <f t="shared" si="26"/>
        <v>2015</v>
      </c>
      <c r="S447" s="17">
        <f t="shared" si="27"/>
        <v>42130.335358796292</v>
      </c>
    </row>
    <row r="448" spans="1:19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14">
        <v>1422842420</v>
      </c>
      <c r="K448" t="b">
        <v>0</v>
      </c>
      <c r="L448">
        <v>16</v>
      </c>
      <c r="M448" t="b">
        <v>0</v>
      </c>
      <c r="N448" s="12" t="s">
        <v>8269</v>
      </c>
      <c r="O448" t="s">
        <v>8275</v>
      </c>
      <c r="P448" s="10">
        <f t="shared" si="24"/>
        <v>7</v>
      </c>
      <c r="Q448" s="10">
        <f t="shared" si="25"/>
        <v>47.88</v>
      </c>
      <c r="R448">
        <f t="shared" si="26"/>
        <v>2015</v>
      </c>
      <c r="S448" s="17">
        <f t="shared" si="27"/>
        <v>42037.083564814813</v>
      </c>
    </row>
    <row r="449" spans="1:19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14">
        <v>1361884763</v>
      </c>
      <c r="K449" t="b">
        <v>0</v>
      </c>
      <c r="L449">
        <v>1</v>
      </c>
      <c r="M449" t="b">
        <v>0</v>
      </c>
      <c r="N449" s="12" t="s">
        <v>8269</v>
      </c>
      <c r="O449" t="s">
        <v>8275</v>
      </c>
      <c r="P449" s="10">
        <f t="shared" si="24"/>
        <v>0</v>
      </c>
      <c r="Q449" s="10">
        <f t="shared" si="25"/>
        <v>5</v>
      </c>
      <c r="R449">
        <f t="shared" si="26"/>
        <v>2013</v>
      </c>
      <c r="S449" s="17">
        <f t="shared" si="27"/>
        <v>41331.555127314816</v>
      </c>
    </row>
    <row r="450" spans="1:19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14">
        <v>1398363095</v>
      </c>
      <c r="K450" t="b">
        <v>0</v>
      </c>
      <c r="L450">
        <v>4</v>
      </c>
      <c r="M450" t="b">
        <v>0</v>
      </c>
      <c r="N450" s="12" t="s">
        <v>8269</v>
      </c>
      <c r="O450" t="s">
        <v>8275</v>
      </c>
      <c r="P450" s="10">
        <f t="shared" si="24"/>
        <v>3</v>
      </c>
      <c r="Q450" s="10">
        <f t="shared" si="25"/>
        <v>20.5</v>
      </c>
      <c r="R450">
        <f t="shared" si="26"/>
        <v>2014</v>
      </c>
      <c r="S450" s="17">
        <f t="shared" si="27"/>
        <v>41753.758043981477</v>
      </c>
    </row>
    <row r="451" spans="1:19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14">
        <v>1379425085</v>
      </c>
      <c r="K451" t="b">
        <v>0</v>
      </c>
      <c r="L451">
        <v>5</v>
      </c>
      <c r="M451" t="b">
        <v>0</v>
      </c>
      <c r="N451" s="12" t="s">
        <v>8269</v>
      </c>
      <c r="O451" t="s">
        <v>8275</v>
      </c>
      <c r="P451" s="10">
        <f t="shared" ref="P451:P514" si="28">ROUND(E451/D451*100,0)</f>
        <v>2</v>
      </c>
      <c r="Q451" s="10">
        <f t="shared" ref="Q451:Q514" si="29">ROUND(E451/L451,2)</f>
        <v>9</v>
      </c>
      <c r="R451">
        <f t="shared" ref="R451:R514" si="30">YEAR(S451)</f>
        <v>2013</v>
      </c>
      <c r="S451" s="17">
        <f t="shared" ref="S451:S514" si="31">(((J451/60)/60)/24)+DATE(1970,1,1)</f>
        <v>41534.568113425928</v>
      </c>
    </row>
    <row r="452" spans="1:19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14">
        <v>1389825800</v>
      </c>
      <c r="K452" t="b">
        <v>0</v>
      </c>
      <c r="L452">
        <v>7</v>
      </c>
      <c r="M452" t="b">
        <v>0</v>
      </c>
      <c r="N452" s="12" t="s">
        <v>8269</v>
      </c>
      <c r="O452" t="s">
        <v>8275</v>
      </c>
      <c r="P452" s="10">
        <f t="shared" si="28"/>
        <v>1</v>
      </c>
      <c r="Q452" s="10">
        <f t="shared" si="29"/>
        <v>56.57</v>
      </c>
      <c r="R452">
        <f t="shared" si="30"/>
        <v>2014</v>
      </c>
      <c r="S452" s="17">
        <f t="shared" si="31"/>
        <v>41654.946759259255</v>
      </c>
    </row>
    <row r="453" spans="1:19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14">
        <v>1388077791</v>
      </c>
      <c r="K453" t="b">
        <v>0</v>
      </c>
      <c r="L453">
        <v>0</v>
      </c>
      <c r="M453" t="b">
        <v>0</v>
      </c>
      <c r="N453" s="12" t="s">
        <v>8269</v>
      </c>
      <c r="O453" t="s">
        <v>8275</v>
      </c>
      <c r="P453" s="10">
        <f t="shared" si="28"/>
        <v>0</v>
      </c>
      <c r="Q453" s="10" t="e">
        <f t="shared" si="29"/>
        <v>#DIV/0!</v>
      </c>
      <c r="R453">
        <f t="shared" si="30"/>
        <v>2013</v>
      </c>
      <c r="S453" s="17">
        <f t="shared" si="31"/>
        <v>41634.715173611112</v>
      </c>
    </row>
    <row r="454" spans="1:19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14">
        <v>1428944015</v>
      </c>
      <c r="K454" t="b">
        <v>0</v>
      </c>
      <c r="L454">
        <v>12</v>
      </c>
      <c r="M454" t="b">
        <v>0</v>
      </c>
      <c r="N454" s="12" t="s">
        <v>8269</v>
      </c>
      <c r="O454" t="s">
        <v>8275</v>
      </c>
      <c r="P454" s="10">
        <f t="shared" si="28"/>
        <v>64</v>
      </c>
      <c r="Q454" s="10">
        <f t="shared" si="29"/>
        <v>40</v>
      </c>
      <c r="R454">
        <f t="shared" si="30"/>
        <v>2015</v>
      </c>
      <c r="S454" s="17">
        <f t="shared" si="31"/>
        <v>42107.703877314809</v>
      </c>
    </row>
    <row r="455" spans="1:19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14">
        <v>1422992879</v>
      </c>
      <c r="K455" t="b">
        <v>0</v>
      </c>
      <c r="L455">
        <v>2</v>
      </c>
      <c r="M455" t="b">
        <v>0</v>
      </c>
      <c r="N455" s="12" t="s">
        <v>8269</v>
      </c>
      <c r="O455" t="s">
        <v>8275</v>
      </c>
      <c r="P455" s="10">
        <f t="shared" si="28"/>
        <v>0</v>
      </c>
      <c r="Q455" s="10">
        <f t="shared" si="29"/>
        <v>13</v>
      </c>
      <c r="R455">
        <f t="shared" si="30"/>
        <v>2015</v>
      </c>
      <c r="S455" s="17">
        <f t="shared" si="31"/>
        <v>42038.824988425928</v>
      </c>
    </row>
    <row r="456" spans="1:19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14">
        <v>1414343571</v>
      </c>
      <c r="K456" t="b">
        <v>0</v>
      </c>
      <c r="L456">
        <v>5</v>
      </c>
      <c r="M456" t="b">
        <v>0</v>
      </c>
      <c r="N456" s="12" t="s">
        <v>8269</v>
      </c>
      <c r="O456" t="s">
        <v>8275</v>
      </c>
      <c r="P456" s="10">
        <f t="shared" si="28"/>
        <v>1</v>
      </c>
      <c r="Q456" s="10">
        <f t="shared" si="29"/>
        <v>16.399999999999999</v>
      </c>
      <c r="R456">
        <f t="shared" si="30"/>
        <v>2014</v>
      </c>
      <c r="S456" s="17">
        <f t="shared" si="31"/>
        <v>41938.717256944445</v>
      </c>
    </row>
    <row r="457" spans="1:19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14">
        <v>1330733022</v>
      </c>
      <c r="K457" t="b">
        <v>0</v>
      </c>
      <c r="L457">
        <v>2</v>
      </c>
      <c r="M457" t="b">
        <v>0</v>
      </c>
      <c r="N457" s="12" t="s">
        <v>8269</v>
      </c>
      <c r="O457" t="s">
        <v>8275</v>
      </c>
      <c r="P457" s="10">
        <f t="shared" si="28"/>
        <v>0</v>
      </c>
      <c r="Q457" s="10">
        <f t="shared" si="29"/>
        <v>22.5</v>
      </c>
      <c r="R457">
        <f t="shared" si="30"/>
        <v>2012</v>
      </c>
      <c r="S457" s="17">
        <f t="shared" si="31"/>
        <v>40971.002569444441</v>
      </c>
    </row>
    <row r="458" spans="1:19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14">
        <v>1380559201</v>
      </c>
      <c r="K458" t="b">
        <v>0</v>
      </c>
      <c r="L458">
        <v>3</v>
      </c>
      <c r="M458" t="b">
        <v>0</v>
      </c>
      <c r="N458" s="12" t="s">
        <v>8269</v>
      </c>
      <c r="O458" t="s">
        <v>8275</v>
      </c>
      <c r="P458" s="10">
        <f t="shared" si="28"/>
        <v>1</v>
      </c>
      <c r="Q458" s="10">
        <f t="shared" si="29"/>
        <v>20.329999999999998</v>
      </c>
      <c r="R458">
        <f t="shared" si="30"/>
        <v>2013</v>
      </c>
      <c r="S458" s="17">
        <f t="shared" si="31"/>
        <v>41547.694456018515</v>
      </c>
    </row>
    <row r="459" spans="1:19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14">
        <v>1405621512</v>
      </c>
      <c r="K459" t="b">
        <v>0</v>
      </c>
      <c r="L459">
        <v>0</v>
      </c>
      <c r="M459" t="b">
        <v>0</v>
      </c>
      <c r="N459" s="12" t="s">
        <v>8269</v>
      </c>
      <c r="O459" t="s">
        <v>8275</v>
      </c>
      <c r="P459" s="10">
        <f t="shared" si="28"/>
        <v>0</v>
      </c>
      <c r="Q459" s="10" t="e">
        <f t="shared" si="29"/>
        <v>#DIV/0!</v>
      </c>
      <c r="R459">
        <f t="shared" si="30"/>
        <v>2014</v>
      </c>
      <c r="S459" s="17">
        <f t="shared" si="31"/>
        <v>41837.767500000002</v>
      </c>
    </row>
    <row r="460" spans="1:19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14">
        <v>1365958060</v>
      </c>
      <c r="K460" t="b">
        <v>0</v>
      </c>
      <c r="L460">
        <v>49</v>
      </c>
      <c r="M460" t="b">
        <v>0</v>
      </c>
      <c r="N460" s="12" t="s">
        <v>8269</v>
      </c>
      <c r="O460" t="s">
        <v>8275</v>
      </c>
      <c r="P460" s="10">
        <f t="shared" si="28"/>
        <v>8</v>
      </c>
      <c r="Q460" s="10">
        <f t="shared" si="29"/>
        <v>16.760000000000002</v>
      </c>
      <c r="R460">
        <f t="shared" si="30"/>
        <v>2013</v>
      </c>
      <c r="S460" s="17">
        <f t="shared" si="31"/>
        <v>41378.69976851852</v>
      </c>
    </row>
    <row r="461" spans="1:19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14">
        <v>1316013727</v>
      </c>
      <c r="K461" t="b">
        <v>0</v>
      </c>
      <c r="L461">
        <v>1</v>
      </c>
      <c r="M461" t="b">
        <v>0</v>
      </c>
      <c r="N461" s="12" t="s">
        <v>8269</v>
      </c>
      <c r="O461" t="s">
        <v>8275</v>
      </c>
      <c r="P461" s="10">
        <f t="shared" si="28"/>
        <v>0</v>
      </c>
      <c r="Q461" s="10">
        <f t="shared" si="29"/>
        <v>25</v>
      </c>
      <c r="R461">
        <f t="shared" si="30"/>
        <v>2011</v>
      </c>
      <c r="S461" s="17">
        <f t="shared" si="31"/>
        <v>40800.6403587963</v>
      </c>
    </row>
    <row r="462" spans="1:19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14">
        <v>1398862875</v>
      </c>
      <c r="K462" t="b">
        <v>0</v>
      </c>
      <c r="L462">
        <v>2</v>
      </c>
      <c r="M462" t="b">
        <v>0</v>
      </c>
      <c r="N462" s="12" t="s">
        <v>8269</v>
      </c>
      <c r="O462" t="s">
        <v>8275</v>
      </c>
      <c r="P462" s="10">
        <f t="shared" si="28"/>
        <v>0</v>
      </c>
      <c r="Q462" s="10">
        <f t="shared" si="29"/>
        <v>12.5</v>
      </c>
      <c r="R462">
        <f t="shared" si="30"/>
        <v>2014</v>
      </c>
      <c r="S462" s="17">
        <f t="shared" si="31"/>
        <v>41759.542534722219</v>
      </c>
    </row>
    <row r="463" spans="1:19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14">
        <v>1368476367</v>
      </c>
      <c r="K463" t="b">
        <v>0</v>
      </c>
      <c r="L463">
        <v>0</v>
      </c>
      <c r="M463" t="b">
        <v>0</v>
      </c>
      <c r="N463" s="12" t="s">
        <v>8269</v>
      </c>
      <c r="O463" t="s">
        <v>8275</v>
      </c>
      <c r="P463" s="10">
        <f t="shared" si="28"/>
        <v>0</v>
      </c>
      <c r="Q463" s="10" t="e">
        <f t="shared" si="29"/>
        <v>#DIV/0!</v>
      </c>
      <c r="R463">
        <f t="shared" si="30"/>
        <v>2013</v>
      </c>
      <c r="S463" s="17">
        <f t="shared" si="31"/>
        <v>41407.84684027778</v>
      </c>
    </row>
    <row r="464" spans="1:19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14">
        <v>1307761341</v>
      </c>
      <c r="K464" t="b">
        <v>0</v>
      </c>
      <c r="L464">
        <v>0</v>
      </c>
      <c r="M464" t="b">
        <v>0</v>
      </c>
      <c r="N464" s="12" t="s">
        <v>8269</v>
      </c>
      <c r="O464" t="s">
        <v>8275</v>
      </c>
      <c r="P464" s="10">
        <f t="shared" si="28"/>
        <v>0</v>
      </c>
      <c r="Q464" s="10" t="e">
        <f t="shared" si="29"/>
        <v>#DIV/0!</v>
      </c>
      <c r="R464">
        <f t="shared" si="30"/>
        <v>2011</v>
      </c>
      <c r="S464" s="17">
        <f t="shared" si="31"/>
        <v>40705.126631944448</v>
      </c>
    </row>
    <row r="465" spans="1:19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14">
        <v>1311699753</v>
      </c>
      <c r="K465" t="b">
        <v>0</v>
      </c>
      <c r="L465">
        <v>11</v>
      </c>
      <c r="M465" t="b">
        <v>0</v>
      </c>
      <c r="N465" s="12" t="s">
        <v>8269</v>
      </c>
      <c r="O465" t="s">
        <v>8275</v>
      </c>
      <c r="P465" s="10">
        <f t="shared" si="28"/>
        <v>2</v>
      </c>
      <c r="Q465" s="10">
        <f t="shared" si="29"/>
        <v>113.64</v>
      </c>
      <c r="R465">
        <f t="shared" si="30"/>
        <v>2011</v>
      </c>
      <c r="S465" s="17">
        <f t="shared" si="31"/>
        <v>40750.710104166668</v>
      </c>
    </row>
    <row r="466" spans="1:19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14">
        <v>1461874935</v>
      </c>
      <c r="K466" t="b">
        <v>0</v>
      </c>
      <c r="L466">
        <v>1</v>
      </c>
      <c r="M466" t="b">
        <v>0</v>
      </c>
      <c r="N466" s="12" t="s">
        <v>8269</v>
      </c>
      <c r="O466" t="s">
        <v>8275</v>
      </c>
      <c r="P466" s="10">
        <f t="shared" si="28"/>
        <v>0</v>
      </c>
      <c r="Q466" s="10">
        <f t="shared" si="29"/>
        <v>1</v>
      </c>
      <c r="R466">
        <f t="shared" si="30"/>
        <v>2016</v>
      </c>
      <c r="S466" s="17">
        <f t="shared" si="31"/>
        <v>42488.848784722228</v>
      </c>
    </row>
    <row r="467" spans="1:19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14">
        <v>1402455174</v>
      </c>
      <c r="K467" t="b">
        <v>0</v>
      </c>
      <c r="L467">
        <v>8</v>
      </c>
      <c r="M467" t="b">
        <v>0</v>
      </c>
      <c r="N467" s="12" t="s">
        <v>8269</v>
      </c>
      <c r="O467" t="s">
        <v>8275</v>
      </c>
      <c r="P467" s="10">
        <f t="shared" si="28"/>
        <v>27</v>
      </c>
      <c r="Q467" s="10">
        <f t="shared" si="29"/>
        <v>17.25</v>
      </c>
      <c r="R467">
        <f t="shared" si="30"/>
        <v>2014</v>
      </c>
      <c r="S467" s="17">
        <f t="shared" si="31"/>
        <v>41801.120069444441</v>
      </c>
    </row>
    <row r="468" spans="1:19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14">
        <v>1344465464</v>
      </c>
      <c r="K468" t="b">
        <v>0</v>
      </c>
      <c r="L468">
        <v>5</v>
      </c>
      <c r="M468" t="b">
        <v>0</v>
      </c>
      <c r="N468" s="12" t="s">
        <v>8269</v>
      </c>
      <c r="O468" t="s">
        <v>8275</v>
      </c>
      <c r="P468" s="10">
        <f t="shared" si="28"/>
        <v>1</v>
      </c>
      <c r="Q468" s="10">
        <f t="shared" si="29"/>
        <v>15.2</v>
      </c>
      <c r="R468">
        <f t="shared" si="30"/>
        <v>2012</v>
      </c>
      <c r="S468" s="17">
        <f t="shared" si="31"/>
        <v>41129.942870370374</v>
      </c>
    </row>
    <row r="469" spans="1:19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14">
        <v>1344961134</v>
      </c>
      <c r="K469" t="b">
        <v>0</v>
      </c>
      <c r="L469">
        <v>39</v>
      </c>
      <c r="M469" t="b">
        <v>0</v>
      </c>
      <c r="N469" s="12" t="s">
        <v>8269</v>
      </c>
      <c r="O469" t="s">
        <v>8275</v>
      </c>
      <c r="P469" s="10">
        <f t="shared" si="28"/>
        <v>22</v>
      </c>
      <c r="Q469" s="10">
        <f t="shared" si="29"/>
        <v>110.64</v>
      </c>
      <c r="R469">
        <f t="shared" si="30"/>
        <v>2012</v>
      </c>
      <c r="S469" s="17">
        <f t="shared" si="31"/>
        <v>41135.679791666669</v>
      </c>
    </row>
    <row r="470" spans="1:19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14">
        <v>1336795283</v>
      </c>
      <c r="K470" t="b">
        <v>0</v>
      </c>
      <c r="L470">
        <v>0</v>
      </c>
      <c r="M470" t="b">
        <v>0</v>
      </c>
      <c r="N470" s="12" t="s">
        <v>8269</v>
      </c>
      <c r="O470" t="s">
        <v>8275</v>
      </c>
      <c r="P470" s="10">
        <f t="shared" si="28"/>
        <v>0</v>
      </c>
      <c r="Q470" s="10" t="e">
        <f t="shared" si="29"/>
        <v>#DIV/0!</v>
      </c>
      <c r="R470">
        <f t="shared" si="30"/>
        <v>2012</v>
      </c>
      <c r="S470" s="17">
        <f t="shared" si="31"/>
        <v>41041.167627314811</v>
      </c>
    </row>
    <row r="471" spans="1:19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14">
        <v>1404776724</v>
      </c>
      <c r="K471" t="b">
        <v>0</v>
      </c>
      <c r="L471">
        <v>0</v>
      </c>
      <c r="M471" t="b">
        <v>0</v>
      </c>
      <c r="N471" s="12" t="s">
        <v>8269</v>
      </c>
      <c r="O471" t="s">
        <v>8275</v>
      </c>
      <c r="P471" s="10">
        <f t="shared" si="28"/>
        <v>0</v>
      </c>
      <c r="Q471" s="10" t="e">
        <f t="shared" si="29"/>
        <v>#DIV/0!</v>
      </c>
      <c r="R471">
        <f t="shared" si="30"/>
        <v>2014</v>
      </c>
      <c r="S471" s="17">
        <f t="shared" si="31"/>
        <v>41827.989861111113</v>
      </c>
    </row>
    <row r="472" spans="1:19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14">
        <v>1385524889</v>
      </c>
      <c r="K472" t="b">
        <v>0</v>
      </c>
      <c r="L472">
        <v>2</v>
      </c>
      <c r="M472" t="b">
        <v>0</v>
      </c>
      <c r="N472" s="12" t="s">
        <v>8269</v>
      </c>
      <c r="O472" t="s">
        <v>8275</v>
      </c>
      <c r="P472" s="10">
        <f t="shared" si="28"/>
        <v>1</v>
      </c>
      <c r="Q472" s="10">
        <f t="shared" si="29"/>
        <v>25.5</v>
      </c>
      <c r="R472">
        <f t="shared" si="30"/>
        <v>2013</v>
      </c>
      <c r="S472" s="17">
        <f t="shared" si="31"/>
        <v>41605.167696759258</v>
      </c>
    </row>
    <row r="473" spans="1:19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14">
        <v>1394039979</v>
      </c>
      <c r="K473" t="b">
        <v>0</v>
      </c>
      <c r="L473">
        <v>170</v>
      </c>
      <c r="M473" t="b">
        <v>0</v>
      </c>
      <c r="N473" s="12" t="s">
        <v>8269</v>
      </c>
      <c r="O473" t="s">
        <v>8275</v>
      </c>
      <c r="P473" s="10">
        <f t="shared" si="28"/>
        <v>12</v>
      </c>
      <c r="Q473" s="10">
        <f t="shared" si="29"/>
        <v>38.479999999999997</v>
      </c>
      <c r="R473">
        <f t="shared" si="30"/>
        <v>2014</v>
      </c>
      <c r="S473" s="17">
        <f t="shared" si="31"/>
        <v>41703.721979166665</v>
      </c>
    </row>
    <row r="474" spans="1:19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14">
        <v>1406239718</v>
      </c>
      <c r="K474" t="b">
        <v>0</v>
      </c>
      <c r="L474">
        <v>5</v>
      </c>
      <c r="M474" t="b">
        <v>0</v>
      </c>
      <c r="N474" s="12" t="s">
        <v>8269</v>
      </c>
      <c r="O474" t="s">
        <v>8275</v>
      </c>
      <c r="P474" s="10">
        <f t="shared" si="28"/>
        <v>18</v>
      </c>
      <c r="Q474" s="10">
        <f t="shared" si="29"/>
        <v>28.2</v>
      </c>
      <c r="R474">
        <f t="shared" si="30"/>
        <v>2014</v>
      </c>
      <c r="S474" s="17">
        <f t="shared" si="31"/>
        <v>41844.922662037039</v>
      </c>
    </row>
    <row r="475" spans="1:19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14">
        <v>1408380319</v>
      </c>
      <c r="K475" t="b">
        <v>0</v>
      </c>
      <c r="L475">
        <v>14</v>
      </c>
      <c r="M475" t="b">
        <v>0</v>
      </c>
      <c r="N475" s="12" t="s">
        <v>8269</v>
      </c>
      <c r="O475" t="s">
        <v>8275</v>
      </c>
      <c r="P475" s="10">
        <f t="shared" si="28"/>
        <v>3</v>
      </c>
      <c r="Q475" s="10">
        <f t="shared" si="29"/>
        <v>61.5</v>
      </c>
      <c r="R475">
        <f t="shared" si="30"/>
        <v>2014</v>
      </c>
      <c r="S475" s="17">
        <f t="shared" si="31"/>
        <v>41869.698136574072</v>
      </c>
    </row>
    <row r="476" spans="1:19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14">
        <v>1484726029</v>
      </c>
      <c r="K476" t="b">
        <v>0</v>
      </c>
      <c r="L476">
        <v>1</v>
      </c>
      <c r="M476" t="b">
        <v>0</v>
      </c>
      <c r="N476" s="12" t="s">
        <v>8269</v>
      </c>
      <c r="O476" t="s">
        <v>8275</v>
      </c>
      <c r="P476" s="10">
        <f t="shared" si="28"/>
        <v>0</v>
      </c>
      <c r="Q476" s="10">
        <f t="shared" si="29"/>
        <v>1</v>
      </c>
      <c r="R476">
        <f t="shared" si="30"/>
        <v>2017</v>
      </c>
      <c r="S476" s="17">
        <f t="shared" si="31"/>
        <v>42753.329039351855</v>
      </c>
    </row>
    <row r="477" spans="1:19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14">
        <v>1428285843</v>
      </c>
      <c r="K477" t="b">
        <v>0</v>
      </c>
      <c r="L477">
        <v>0</v>
      </c>
      <c r="M477" t="b">
        <v>0</v>
      </c>
      <c r="N477" s="12" t="s">
        <v>8269</v>
      </c>
      <c r="O477" t="s">
        <v>8275</v>
      </c>
      <c r="P477" s="10">
        <f t="shared" si="28"/>
        <v>0</v>
      </c>
      <c r="Q477" s="10" t="e">
        <f t="shared" si="29"/>
        <v>#DIV/0!</v>
      </c>
      <c r="R477">
        <f t="shared" si="30"/>
        <v>2015</v>
      </c>
      <c r="S477" s="17">
        <f t="shared" si="31"/>
        <v>42100.086145833338</v>
      </c>
    </row>
    <row r="478" spans="1:19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14">
        <v>1398727441</v>
      </c>
      <c r="K478" t="b">
        <v>0</v>
      </c>
      <c r="L478">
        <v>124</v>
      </c>
      <c r="M478" t="b">
        <v>0</v>
      </c>
      <c r="N478" s="12" t="s">
        <v>8269</v>
      </c>
      <c r="O478" t="s">
        <v>8275</v>
      </c>
      <c r="P478" s="10">
        <f t="shared" si="28"/>
        <v>2</v>
      </c>
      <c r="Q478" s="10">
        <f t="shared" si="29"/>
        <v>39.57</v>
      </c>
      <c r="R478">
        <f t="shared" si="30"/>
        <v>2014</v>
      </c>
      <c r="S478" s="17">
        <f t="shared" si="31"/>
        <v>41757.975011574075</v>
      </c>
    </row>
    <row r="479" spans="1:19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14">
        <v>1332187334</v>
      </c>
      <c r="K479" t="b">
        <v>0</v>
      </c>
      <c r="L479">
        <v>0</v>
      </c>
      <c r="M479" t="b">
        <v>0</v>
      </c>
      <c r="N479" s="12" t="s">
        <v>8269</v>
      </c>
      <c r="O479" t="s">
        <v>8275</v>
      </c>
      <c r="P479" s="10">
        <f t="shared" si="28"/>
        <v>0</v>
      </c>
      <c r="Q479" s="10" t="e">
        <f t="shared" si="29"/>
        <v>#DIV/0!</v>
      </c>
      <c r="R479">
        <f t="shared" si="30"/>
        <v>2012</v>
      </c>
      <c r="S479" s="17">
        <f t="shared" si="31"/>
        <v>40987.83488425926</v>
      </c>
    </row>
    <row r="480" spans="1:19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14">
        <v>1425333109</v>
      </c>
      <c r="K480" t="b">
        <v>0</v>
      </c>
      <c r="L480">
        <v>0</v>
      </c>
      <c r="M480" t="b">
        <v>0</v>
      </c>
      <c r="N480" s="12" t="s">
        <v>8269</v>
      </c>
      <c r="O480" t="s">
        <v>8275</v>
      </c>
      <c r="P480" s="10">
        <f t="shared" si="28"/>
        <v>0</v>
      </c>
      <c r="Q480" s="10" t="e">
        <f t="shared" si="29"/>
        <v>#DIV/0!</v>
      </c>
      <c r="R480">
        <f t="shared" si="30"/>
        <v>2015</v>
      </c>
      <c r="S480" s="17">
        <f t="shared" si="31"/>
        <v>42065.910983796297</v>
      </c>
    </row>
    <row r="481" spans="1:19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14">
        <v>1411379235</v>
      </c>
      <c r="K481" t="b">
        <v>0</v>
      </c>
      <c r="L481">
        <v>55</v>
      </c>
      <c r="M481" t="b">
        <v>0</v>
      </c>
      <c r="N481" s="12" t="s">
        <v>8269</v>
      </c>
      <c r="O481" t="s">
        <v>8275</v>
      </c>
      <c r="P481" s="10">
        <f t="shared" si="28"/>
        <v>33</v>
      </c>
      <c r="Q481" s="10">
        <f t="shared" si="29"/>
        <v>88.8</v>
      </c>
      <c r="R481">
        <f t="shared" si="30"/>
        <v>2014</v>
      </c>
      <c r="S481" s="17">
        <f t="shared" si="31"/>
        <v>41904.407812500001</v>
      </c>
    </row>
    <row r="482" spans="1:19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14">
        <v>1373457615</v>
      </c>
      <c r="K482" t="b">
        <v>0</v>
      </c>
      <c r="L482">
        <v>140</v>
      </c>
      <c r="M482" t="b">
        <v>0</v>
      </c>
      <c r="N482" s="12" t="s">
        <v>8269</v>
      </c>
      <c r="O482" t="s">
        <v>8275</v>
      </c>
      <c r="P482" s="10">
        <f t="shared" si="28"/>
        <v>19</v>
      </c>
      <c r="Q482" s="10">
        <f t="shared" si="29"/>
        <v>55.46</v>
      </c>
      <c r="R482">
        <f t="shared" si="30"/>
        <v>2013</v>
      </c>
      <c r="S482" s="17">
        <f t="shared" si="31"/>
        <v>41465.500173611108</v>
      </c>
    </row>
    <row r="483" spans="1:19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14">
        <v>1347293289</v>
      </c>
      <c r="K483" t="b">
        <v>0</v>
      </c>
      <c r="L483">
        <v>21</v>
      </c>
      <c r="M483" t="b">
        <v>0</v>
      </c>
      <c r="N483" s="12" t="s">
        <v>8269</v>
      </c>
      <c r="O483" t="s">
        <v>8275</v>
      </c>
      <c r="P483" s="10">
        <f t="shared" si="28"/>
        <v>6</v>
      </c>
      <c r="Q483" s="10">
        <f t="shared" si="29"/>
        <v>87.14</v>
      </c>
      <c r="R483">
        <f t="shared" si="30"/>
        <v>2012</v>
      </c>
      <c r="S483" s="17">
        <f t="shared" si="31"/>
        <v>41162.672326388885</v>
      </c>
    </row>
    <row r="484" spans="1:19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14">
        <v>1458336690</v>
      </c>
      <c r="K484" t="b">
        <v>0</v>
      </c>
      <c r="L484">
        <v>1</v>
      </c>
      <c r="M484" t="b">
        <v>0</v>
      </c>
      <c r="N484" s="12" t="s">
        <v>8269</v>
      </c>
      <c r="O484" t="s">
        <v>8275</v>
      </c>
      <c r="P484" s="10">
        <f t="shared" si="28"/>
        <v>0</v>
      </c>
      <c r="Q484" s="10">
        <f t="shared" si="29"/>
        <v>10</v>
      </c>
      <c r="R484">
        <f t="shared" si="30"/>
        <v>2016</v>
      </c>
      <c r="S484" s="17">
        <f t="shared" si="31"/>
        <v>42447.896875000006</v>
      </c>
    </row>
    <row r="485" spans="1:19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14">
        <v>1354250672</v>
      </c>
      <c r="K485" t="b">
        <v>0</v>
      </c>
      <c r="L485">
        <v>147</v>
      </c>
      <c r="M485" t="b">
        <v>0</v>
      </c>
      <c r="N485" s="12" t="s">
        <v>8269</v>
      </c>
      <c r="O485" t="s">
        <v>8275</v>
      </c>
      <c r="P485" s="10">
        <f t="shared" si="28"/>
        <v>50</v>
      </c>
      <c r="Q485" s="10">
        <f t="shared" si="29"/>
        <v>51.22</v>
      </c>
      <c r="R485">
        <f t="shared" si="30"/>
        <v>2012</v>
      </c>
      <c r="S485" s="17">
        <f t="shared" si="31"/>
        <v>41243.197592592594</v>
      </c>
    </row>
    <row r="486" spans="1:19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14">
        <v>1443220372</v>
      </c>
      <c r="K486" t="b">
        <v>0</v>
      </c>
      <c r="L486">
        <v>11</v>
      </c>
      <c r="M486" t="b">
        <v>0</v>
      </c>
      <c r="N486" s="12" t="s">
        <v>8269</v>
      </c>
      <c r="O486" t="s">
        <v>8275</v>
      </c>
      <c r="P486" s="10">
        <f t="shared" si="28"/>
        <v>0</v>
      </c>
      <c r="Q486" s="10">
        <f t="shared" si="29"/>
        <v>13.55</v>
      </c>
      <c r="R486">
        <f t="shared" si="30"/>
        <v>2015</v>
      </c>
      <c r="S486" s="17">
        <f t="shared" si="31"/>
        <v>42272.93949074074</v>
      </c>
    </row>
    <row r="487" spans="1:19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14">
        <v>1366200499</v>
      </c>
      <c r="K487" t="b">
        <v>0</v>
      </c>
      <c r="L487">
        <v>125</v>
      </c>
      <c r="M487" t="b">
        <v>0</v>
      </c>
      <c r="N487" s="12" t="s">
        <v>8269</v>
      </c>
      <c r="O487" t="s">
        <v>8275</v>
      </c>
      <c r="P487" s="10">
        <f t="shared" si="28"/>
        <v>22</v>
      </c>
      <c r="Q487" s="10">
        <f t="shared" si="29"/>
        <v>66.52</v>
      </c>
      <c r="R487">
        <f t="shared" si="30"/>
        <v>2013</v>
      </c>
      <c r="S487" s="17">
        <f t="shared" si="31"/>
        <v>41381.50577546296</v>
      </c>
    </row>
    <row r="488" spans="1:19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14">
        <v>1399070239</v>
      </c>
      <c r="K488" t="b">
        <v>0</v>
      </c>
      <c r="L488">
        <v>1</v>
      </c>
      <c r="M488" t="b">
        <v>0</v>
      </c>
      <c r="N488" s="12" t="s">
        <v>8269</v>
      </c>
      <c r="O488" t="s">
        <v>8275</v>
      </c>
      <c r="P488" s="10">
        <f t="shared" si="28"/>
        <v>0</v>
      </c>
      <c r="Q488" s="10">
        <f t="shared" si="29"/>
        <v>50</v>
      </c>
      <c r="R488">
        <f t="shared" si="30"/>
        <v>2014</v>
      </c>
      <c r="S488" s="17">
        <f t="shared" si="31"/>
        <v>41761.94258101852</v>
      </c>
    </row>
    <row r="489" spans="1:19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14">
        <v>1477491394</v>
      </c>
      <c r="K489" t="b">
        <v>0</v>
      </c>
      <c r="L489">
        <v>0</v>
      </c>
      <c r="M489" t="b">
        <v>0</v>
      </c>
      <c r="N489" s="12" t="s">
        <v>8269</v>
      </c>
      <c r="O489" t="s">
        <v>8275</v>
      </c>
      <c r="P489" s="10">
        <f t="shared" si="28"/>
        <v>0</v>
      </c>
      <c r="Q489" s="10" t="e">
        <f t="shared" si="29"/>
        <v>#DIV/0!</v>
      </c>
      <c r="R489">
        <f t="shared" si="30"/>
        <v>2016</v>
      </c>
      <c r="S489" s="17">
        <f t="shared" si="31"/>
        <v>42669.594837962963</v>
      </c>
    </row>
    <row r="490" spans="1:19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14">
        <v>1481332700</v>
      </c>
      <c r="K490" t="b">
        <v>0</v>
      </c>
      <c r="L490">
        <v>0</v>
      </c>
      <c r="M490" t="b">
        <v>0</v>
      </c>
      <c r="N490" s="12" t="s">
        <v>8269</v>
      </c>
      <c r="O490" t="s">
        <v>8275</v>
      </c>
      <c r="P490" s="10">
        <f t="shared" si="28"/>
        <v>0</v>
      </c>
      <c r="Q490" s="10" t="e">
        <f t="shared" si="29"/>
        <v>#DIV/0!</v>
      </c>
      <c r="R490">
        <f t="shared" si="30"/>
        <v>2016</v>
      </c>
      <c r="S490" s="17">
        <f t="shared" si="31"/>
        <v>42714.054398148146</v>
      </c>
    </row>
    <row r="491" spans="1:19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14">
        <v>1323084816</v>
      </c>
      <c r="K491" t="b">
        <v>0</v>
      </c>
      <c r="L491">
        <v>3</v>
      </c>
      <c r="M491" t="b">
        <v>0</v>
      </c>
      <c r="N491" s="12" t="s">
        <v>8269</v>
      </c>
      <c r="O491" t="s">
        <v>8275</v>
      </c>
      <c r="P491" s="10">
        <f t="shared" si="28"/>
        <v>0</v>
      </c>
      <c r="Q491" s="10">
        <f t="shared" si="29"/>
        <v>71.67</v>
      </c>
      <c r="R491">
        <f t="shared" si="30"/>
        <v>2011</v>
      </c>
      <c r="S491" s="17">
        <f t="shared" si="31"/>
        <v>40882.481666666667</v>
      </c>
    </row>
    <row r="492" spans="1:19" ht="15.7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14">
        <v>1343085285</v>
      </c>
      <c r="K492" t="b">
        <v>0</v>
      </c>
      <c r="L492">
        <v>0</v>
      </c>
      <c r="M492" t="b">
        <v>0</v>
      </c>
      <c r="N492" s="12" t="s">
        <v>8269</v>
      </c>
      <c r="O492" t="s">
        <v>8275</v>
      </c>
      <c r="P492" s="10">
        <f t="shared" si="28"/>
        <v>0</v>
      </c>
      <c r="Q492" s="10" t="e">
        <f t="shared" si="29"/>
        <v>#DIV/0!</v>
      </c>
      <c r="R492">
        <f t="shared" si="30"/>
        <v>2012</v>
      </c>
      <c r="S492" s="17">
        <f t="shared" si="31"/>
        <v>41113.968576388892</v>
      </c>
    </row>
    <row r="493" spans="1:19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14">
        <v>1451345699</v>
      </c>
      <c r="K493" t="b">
        <v>0</v>
      </c>
      <c r="L493">
        <v>0</v>
      </c>
      <c r="M493" t="b">
        <v>0</v>
      </c>
      <c r="N493" s="12" t="s">
        <v>8269</v>
      </c>
      <c r="O493" t="s">
        <v>8275</v>
      </c>
      <c r="P493" s="10">
        <f t="shared" si="28"/>
        <v>0</v>
      </c>
      <c r="Q493" s="10" t="e">
        <f t="shared" si="29"/>
        <v>#DIV/0!</v>
      </c>
      <c r="R493">
        <f t="shared" si="30"/>
        <v>2015</v>
      </c>
      <c r="S493" s="17">
        <f t="shared" si="31"/>
        <v>42366.982627314821</v>
      </c>
    </row>
    <row r="494" spans="1:19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14">
        <v>1471135830</v>
      </c>
      <c r="K494" t="b">
        <v>0</v>
      </c>
      <c r="L494">
        <v>0</v>
      </c>
      <c r="M494" t="b">
        <v>0</v>
      </c>
      <c r="N494" s="12" t="s">
        <v>8269</v>
      </c>
      <c r="O494" t="s">
        <v>8275</v>
      </c>
      <c r="P494" s="10">
        <f t="shared" si="28"/>
        <v>0</v>
      </c>
      <c r="Q494" s="10" t="e">
        <f t="shared" si="29"/>
        <v>#DIV/0!</v>
      </c>
      <c r="R494">
        <f t="shared" si="30"/>
        <v>2016</v>
      </c>
      <c r="S494" s="17">
        <f t="shared" si="31"/>
        <v>42596.03506944445</v>
      </c>
    </row>
    <row r="495" spans="1:19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14">
        <v>1429550738</v>
      </c>
      <c r="K495" t="b">
        <v>0</v>
      </c>
      <c r="L495">
        <v>0</v>
      </c>
      <c r="M495" t="b">
        <v>0</v>
      </c>
      <c r="N495" s="12" t="s">
        <v>8269</v>
      </c>
      <c r="O495" t="s">
        <v>8275</v>
      </c>
      <c r="P495" s="10">
        <f t="shared" si="28"/>
        <v>0</v>
      </c>
      <c r="Q495" s="10" t="e">
        <f t="shared" si="29"/>
        <v>#DIV/0!</v>
      </c>
      <c r="R495">
        <f t="shared" si="30"/>
        <v>2015</v>
      </c>
      <c r="S495" s="17">
        <f t="shared" si="31"/>
        <v>42114.726134259254</v>
      </c>
    </row>
    <row r="496" spans="1:19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14">
        <v>1402343765</v>
      </c>
      <c r="K496" t="b">
        <v>0</v>
      </c>
      <c r="L496">
        <v>3</v>
      </c>
      <c r="M496" t="b">
        <v>0</v>
      </c>
      <c r="N496" s="12" t="s">
        <v>8269</v>
      </c>
      <c r="O496" t="s">
        <v>8275</v>
      </c>
      <c r="P496" s="10">
        <f t="shared" si="28"/>
        <v>0</v>
      </c>
      <c r="Q496" s="10">
        <f t="shared" si="29"/>
        <v>10.33</v>
      </c>
      <c r="R496">
        <f t="shared" si="30"/>
        <v>2014</v>
      </c>
      <c r="S496" s="17">
        <f t="shared" si="31"/>
        <v>41799.830613425926</v>
      </c>
    </row>
    <row r="497" spans="1:19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14">
        <v>1434484305</v>
      </c>
      <c r="K497" t="b">
        <v>0</v>
      </c>
      <c r="L497">
        <v>0</v>
      </c>
      <c r="M497" t="b">
        <v>0</v>
      </c>
      <c r="N497" s="12" t="s">
        <v>8269</v>
      </c>
      <c r="O497" t="s">
        <v>8275</v>
      </c>
      <c r="P497" s="10">
        <f t="shared" si="28"/>
        <v>0</v>
      </c>
      <c r="Q497" s="10" t="e">
        <f t="shared" si="29"/>
        <v>#DIV/0!</v>
      </c>
      <c r="R497">
        <f t="shared" si="30"/>
        <v>2015</v>
      </c>
      <c r="S497" s="17">
        <f t="shared" si="31"/>
        <v>42171.827604166669</v>
      </c>
    </row>
    <row r="498" spans="1:19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14">
        <v>1386886874</v>
      </c>
      <c r="K498" t="b">
        <v>0</v>
      </c>
      <c r="L498">
        <v>1</v>
      </c>
      <c r="M498" t="b">
        <v>0</v>
      </c>
      <c r="N498" s="12" t="s">
        <v>8269</v>
      </c>
      <c r="O498" t="s">
        <v>8275</v>
      </c>
      <c r="P498" s="10">
        <f t="shared" si="28"/>
        <v>0</v>
      </c>
      <c r="Q498" s="10">
        <f t="shared" si="29"/>
        <v>1</v>
      </c>
      <c r="R498">
        <f t="shared" si="30"/>
        <v>2013</v>
      </c>
      <c r="S498" s="17">
        <f t="shared" si="31"/>
        <v>41620.93141203704</v>
      </c>
    </row>
    <row r="499" spans="1:19" ht="15.7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14">
        <v>1414889665</v>
      </c>
      <c r="K499" t="b">
        <v>0</v>
      </c>
      <c r="L499">
        <v>3</v>
      </c>
      <c r="M499" t="b">
        <v>0</v>
      </c>
      <c r="N499" s="12" t="s">
        <v>8269</v>
      </c>
      <c r="O499" t="s">
        <v>8275</v>
      </c>
      <c r="P499" s="10">
        <f t="shared" si="28"/>
        <v>1</v>
      </c>
      <c r="Q499" s="10">
        <f t="shared" si="29"/>
        <v>10</v>
      </c>
      <c r="R499">
        <f t="shared" si="30"/>
        <v>2014</v>
      </c>
      <c r="S499" s="17">
        <f t="shared" si="31"/>
        <v>41945.037789351853</v>
      </c>
    </row>
    <row r="500" spans="1:19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14">
        <v>1321035449</v>
      </c>
      <c r="K500" t="b">
        <v>0</v>
      </c>
      <c r="L500">
        <v>22</v>
      </c>
      <c r="M500" t="b">
        <v>0</v>
      </c>
      <c r="N500" s="12" t="s">
        <v>8269</v>
      </c>
      <c r="O500" t="s">
        <v>8275</v>
      </c>
      <c r="P500" s="10">
        <f t="shared" si="28"/>
        <v>5</v>
      </c>
      <c r="Q500" s="10">
        <f t="shared" si="29"/>
        <v>136.09</v>
      </c>
      <c r="R500">
        <f t="shared" si="30"/>
        <v>2011</v>
      </c>
      <c r="S500" s="17">
        <f t="shared" si="31"/>
        <v>40858.762141203704</v>
      </c>
    </row>
    <row r="501" spans="1:19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14">
        <v>1250630968</v>
      </c>
      <c r="K501" t="b">
        <v>0</v>
      </c>
      <c r="L501">
        <v>26</v>
      </c>
      <c r="M501" t="b">
        <v>0</v>
      </c>
      <c r="N501" s="12" t="s">
        <v>8269</v>
      </c>
      <c r="O501" t="s">
        <v>8275</v>
      </c>
      <c r="P501" s="10">
        <f t="shared" si="28"/>
        <v>10</v>
      </c>
      <c r="Q501" s="10">
        <f t="shared" si="29"/>
        <v>73.459999999999994</v>
      </c>
      <c r="R501">
        <f t="shared" si="30"/>
        <v>2009</v>
      </c>
      <c r="S501" s="17">
        <f t="shared" si="31"/>
        <v>40043.895462962959</v>
      </c>
    </row>
    <row r="502" spans="1:19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14">
        <v>1268255751</v>
      </c>
      <c r="K502" t="b">
        <v>0</v>
      </c>
      <c r="L502">
        <v>4</v>
      </c>
      <c r="M502" t="b">
        <v>0</v>
      </c>
      <c r="N502" s="12" t="s">
        <v>8269</v>
      </c>
      <c r="O502" t="s">
        <v>8275</v>
      </c>
      <c r="P502" s="10">
        <f t="shared" si="28"/>
        <v>3</v>
      </c>
      <c r="Q502" s="10">
        <f t="shared" si="29"/>
        <v>53.75</v>
      </c>
      <c r="R502">
        <f t="shared" si="30"/>
        <v>2010</v>
      </c>
      <c r="S502" s="17">
        <f t="shared" si="31"/>
        <v>40247.886006944449</v>
      </c>
    </row>
    <row r="503" spans="1:19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14">
        <v>1307597851</v>
      </c>
      <c r="K503" t="b">
        <v>0</v>
      </c>
      <c r="L503">
        <v>0</v>
      </c>
      <c r="M503" t="b">
        <v>0</v>
      </c>
      <c r="N503" s="12" t="s">
        <v>8269</v>
      </c>
      <c r="O503" t="s">
        <v>8275</v>
      </c>
      <c r="P503" s="10">
        <f t="shared" si="28"/>
        <v>0</v>
      </c>
      <c r="Q503" s="10" t="e">
        <f t="shared" si="29"/>
        <v>#DIV/0!</v>
      </c>
      <c r="R503">
        <f t="shared" si="30"/>
        <v>2011</v>
      </c>
      <c r="S503" s="17">
        <f t="shared" si="31"/>
        <v>40703.234386574077</v>
      </c>
    </row>
    <row r="504" spans="1:19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14">
        <v>1329484625</v>
      </c>
      <c r="K504" t="b">
        <v>0</v>
      </c>
      <c r="L504">
        <v>4</v>
      </c>
      <c r="M504" t="b">
        <v>0</v>
      </c>
      <c r="N504" s="12" t="s">
        <v>8269</v>
      </c>
      <c r="O504" t="s">
        <v>8275</v>
      </c>
      <c r="P504" s="10">
        <f t="shared" si="28"/>
        <v>1</v>
      </c>
      <c r="Q504" s="10">
        <f t="shared" si="29"/>
        <v>57.5</v>
      </c>
      <c r="R504">
        <f t="shared" si="30"/>
        <v>2012</v>
      </c>
      <c r="S504" s="17">
        <f t="shared" si="31"/>
        <v>40956.553530092591</v>
      </c>
    </row>
    <row r="505" spans="1:19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14">
        <v>1418906303</v>
      </c>
      <c r="K505" t="b">
        <v>0</v>
      </c>
      <c r="L505">
        <v>9</v>
      </c>
      <c r="M505" t="b">
        <v>0</v>
      </c>
      <c r="N505" s="12" t="s">
        <v>8269</v>
      </c>
      <c r="O505" t="s">
        <v>8275</v>
      </c>
      <c r="P505" s="10">
        <f t="shared" si="28"/>
        <v>2</v>
      </c>
      <c r="Q505" s="10">
        <f t="shared" si="29"/>
        <v>12.67</v>
      </c>
      <c r="R505">
        <f t="shared" si="30"/>
        <v>2014</v>
      </c>
      <c r="S505" s="17">
        <f t="shared" si="31"/>
        <v>41991.526655092588</v>
      </c>
    </row>
    <row r="506" spans="1:19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14">
        <v>1328916987</v>
      </c>
      <c r="K506" t="b">
        <v>0</v>
      </c>
      <c r="L506">
        <v>5</v>
      </c>
      <c r="M506" t="b">
        <v>0</v>
      </c>
      <c r="N506" s="12" t="s">
        <v>8269</v>
      </c>
      <c r="O506" t="s">
        <v>8275</v>
      </c>
      <c r="P506" s="10">
        <f t="shared" si="28"/>
        <v>1</v>
      </c>
      <c r="Q506" s="10">
        <f t="shared" si="29"/>
        <v>67</v>
      </c>
      <c r="R506">
        <f t="shared" si="30"/>
        <v>2012</v>
      </c>
      <c r="S506" s="17">
        <f t="shared" si="31"/>
        <v>40949.98364583333</v>
      </c>
    </row>
    <row r="507" spans="1:19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14">
        <v>1447122086</v>
      </c>
      <c r="K507" t="b">
        <v>0</v>
      </c>
      <c r="L507">
        <v>14</v>
      </c>
      <c r="M507" t="b">
        <v>0</v>
      </c>
      <c r="N507" s="12" t="s">
        <v>8269</v>
      </c>
      <c r="O507" t="s">
        <v>8275</v>
      </c>
      <c r="P507" s="10">
        <f t="shared" si="28"/>
        <v>0</v>
      </c>
      <c r="Q507" s="10">
        <f t="shared" si="29"/>
        <v>3.71</v>
      </c>
      <c r="R507">
        <f t="shared" si="30"/>
        <v>2015</v>
      </c>
      <c r="S507" s="17">
        <f t="shared" si="31"/>
        <v>42318.098217592589</v>
      </c>
    </row>
    <row r="508" spans="1:19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14">
        <v>1373548520</v>
      </c>
      <c r="K508" t="b">
        <v>0</v>
      </c>
      <c r="L508">
        <v>1</v>
      </c>
      <c r="M508" t="b">
        <v>0</v>
      </c>
      <c r="N508" s="12" t="s">
        <v>8269</v>
      </c>
      <c r="O508" t="s">
        <v>8275</v>
      </c>
      <c r="P508" s="10">
        <f t="shared" si="28"/>
        <v>0</v>
      </c>
      <c r="Q508" s="10">
        <f t="shared" si="29"/>
        <v>250</v>
      </c>
      <c r="R508">
        <f t="shared" si="30"/>
        <v>2013</v>
      </c>
      <c r="S508" s="17">
        <f t="shared" si="31"/>
        <v>41466.552314814813</v>
      </c>
    </row>
    <row r="509" spans="1:19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14">
        <v>1346799657</v>
      </c>
      <c r="K509" t="b">
        <v>0</v>
      </c>
      <c r="L509">
        <v>10</v>
      </c>
      <c r="M509" t="b">
        <v>0</v>
      </c>
      <c r="N509" s="12" t="s">
        <v>8269</v>
      </c>
      <c r="O509" t="s">
        <v>8275</v>
      </c>
      <c r="P509" s="10">
        <f t="shared" si="28"/>
        <v>3</v>
      </c>
      <c r="Q509" s="10">
        <f t="shared" si="29"/>
        <v>64</v>
      </c>
      <c r="R509">
        <f t="shared" si="30"/>
        <v>2012</v>
      </c>
      <c r="S509" s="17">
        <f t="shared" si="31"/>
        <v>41156.958993055552</v>
      </c>
    </row>
    <row r="510" spans="1:19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14">
        <v>1332808501</v>
      </c>
      <c r="K510" t="b">
        <v>0</v>
      </c>
      <c r="L510">
        <v>3</v>
      </c>
      <c r="M510" t="b">
        <v>0</v>
      </c>
      <c r="N510" s="12" t="s">
        <v>8269</v>
      </c>
      <c r="O510" t="s">
        <v>8275</v>
      </c>
      <c r="P510" s="10">
        <f t="shared" si="28"/>
        <v>1</v>
      </c>
      <c r="Q510" s="10">
        <f t="shared" si="29"/>
        <v>133.33000000000001</v>
      </c>
      <c r="R510">
        <f t="shared" si="30"/>
        <v>2012</v>
      </c>
      <c r="S510" s="17">
        <f t="shared" si="31"/>
        <v>40995.024317129632</v>
      </c>
    </row>
    <row r="511" spans="1:19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14">
        <v>1432912170</v>
      </c>
      <c r="K511" t="b">
        <v>0</v>
      </c>
      <c r="L511">
        <v>1</v>
      </c>
      <c r="M511" t="b">
        <v>0</v>
      </c>
      <c r="N511" s="12" t="s">
        <v>8269</v>
      </c>
      <c r="O511" t="s">
        <v>8275</v>
      </c>
      <c r="P511" s="10">
        <f t="shared" si="28"/>
        <v>0</v>
      </c>
      <c r="Q511" s="10">
        <f t="shared" si="29"/>
        <v>10</v>
      </c>
      <c r="R511">
        <f t="shared" si="30"/>
        <v>2015</v>
      </c>
      <c r="S511" s="17">
        <f t="shared" si="31"/>
        <v>42153.631597222222</v>
      </c>
    </row>
    <row r="512" spans="1:19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14">
        <v>1454213639</v>
      </c>
      <c r="K512" t="b">
        <v>0</v>
      </c>
      <c r="L512">
        <v>0</v>
      </c>
      <c r="M512" t="b">
        <v>0</v>
      </c>
      <c r="N512" s="12" t="s">
        <v>8269</v>
      </c>
      <c r="O512" t="s">
        <v>8275</v>
      </c>
      <c r="P512" s="10">
        <f t="shared" si="28"/>
        <v>0</v>
      </c>
      <c r="Q512" s="10" t="e">
        <f t="shared" si="29"/>
        <v>#DIV/0!</v>
      </c>
      <c r="R512">
        <f t="shared" si="30"/>
        <v>2016</v>
      </c>
      <c r="S512" s="17">
        <f t="shared" si="31"/>
        <v>42400.176377314812</v>
      </c>
    </row>
    <row r="513" spans="1:19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14">
        <v>1362640582</v>
      </c>
      <c r="K513" t="b">
        <v>0</v>
      </c>
      <c r="L513">
        <v>5</v>
      </c>
      <c r="M513" t="b">
        <v>0</v>
      </c>
      <c r="N513" s="12" t="s">
        <v>8269</v>
      </c>
      <c r="O513" t="s">
        <v>8275</v>
      </c>
      <c r="P513" s="10">
        <f t="shared" si="28"/>
        <v>3</v>
      </c>
      <c r="Q513" s="10">
        <f t="shared" si="29"/>
        <v>30</v>
      </c>
      <c r="R513">
        <f t="shared" si="30"/>
        <v>2013</v>
      </c>
      <c r="S513" s="17">
        <f t="shared" si="31"/>
        <v>41340.303032407406</v>
      </c>
    </row>
    <row r="514" spans="1:19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14">
        <v>1475776127</v>
      </c>
      <c r="K514" t="b">
        <v>0</v>
      </c>
      <c r="L514">
        <v>2</v>
      </c>
      <c r="M514" t="b">
        <v>0</v>
      </c>
      <c r="N514" s="12" t="s">
        <v>8269</v>
      </c>
      <c r="O514" t="s">
        <v>8275</v>
      </c>
      <c r="P514" s="10">
        <f t="shared" si="28"/>
        <v>0</v>
      </c>
      <c r="Q514" s="10">
        <f t="shared" si="29"/>
        <v>5.5</v>
      </c>
      <c r="R514">
        <f t="shared" si="30"/>
        <v>2016</v>
      </c>
      <c r="S514" s="17">
        <f t="shared" si="31"/>
        <v>42649.742210648154</v>
      </c>
    </row>
    <row r="515" spans="1:19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14">
        <v>1467387705</v>
      </c>
      <c r="K515" t="b">
        <v>0</v>
      </c>
      <c r="L515">
        <v>68</v>
      </c>
      <c r="M515" t="b">
        <v>0</v>
      </c>
      <c r="N515" s="12" t="s">
        <v>8269</v>
      </c>
      <c r="O515" t="s">
        <v>8275</v>
      </c>
      <c r="P515" s="10">
        <f t="shared" ref="P515:P578" si="32">ROUND(E515/D515*100,0)</f>
        <v>14</v>
      </c>
      <c r="Q515" s="10">
        <f t="shared" ref="Q515:Q578" si="33">ROUND(E515/L515,2)</f>
        <v>102.38</v>
      </c>
      <c r="R515">
        <f t="shared" ref="R515:R578" si="34">YEAR(S515)</f>
        <v>2016</v>
      </c>
      <c r="S515" s="17">
        <f t="shared" ref="S515:S578" si="35">(((J515/60)/60)/24)+DATE(1970,1,1)</f>
        <v>42552.653993055559</v>
      </c>
    </row>
    <row r="516" spans="1:19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14">
        <v>1405003447</v>
      </c>
      <c r="K516" t="b">
        <v>0</v>
      </c>
      <c r="L516">
        <v>3</v>
      </c>
      <c r="M516" t="b">
        <v>0</v>
      </c>
      <c r="N516" s="12" t="s">
        <v>8269</v>
      </c>
      <c r="O516" t="s">
        <v>8275</v>
      </c>
      <c r="P516" s="10">
        <f t="shared" si="32"/>
        <v>3</v>
      </c>
      <c r="Q516" s="10">
        <f t="shared" si="33"/>
        <v>16.670000000000002</v>
      </c>
      <c r="R516">
        <f t="shared" si="34"/>
        <v>2014</v>
      </c>
      <c r="S516" s="17">
        <f t="shared" si="35"/>
        <v>41830.613969907405</v>
      </c>
    </row>
    <row r="517" spans="1:19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14">
        <v>1447933601</v>
      </c>
      <c r="K517" t="b">
        <v>0</v>
      </c>
      <c r="L517">
        <v>34</v>
      </c>
      <c r="M517" t="b">
        <v>0</v>
      </c>
      <c r="N517" s="12" t="s">
        <v>8269</v>
      </c>
      <c r="O517" t="s">
        <v>8275</v>
      </c>
      <c r="P517" s="10">
        <f t="shared" si="32"/>
        <v>25</v>
      </c>
      <c r="Q517" s="10">
        <f t="shared" si="33"/>
        <v>725.03</v>
      </c>
      <c r="R517">
        <f t="shared" si="34"/>
        <v>2015</v>
      </c>
      <c r="S517" s="17">
        <f t="shared" si="35"/>
        <v>42327.490752314814</v>
      </c>
    </row>
    <row r="518" spans="1:19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14">
        <v>1427568080</v>
      </c>
      <c r="K518" t="b">
        <v>0</v>
      </c>
      <c r="L518">
        <v>0</v>
      </c>
      <c r="M518" t="b">
        <v>0</v>
      </c>
      <c r="N518" s="12" t="s">
        <v>8269</v>
      </c>
      <c r="O518" t="s">
        <v>8275</v>
      </c>
      <c r="P518" s="10">
        <f t="shared" si="32"/>
        <v>0</v>
      </c>
      <c r="Q518" s="10" t="e">
        <f t="shared" si="33"/>
        <v>#DIV/0!</v>
      </c>
      <c r="R518">
        <f t="shared" si="34"/>
        <v>2015</v>
      </c>
      <c r="S518" s="17">
        <f t="shared" si="35"/>
        <v>42091.778703703705</v>
      </c>
    </row>
    <row r="519" spans="1:19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14">
        <v>1483454761</v>
      </c>
      <c r="K519" t="b">
        <v>0</v>
      </c>
      <c r="L519">
        <v>3</v>
      </c>
      <c r="M519" t="b">
        <v>0</v>
      </c>
      <c r="N519" s="12" t="s">
        <v>8269</v>
      </c>
      <c r="O519" t="s">
        <v>8275</v>
      </c>
      <c r="P519" s="10">
        <f t="shared" si="32"/>
        <v>1</v>
      </c>
      <c r="Q519" s="10">
        <f t="shared" si="33"/>
        <v>68.33</v>
      </c>
      <c r="R519">
        <f t="shared" si="34"/>
        <v>2017</v>
      </c>
      <c r="S519" s="17">
        <f t="shared" si="35"/>
        <v>42738.615289351852</v>
      </c>
    </row>
    <row r="520" spans="1:19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14">
        <v>1438958824</v>
      </c>
      <c r="K520" t="b">
        <v>0</v>
      </c>
      <c r="L520">
        <v>0</v>
      </c>
      <c r="M520" t="b">
        <v>0</v>
      </c>
      <c r="N520" s="12" t="s">
        <v>8269</v>
      </c>
      <c r="O520" t="s">
        <v>8275</v>
      </c>
      <c r="P520" s="10">
        <f t="shared" si="32"/>
        <v>0</v>
      </c>
      <c r="Q520" s="10" t="e">
        <f t="shared" si="33"/>
        <v>#DIV/0!</v>
      </c>
      <c r="R520">
        <f t="shared" si="34"/>
        <v>2015</v>
      </c>
      <c r="S520" s="17">
        <f t="shared" si="35"/>
        <v>42223.616018518514</v>
      </c>
    </row>
    <row r="521" spans="1:19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14">
        <v>1352107421</v>
      </c>
      <c r="K521" t="b">
        <v>0</v>
      </c>
      <c r="L521">
        <v>70</v>
      </c>
      <c r="M521" t="b">
        <v>0</v>
      </c>
      <c r="N521" s="12" t="s">
        <v>8269</v>
      </c>
      <c r="O521" t="s">
        <v>8275</v>
      </c>
      <c r="P521" s="10">
        <f t="shared" si="32"/>
        <v>23</v>
      </c>
      <c r="Q521" s="10">
        <f t="shared" si="33"/>
        <v>39.229999999999997</v>
      </c>
      <c r="R521">
        <f t="shared" si="34"/>
        <v>2012</v>
      </c>
      <c r="S521" s="17">
        <f t="shared" si="35"/>
        <v>41218.391446759262</v>
      </c>
    </row>
    <row r="522" spans="1:19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14">
        <v>1447174261</v>
      </c>
      <c r="K522" t="b">
        <v>0</v>
      </c>
      <c r="L522">
        <v>34</v>
      </c>
      <c r="M522" t="b">
        <v>1</v>
      </c>
      <c r="N522" s="12" t="s">
        <v>8276</v>
      </c>
      <c r="O522" t="s">
        <v>8277</v>
      </c>
      <c r="P522" s="10">
        <f t="shared" si="32"/>
        <v>102</v>
      </c>
      <c r="Q522" s="10">
        <f t="shared" si="33"/>
        <v>150.15</v>
      </c>
      <c r="R522">
        <f t="shared" si="34"/>
        <v>2015</v>
      </c>
      <c r="S522" s="17">
        <f t="shared" si="35"/>
        <v>42318.702094907407</v>
      </c>
    </row>
    <row r="523" spans="1:19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14">
        <v>1475460819</v>
      </c>
      <c r="K523" t="b">
        <v>0</v>
      </c>
      <c r="L523">
        <v>56</v>
      </c>
      <c r="M523" t="b">
        <v>1</v>
      </c>
      <c r="N523" s="12" t="s">
        <v>8276</v>
      </c>
      <c r="O523" t="s">
        <v>8277</v>
      </c>
      <c r="P523" s="10">
        <f t="shared" si="32"/>
        <v>105</v>
      </c>
      <c r="Q523" s="10">
        <f t="shared" si="33"/>
        <v>93.43</v>
      </c>
      <c r="R523">
        <f t="shared" si="34"/>
        <v>2016</v>
      </c>
      <c r="S523" s="17">
        <f t="shared" si="35"/>
        <v>42646.092812499999</v>
      </c>
    </row>
    <row r="524" spans="1:19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14">
        <v>1456793925</v>
      </c>
      <c r="K524" t="b">
        <v>0</v>
      </c>
      <c r="L524">
        <v>31</v>
      </c>
      <c r="M524" t="b">
        <v>1</v>
      </c>
      <c r="N524" s="12" t="s">
        <v>8276</v>
      </c>
      <c r="O524" t="s">
        <v>8277</v>
      </c>
      <c r="P524" s="10">
        <f t="shared" si="32"/>
        <v>115</v>
      </c>
      <c r="Q524" s="10">
        <f t="shared" si="33"/>
        <v>110.97</v>
      </c>
      <c r="R524">
        <f t="shared" si="34"/>
        <v>2016</v>
      </c>
      <c r="S524" s="17">
        <f t="shared" si="35"/>
        <v>42430.040798611109</v>
      </c>
    </row>
    <row r="525" spans="1:19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14">
        <v>1440213076</v>
      </c>
      <c r="K525" t="b">
        <v>0</v>
      </c>
      <c r="L525">
        <v>84</v>
      </c>
      <c r="M525" t="b">
        <v>1</v>
      </c>
      <c r="N525" s="12" t="s">
        <v>8276</v>
      </c>
      <c r="O525" t="s">
        <v>8277</v>
      </c>
      <c r="P525" s="10">
        <f t="shared" si="32"/>
        <v>121</v>
      </c>
      <c r="Q525" s="10">
        <f t="shared" si="33"/>
        <v>71.790000000000006</v>
      </c>
      <c r="R525">
        <f t="shared" si="34"/>
        <v>2015</v>
      </c>
      <c r="S525" s="17">
        <f t="shared" si="35"/>
        <v>42238.13282407407</v>
      </c>
    </row>
    <row r="526" spans="1:19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14">
        <v>1462209169</v>
      </c>
      <c r="K526" t="b">
        <v>0</v>
      </c>
      <c r="L526">
        <v>130</v>
      </c>
      <c r="M526" t="b">
        <v>1</v>
      </c>
      <c r="N526" s="12" t="s">
        <v>8276</v>
      </c>
      <c r="O526" t="s">
        <v>8277</v>
      </c>
      <c r="P526" s="10">
        <f t="shared" si="32"/>
        <v>109</v>
      </c>
      <c r="Q526" s="10">
        <f t="shared" si="33"/>
        <v>29.26</v>
      </c>
      <c r="R526">
        <f t="shared" si="34"/>
        <v>2016</v>
      </c>
      <c r="S526" s="17">
        <f t="shared" si="35"/>
        <v>42492.717233796298</v>
      </c>
    </row>
    <row r="527" spans="1:19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14">
        <v>1406713041</v>
      </c>
      <c r="K527" t="b">
        <v>0</v>
      </c>
      <c r="L527">
        <v>12</v>
      </c>
      <c r="M527" t="b">
        <v>1</v>
      </c>
      <c r="N527" s="12" t="s">
        <v>8276</v>
      </c>
      <c r="O527" t="s">
        <v>8277</v>
      </c>
      <c r="P527" s="10">
        <f t="shared" si="32"/>
        <v>100</v>
      </c>
      <c r="Q527" s="10">
        <f t="shared" si="33"/>
        <v>1000</v>
      </c>
      <c r="R527">
        <f t="shared" si="34"/>
        <v>2014</v>
      </c>
      <c r="S527" s="17">
        <f t="shared" si="35"/>
        <v>41850.400937500002</v>
      </c>
    </row>
    <row r="528" spans="1:19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14">
        <v>1436278344</v>
      </c>
      <c r="K528" t="b">
        <v>0</v>
      </c>
      <c r="L528">
        <v>23</v>
      </c>
      <c r="M528" t="b">
        <v>1</v>
      </c>
      <c r="N528" s="12" t="s">
        <v>8276</v>
      </c>
      <c r="O528" t="s">
        <v>8277</v>
      </c>
      <c r="P528" s="10">
        <f t="shared" si="32"/>
        <v>114</v>
      </c>
      <c r="Q528" s="10">
        <f t="shared" si="33"/>
        <v>74.349999999999994</v>
      </c>
      <c r="R528">
        <f t="shared" si="34"/>
        <v>2015</v>
      </c>
      <c r="S528" s="17">
        <f t="shared" si="35"/>
        <v>42192.591944444444</v>
      </c>
    </row>
    <row r="529" spans="1:19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14">
        <v>1484715366</v>
      </c>
      <c r="K529" t="b">
        <v>0</v>
      </c>
      <c r="L529">
        <v>158</v>
      </c>
      <c r="M529" t="b">
        <v>1</v>
      </c>
      <c r="N529" s="12" t="s">
        <v>8276</v>
      </c>
      <c r="O529" t="s">
        <v>8277</v>
      </c>
      <c r="P529" s="10">
        <f t="shared" si="32"/>
        <v>101</v>
      </c>
      <c r="Q529" s="10">
        <f t="shared" si="33"/>
        <v>63.83</v>
      </c>
      <c r="R529">
        <f t="shared" si="34"/>
        <v>2017</v>
      </c>
      <c r="S529" s="17">
        <f t="shared" si="35"/>
        <v>42753.205625000002</v>
      </c>
    </row>
    <row r="530" spans="1:19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14">
        <v>1433109907</v>
      </c>
      <c r="K530" t="b">
        <v>0</v>
      </c>
      <c r="L530">
        <v>30</v>
      </c>
      <c r="M530" t="b">
        <v>1</v>
      </c>
      <c r="N530" s="12" t="s">
        <v>8276</v>
      </c>
      <c r="O530" t="s">
        <v>8277</v>
      </c>
      <c r="P530" s="10">
        <f t="shared" si="32"/>
        <v>116</v>
      </c>
      <c r="Q530" s="10">
        <f t="shared" si="33"/>
        <v>44.33</v>
      </c>
      <c r="R530">
        <f t="shared" si="34"/>
        <v>2015</v>
      </c>
      <c r="S530" s="17">
        <f t="shared" si="35"/>
        <v>42155.920219907406</v>
      </c>
    </row>
    <row r="531" spans="1:19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14">
        <v>1482281094</v>
      </c>
      <c r="K531" t="b">
        <v>0</v>
      </c>
      <c r="L531">
        <v>18</v>
      </c>
      <c r="M531" t="b">
        <v>1</v>
      </c>
      <c r="N531" s="12" t="s">
        <v>8276</v>
      </c>
      <c r="O531" t="s">
        <v>8277</v>
      </c>
      <c r="P531" s="10">
        <f t="shared" si="32"/>
        <v>130</v>
      </c>
      <c r="Q531" s="10">
        <f t="shared" si="33"/>
        <v>86.94</v>
      </c>
      <c r="R531">
        <f t="shared" si="34"/>
        <v>2016</v>
      </c>
      <c r="S531" s="17">
        <f t="shared" si="35"/>
        <v>42725.031180555554</v>
      </c>
    </row>
    <row r="532" spans="1:19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14">
        <v>1433254268</v>
      </c>
      <c r="K532" t="b">
        <v>0</v>
      </c>
      <c r="L532">
        <v>29</v>
      </c>
      <c r="M532" t="b">
        <v>1</v>
      </c>
      <c r="N532" s="12" t="s">
        <v>8276</v>
      </c>
      <c r="O532" t="s">
        <v>8277</v>
      </c>
      <c r="P532" s="10">
        <f t="shared" si="32"/>
        <v>108</v>
      </c>
      <c r="Q532" s="10">
        <f t="shared" si="33"/>
        <v>126.55</v>
      </c>
      <c r="R532">
        <f t="shared" si="34"/>
        <v>2015</v>
      </c>
      <c r="S532" s="17">
        <f t="shared" si="35"/>
        <v>42157.591064814813</v>
      </c>
    </row>
    <row r="533" spans="1:19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14">
        <v>1478050429</v>
      </c>
      <c r="K533" t="b">
        <v>0</v>
      </c>
      <c r="L533">
        <v>31</v>
      </c>
      <c r="M533" t="b">
        <v>1</v>
      </c>
      <c r="N533" s="12" t="s">
        <v>8276</v>
      </c>
      <c r="O533" t="s">
        <v>8277</v>
      </c>
      <c r="P533" s="10">
        <f t="shared" si="32"/>
        <v>100</v>
      </c>
      <c r="Q533" s="10">
        <f t="shared" si="33"/>
        <v>129.03</v>
      </c>
      <c r="R533">
        <f t="shared" si="34"/>
        <v>2016</v>
      </c>
      <c r="S533" s="17">
        <f t="shared" si="35"/>
        <v>42676.065150462964</v>
      </c>
    </row>
    <row r="534" spans="1:19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14">
        <v>1460506208</v>
      </c>
      <c r="K534" t="b">
        <v>0</v>
      </c>
      <c r="L534">
        <v>173</v>
      </c>
      <c r="M534" t="b">
        <v>1</v>
      </c>
      <c r="N534" s="12" t="s">
        <v>8276</v>
      </c>
      <c r="O534" t="s">
        <v>8277</v>
      </c>
      <c r="P534" s="10">
        <f t="shared" si="32"/>
        <v>123</v>
      </c>
      <c r="Q534" s="10">
        <f t="shared" si="33"/>
        <v>71.239999999999995</v>
      </c>
      <c r="R534">
        <f t="shared" si="34"/>
        <v>2016</v>
      </c>
      <c r="S534" s="17">
        <f t="shared" si="35"/>
        <v>42473.007037037038</v>
      </c>
    </row>
    <row r="535" spans="1:19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14">
        <v>1461320765</v>
      </c>
      <c r="K535" t="b">
        <v>0</v>
      </c>
      <c r="L535">
        <v>17</v>
      </c>
      <c r="M535" t="b">
        <v>1</v>
      </c>
      <c r="N535" s="12" t="s">
        <v>8276</v>
      </c>
      <c r="O535" t="s">
        <v>8277</v>
      </c>
      <c r="P535" s="10">
        <f t="shared" si="32"/>
        <v>100</v>
      </c>
      <c r="Q535" s="10">
        <f t="shared" si="33"/>
        <v>117.88</v>
      </c>
      <c r="R535">
        <f t="shared" si="34"/>
        <v>2016</v>
      </c>
      <c r="S535" s="17">
        <f t="shared" si="35"/>
        <v>42482.43478009259</v>
      </c>
    </row>
    <row r="536" spans="1:19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14">
        <v>1443036470</v>
      </c>
      <c r="K536" t="b">
        <v>0</v>
      </c>
      <c r="L536">
        <v>48</v>
      </c>
      <c r="M536" t="b">
        <v>1</v>
      </c>
      <c r="N536" s="12" t="s">
        <v>8276</v>
      </c>
      <c r="O536" t="s">
        <v>8277</v>
      </c>
      <c r="P536" s="10">
        <f t="shared" si="32"/>
        <v>105</v>
      </c>
      <c r="Q536" s="10">
        <f t="shared" si="33"/>
        <v>327.08</v>
      </c>
      <c r="R536">
        <f t="shared" si="34"/>
        <v>2015</v>
      </c>
      <c r="S536" s="17">
        <f t="shared" si="35"/>
        <v>42270.810995370368</v>
      </c>
    </row>
    <row r="537" spans="1:19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14">
        <v>1481115905</v>
      </c>
      <c r="K537" t="b">
        <v>0</v>
      </c>
      <c r="L537">
        <v>59</v>
      </c>
      <c r="M537" t="b">
        <v>1</v>
      </c>
      <c r="N537" s="12" t="s">
        <v>8276</v>
      </c>
      <c r="O537" t="s">
        <v>8277</v>
      </c>
      <c r="P537" s="10">
        <f t="shared" si="32"/>
        <v>103</v>
      </c>
      <c r="Q537" s="10">
        <f t="shared" si="33"/>
        <v>34.75</v>
      </c>
      <c r="R537">
        <f t="shared" si="34"/>
        <v>2016</v>
      </c>
      <c r="S537" s="17">
        <f t="shared" si="35"/>
        <v>42711.545196759253</v>
      </c>
    </row>
    <row r="538" spans="1:19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14">
        <v>1435133807</v>
      </c>
      <c r="K538" t="b">
        <v>0</v>
      </c>
      <c r="L538">
        <v>39</v>
      </c>
      <c r="M538" t="b">
        <v>1</v>
      </c>
      <c r="N538" s="12" t="s">
        <v>8276</v>
      </c>
      <c r="O538" t="s">
        <v>8277</v>
      </c>
      <c r="P538" s="10">
        <f t="shared" si="32"/>
        <v>118</v>
      </c>
      <c r="Q538" s="10">
        <f t="shared" si="33"/>
        <v>100.06</v>
      </c>
      <c r="R538">
        <f t="shared" si="34"/>
        <v>2015</v>
      </c>
      <c r="S538" s="17">
        <f t="shared" si="35"/>
        <v>42179.344988425932</v>
      </c>
    </row>
    <row r="539" spans="1:19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14">
        <v>1444069591</v>
      </c>
      <c r="K539" t="b">
        <v>0</v>
      </c>
      <c r="L539">
        <v>59</v>
      </c>
      <c r="M539" t="b">
        <v>1</v>
      </c>
      <c r="N539" s="12" t="s">
        <v>8276</v>
      </c>
      <c r="O539" t="s">
        <v>8277</v>
      </c>
      <c r="P539" s="10">
        <f t="shared" si="32"/>
        <v>121</v>
      </c>
      <c r="Q539" s="10">
        <f t="shared" si="33"/>
        <v>40.85</v>
      </c>
      <c r="R539">
        <f t="shared" si="34"/>
        <v>2015</v>
      </c>
      <c r="S539" s="17">
        <f t="shared" si="35"/>
        <v>42282.768414351856</v>
      </c>
    </row>
    <row r="540" spans="1:19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14">
        <v>1460574263</v>
      </c>
      <c r="K540" t="b">
        <v>0</v>
      </c>
      <c r="L540">
        <v>60</v>
      </c>
      <c r="M540" t="b">
        <v>1</v>
      </c>
      <c r="N540" s="12" t="s">
        <v>8276</v>
      </c>
      <c r="O540" t="s">
        <v>8277</v>
      </c>
      <c r="P540" s="10">
        <f t="shared" si="32"/>
        <v>302</v>
      </c>
      <c r="Q540" s="10">
        <f t="shared" si="33"/>
        <v>252.02</v>
      </c>
      <c r="R540">
        <f t="shared" si="34"/>
        <v>2016</v>
      </c>
      <c r="S540" s="17">
        <f t="shared" si="35"/>
        <v>42473.794710648144</v>
      </c>
    </row>
    <row r="541" spans="1:19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14">
        <v>1465866707</v>
      </c>
      <c r="K541" t="b">
        <v>0</v>
      </c>
      <c r="L541">
        <v>20</v>
      </c>
      <c r="M541" t="b">
        <v>1</v>
      </c>
      <c r="N541" s="12" t="s">
        <v>8276</v>
      </c>
      <c r="O541" t="s">
        <v>8277</v>
      </c>
      <c r="P541" s="10">
        <f t="shared" si="32"/>
        <v>101</v>
      </c>
      <c r="Q541" s="10">
        <f t="shared" si="33"/>
        <v>25.16</v>
      </c>
      <c r="R541">
        <f t="shared" si="34"/>
        <v>2016</v>
      </c>
      <c r="S541" s="17">
        <f t="shared" si="35"/>
        <v>42535.049849537041</v>
      </c>
    </row>
    <row r="542" spans="1:19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14">
        <v>1420486606</v>
      </c>
      <c r="K542" t="b">
        <v>0</v>
      </c>
      <c r="L542">
        <v>1</v>
      </c>
      <c r="M542" t="b">
        <v>0</v>
      </c>
      <c r="N542" s="12" t="s">
        <v>8278</v>
      </c>
      <c r="O542" t="s">
        <v>8279</v>
      </c>
      <c r="P542" s="10">
        <f t="shared" si="32"/>
        <v>0</v>
      </c>
      <c r="Q542" s="10">
        <f t="shared" si="33"/>
        <v>1</v>
      </c>
      <c r="R542">
        <f t="shared" si="34"/>
        <v>2015</v>
      </c>
      <c r="S542" s="17">
        <f t="shared" si="35"/>
        <v>42009.817199074074</v>
      </c>
    </row>
    <row r="543" spans="1:19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14">
        <v>1443488834</v>
      </c>
      <c r="K543" t="b">
        <v>0</v>
      </c>
      <c r="L543">
        <v>1</v>
      </c>
      <c r="M543" t="b">
        <v>0</v>
      </c>
      <c r="N543" s="12" t="s">
        <v>8278</v>
      </c>
      <c r="O543" t="s">
        <v>8279</v>
      </c>
      <c r="P543" s="10">
        <f t="shared" si="32"/>
        <v>1</v>
      </c>
      <c r="Q543" s="10">
        <f t="shared" si="33"/>
        <v>25</v>
      </c>
      <c r="R543">
        <f t="shared" si="34"/>
        <v>2015</v>
      </c>
      <c r="S543" s="17">
        <f t="shared" si="35"/>
        <v>42276.046689814815</v>
      </c>
    </row>
    <row r="544" spans="1:19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14">
        <v>1457113316</v>
      </c>
      <c r="K544" t="b">
        <v>0</v>
      </c>
      <c r="L544">
        <v>1</v>
      </c>
      <c r="M544" t="b">
        <v>0</v>
      </c>
      <c r="N544" s="12" t="s">
        <v>8278</v>
      </c>
      <c r="O544" t="s">
        <v>8279</v>
      </c>
      <c r="P544" s="10">
        <f t="shared" si="32"/>
        <v>0</v>
      </c>
      <c r="Q544" s="10">
        <f t="shared" si="33"/>
        <v>1</v>
      </c>
      <c r="R544">
        <f t="shared" si="34"/>
        <v>2016</v>
      </c>
      <c r="S544" s="17">
        <f t="shared" si="35"/>
        <v>42433.737453703703</v>
      </c>
    </row>
    <row r="545" spans="1:19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14">
        <v>1412215962</v>
      </c>
      <c r="K545" t="b">
        <v>0</v>
      </c>
      <c r="L545">
        <v>2</v>
      </c>
      <c r="M545" t="b">
        <v>0</v>
      </c>
      <c r="N545" s="12" t="s">
        <v>8278</v>
      </c>
      <c r="O545" t="s">
        <v>8279</v>
      </c>
      <c r="P545" s="10">
        <f t="shared" si="32"/>
        <v>0</v>
      </c>
      <c r="Q545" s="10">
        <f t="shared" si="33"/>
        <v>35</v>
      </c>
      <c r="R545">
        <f t="shared" si="34"/>
        <v>2014</v>
      </c>
      <c r="S545" s="17">
        <f t="shared" si="35"/>
        <v>41914.092152777775</v>
      </c>
    </row>
    <row r="546" spans="1:19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14">
        <v>1465055160</v>
      </c>
      <c r="K546" t="b">
        <v>0</v>
      </c>
      <c r="L546">
        <v>2</v>
      </c>
      <c r="M546" t="b">
        <v>0</v>
      </c>
      <c r="N546" s="12" t="s">
        <v>8278</v>
      </c>
      <c r="O546" t="s">
        <v>8279</v>
      </c>
      <c r="P546" s="10">
        <f t="shared" si="32"/>
        <v>1</v>
      </c>
      <c r="Q546" s="10">
        <f t="shared" si="33"/>
        <v>3</v>
      </c>
      <c r="R546">
        <f t="shared" si="34"/>
        <v>2016</v>
      </c>
      <c r="S546" s="17">
        <f t="shared" si="35"/>
        <v>42525.656944444447</v>
      </c>
    </row>
    <row r="547" spans="1:19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14">
        <v>1444140789</v>
      </c>
      <c r="K547" t="b">
        <v>0</v>
      </c>
      <c r="L547">
        <v>34</v>
      </c>
      <c r="M547" t="b">
        <v>0</v>
      </c>
      <c r="N547" s="12" t="s">
        <v>8278</v>
      </c>
      <c r="O547" t="s">
        <v>8279</v>
      </c>
      <c r="P547" s="10">
        <f t="shared" si="32"/>
        <v>27</v>
      </c>
      <c r="Q547" s="10">
        <f t="shared" si="33"/>
        <v>402.71</v>
      </c>
      <c r="R547">
        <f t="shared" si="34"/>
        <v>2015</v>
      </c>
      <c r="S547" s="17">
        <f t="shared" si="35"/>
        <v>42283.592465277776</v>
      </c>
    </row>
    <row r="548" spans="1:19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14">
        <v>1441209715</v>
      </c>
      <c r="K548" t="b">
        <v>0</v>
      </c>
      <c r="L548">
        <v>2</v>
      </c>
      <c r="M548" t="b">
        <v>0</v>
      </c>
      <c r="N548" s="12" t="s">
        <v>8278</v>
      </c>
      <c r="O548" t="s">
        <v>8279</v>
      </c>
      <c r="P548" s="10">
        <f t="shared" si="32"/>
        <v>0</v>
      </c>
      <c r="Q548" s="10">
        <f t="shared" si="33"/>
        <v>26</v>
      </c>
      <c r="R548">
        <f t="shared" si="34"/>
        <v>2015</v>
      </c>
      <c r="S548" s="17">
        <f t="shared" si="35"/>
        <v>42249.667997685188</v>
      </c>
    </row>
    <row r="549" spans="1:19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14">
        <v>1452530564</v>
      </c>
      <c r="K549" t="b">
        <v>0</v>
      </c>
      <c r="L549">
        <v>0</v>
      </c>
      <c r="M549" t="b">
        <v>0</v>
      </c>
      <c r="N549" s="12" t="s">
        <v>8278</v>
      </c>
      <c r="O549" t="s">
        <v>8279</v>
      </c>
      <c r="P549" s="10">
        <f t="shared" si="32"/>
        <v>0</v>
      </c>
      <c r="Q549" s="10" t="e">
        <f t="shared" si="33"/>
        <v>#DIV/0!</v>
      </c>
      <c r="R549">
        <f t="shared" si="34"/>
        <v>2016</v>
      </c>
      <c r="S549" s="17">
        <f t="shared" si="35"/>
        <v>42380.696342592593</v>
      </c>
    </row>
    <row r="550" spans="1:19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14">
        <v>1443562848</v>
      </c>
      <c r="K550" t="b">
        <v>0</v>
      </c>
      <c r="L550">
        <v>1</v>
      </c>
      <c r="M550" t="b">
        <v>0</v>
      </c>
      <c r="N550" s="12" t="s">
        <v>8278</v>
      </c>
      <c r="O550" t="s">
        <v>8279</v>
      </c>
      <c r="P550" s="10">
        <f t="shared" si="32"/>
        <v>0</v>
      </c>
      <c r="Q550" s="10">
        <f t="shared" si="33"/>
        <v>9</v>
      </c>
      <c r="R550">
        <f t="shared" si="34"/>
        <v>2015</v>
      </c>
      <c r="S550" s="17">
        <f t="shared" si="35"/>
        <v>42276.903333333335</v>
      </c>
    </row>
    <row r="551" spans="1:19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14">
        <v>1433776622</v>
      </c>
      <c r="K551" t="b">
        <v>0</v>
      </c>
      <c r="L551">
        <v>8</v>
      </c>
      <c r="M551" t="b">
        <v>0</v>
      </c>
      <c r="N551" s="12" t="s">
        <v>8278</v>
      </c>
      <c r="O551" t="s">
        <v>8279</v>
      </c>
      <c r="P551" s="10">
        <f t="shared" si="32"/>
        <v>3</v>
      </c>
      <c r="Q551" s="10">
        <f t="shared" si="33"/>
        <v>8.5</v>
      </c>
      <c r="R551">
        <f t="shared" si="34"/>
        <v>2015</v>
      </c>
      <c r="S551" s="17">
        <f t="shared" si="35"/>
        <v>42163.636828703704</v>
      </c>
    </row>
    <row r="552" spans="1:19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14">
        <v>1484756245</v>
      </c>
      <c r="K552" t="b">
        <v>0</v>
      </c>
      <c r="L552">
        <v>4</v>
      </c>
      <c r="M552" t="b">
        <v>0</v>
      </c>
      <c r="N552" s="12" t="s">
        <v>8278</v>
      </c>
      <c r="O552" t="s">
        <v>8279</v>
      </c>
      <c r="P552" s="10">
        <f t="shared" si="32"/>
        <v>1</v>
      </c>
      <c r="Q552" s="10">
        <f t="shared" si="33"/>
        <v>8.75</v>
      </c>
      <c r="R552">
        <f t="shared" si="34"/>
        <v>2017</v>
      </c>
      <c r="S552" s="17">
        <f t="shared" si="35"/>
        <v>42753.678761574076</v>
      </c>
    </row>
    <row r="553" spans="1:19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14">
        <v>1434609424</v>
      </c>
      <c r="K553" t="b">
        <v>0</v>
      </c>
      <c r="L553">
        <v>28</v>
      </c>
      <c r="M553" t="b">
        <v>0</v>
      </c>
      <c r="N553" s="12" t="s">
        <v>8278</v>
      </c>
      <c r="O553" t="s">
        <v>8279</v>
      </c>
      <c r="P553" s="10">
        <f t="shared" si="32"/>
        <v>5</v>
      </c>
      <c r="Q553" s="10">
        <f t="shared" si="33"/>
        <v>135.04</v>
      </c>
      <c r="R553">
        <f t="shared" si="34"/>
        <v>2015</v>
      </c>
      <c r="S553" s="17">
        <f t="shared" si="35"/>
        <v>42173.275740740741</v>
      </c>
    </row>
    <row r="554" spans="1:19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14">
        <v>1447166896</v>
      </c>
      <c r="K554" t="b">
        <v>0</v>
      </c>
      <c r="L554">
        <v>0</v>
      </c>
      <c r="M554" t="b">
        <v>0</v>
      </c>
      <c r="N554" s="12" t="s">
        <v>8278</v>
      </c>
      <c r="O554" t="s">
        <v>8279</v>
      </c>
      <c r="P554" s="10">
        <f t="shared" si="32"/>
        <v>0</v>
      </c>
      <c r="Q554" s="10" t="e">
        <f t="shared" si="33"/>
        <v>#DIV/0!</v>
      </c>
      <c r="R554">
        <f t="shared" si="34"/>
        <v>2015</v>
      </c>
      <c r="S554" s="17">
        <f t="shared" si="35"/>
        <v>42318.616851851853</v>
      </c>
    </row>
    <row r="555" spans="1:19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14">
        <v>1413393391</v>
      </c>
      <c r="K555" t="b">
        <v>0</v>
      </c>
      <c r="L555">
        <v>6</v>
      </c>
      <c r="M555" t="b">
        <v>0</v>
      </c>
      <c r="N555" s="12" t="s">
        <v>8278</v>
      </c>
      <c r="O555" t="s">
        <v>8279</v>
      </c>
      <c r="P555" s="10">
        <f t="shared" si="32"/>
        <v>0</v>
      </c>
      <c r="Q555" s="10">
        <f t="shared" si="33"/>
        <v>20.5</v>
      </c>
      <c r="R555">
        <f t="shared" si="34"/>
        <v>2014</v>
      </c>
      <c r="S555" s="17">
        <f t="shared" si="35"/>
        <v>41927.71980324074</v>
      </c>
    </row>
    <row r="556" spans="1:19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14">
        <v>1411143972</v>
      </c>
      <c r="K556" t="b">
        <v>0</v>
      </c>
      <c r="L556">
        <v>22</v>
      </c>
      <c r="M556" t="b">
        <v>0</v>
      </c>
      <c r="N556" s="12" t="s">
        <v>8278</v>
      </c>
      <c r="O556" t="s">
        <v>8279</v>
      </c>
      <c r="P556" s="10">
        <f t="shared" si="32"/>
        <v>37</v>
      </c>
      <c r="Q556" s="10">
        <f t="shared" si="33"/>
        <v>64.36</v>
      </c>
      <c r="R556">
        <f t="shared" si="34"/>
        <v>2014</v>
      </c>
      <c r="S556" s="17">
        <f t="shared" si="35"/>
        <v>41901.684861111113</v>
      </c>
    </row>
    <row r="557" spans="1:19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14">
        <v>1463128143</v>
      </c>
      <c r="K557" t="b">
        <v>0</v>
      </c>
      <c r="L557">
        <v>0</v>
      </c>
      <c r="M557" t="b">
        <v>0</v>
      </c>
      <c r="N557" s="12" t="s">
        <v>8278</v>
      </c>
      <c r="O557" t="s">
        <v>8279</v>
      </c>
      <c r="P557" s="10">
        <f t="shared" si="32"/>
        <v>0</v>
      </c>
      <c r="Q557" s="10" t="e">
        <f t="shared" si="33"/>
        <v>#DIV/0!</v>
      </c>
      <c r="R557">
        <f t="shared" si="34"/>
        <v>2016</v>
      </c>
      <c r="S557" s="17">
        <f t="shared" si="35"/>
        <v>42503.353506944448</v>
      </c>
    </row>
    <row r="558" spans="1:19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14">
        <v>1449520717</v>
      </c>
      <c r="K558" t="b">
        <v>0</v>
      </c>
      <c r="L558">
        <v>1</v>
      </c>
      <c r="M558" t="b">
        <v>0</v>
      </c>
      <c r="N558" s="12" t="s">
        <v>8278</v>
      </c>
      <c r="O558" t="s">
        <v>8279</v>
      </c>
      <c r="P558" s="10">
        <f t="shared" si="32"/>
        <v>3</v>
      </c>
      <c r="Q558" s="10">
        <f t="shared" si="33"/>
        <v>200</v>
      </c>
      <c r="R558">
        <f t="shared" si="34"/>
        <v>2015</v>
      </c>
      <c r="S558" s="17">
        <f t="shared" si="35"/>
        <v>42345.860150462962</v>
      </c>
    </row>
    <row r="559" spans="1:19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14">
        <v>1478126203</v>
      </c>
      <c r="K559" t="b">
        <v>0</v>
      </c>
      <c r="L559">
        <v>20</v>
      </c>
      <c r="M559" t="b">
        <v>0</v>
      </c>
      <c r="N559" s="12" t="s">
        <v>8278</v>
      </c>
      <c r="O559" t="s">
        <v>8279</v>
      </c>
      <c r="P559" s="10">
        <f t="shared" si="32"/>
        <v>1</v>
      </c>
      <c r="Q559" s="10">
        <f t="shared" si="33"/>
        <v>68.3</v>
      </c>
      <c r="R559">
        <f t="shared" si="34"/>
        <v>2016</v>
      </c>
      <c r="S559" s="17">
        <f t="shared" si="35"/>
        <v>42676.942164351851</v>
      </c>
    </row>
    <row r="560" spans="1:19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14">
        <v>1424639505</v>
      </c>
      <c r="K560" t="b">
        <v>0</v>
      </c>
      <c r="L560">
        <v>0</v>
      </c>
      <c r="M560" t="b">
        <v>0</v>
      </c>
      <c r="N560" s="12" t="s">
        <v>8278</v>
      </c>
      <c r="O560" t="s">
        <v>8279</v>
      </c>
      <c r="P560" s="10">
        <f t="shared" si="32"/>
        <v>0</v>
      </c>
      <c r="Q560" s="10" t="e">
        <f t="shared" si="33"/>
        <v>#DIV/0!</v>
      </c>
      <c r="R560">
        <f t="shared" si="34"/>
        <v>2015</v>
      </c>
      <c r="S560" s="17">
        <f t="shared" si="35"/>
        <v>42057.883159722223</v>
      </c>
    </row>
    <row r="561" spans="1:19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14">
        <v>1447397260</v>
      </c>
      <c r="K561" t="b">
        <v>0</v>
      </c>
      <c r="L561">
        <v>1</v>
      </c>
      <c r="M561" t="b">
        <v>0</v>
      </c>
      <c r="N561" s="12" t="s">
        <v>8278</v>
      </c>
      <c r="O561" t="s">
        <v>8279</v>
      </c>
      <c r="P561" s="10">
        <f t="shared" si="32"/>
        <v>0</v>
      </c>
      <c r="Q561" s="10">
        <f t="shared" si="33"/>
        <v>50</v>
      </c>
      <c r="R561">
        <f t="shared" si="34"/>
        <v>2015</v>
      </c>
      <c r="S561" s="17">
        <f t="shared" si="35"/>
        <v>42321.283101851848</v>
      </c>
    </row>
    <row r="562" spans="1:19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14">
        <v>1416249045</v>
      </c>
      <c r="K562" t="b">
        <v>0</v>
      </c>
      <c r="L562">
        <v>3</v>
      </c>
      <c r="M562" t="b">
        <v>0</v>
      </c>
      <c r="N562" s="12" t="s">
        <v>8278</v>
      </c>
      <c r="O562" t="s">
        <v>8279</v>
      </c>
      <c r="P562" s="10">
        <f t="shared" si="32"/>
        <v>0</v>
      </c>
      <c r="Q562" s="10">
        <f t="shared" si="33"/>
        <v>4</v>
      </c>
      <c r="R562">
        <f t="shared" si="34"/>
        <v>2014</v>
      </c>
      <c r="S562" s="17">
        <f t="shared" si="35"/>
        <v>41960.771354166667</v>
      </c>
    </row>
    <row r="563" spans="1:19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14">
        <v>1442850513</v>
      </c>
      <c r="K563" t="b">
        <v>0</v>
      </c>
      <c r="L563">
        <v>2</v>
      </c>
      <c r="M563" t="b">
        <v>0</v>
      </c>
      <c r="N563" s="12" t="s">
        <v>8278</v>
      </c>
      <c r="O563" t="s">
        <v>8279</v>
      </c>
      <c r="P563" s="10">
        <f t="shared" si="32"/>
        <v>0</v>
      </c>
      <c r="Q563" s="10">
        <f t="shared" si="33"/>
        <v>27.5</v>
      </c>
      <c r="R563">
        <f t="shared" si="34"/>
        <v>2015</v>
      </c>
      <c r="S563" s="17">
        <f t="shared" si="35"/>
        <v>42268.658715277779</v>
      </c>
    </row>
    <row r="564" spans="1:19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14">
        <v>1479460815</v>
      </c>
      <c r="K564" t="b">
        <v>0</v>
      </c>
      <c r="L564">
        <v>0</v>
      </c>
      <c r="M564" t="b">
        <v>0</v>
      </c>
      <c r="N564" s="12" t="s">
        <v>8278</v>
      </c>
      <c r="O564" t="s">
        <v>8279</v>
      </c>
      <c r="P564" s="10">
        <f t="shared" si="32"/>
        <v>0</v>
      </c>
      <c r="Q564" s="10" t="e">
        <f t="shared" si="33"/>
        <v>#DIV/0!</v>
      </c>
      <c r="R564">
        <f t="shared" si="34"/>
        <v>2016</v>
      </c>
      <c r="S564" s="17">
        <f t="shared" si="35"/>
        <v>42692.389062500006</v>
      </c>
    </row>
    <row r="565" spans="1:19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14">
        <v>1421545247</v>
      </c>
      <c r="K565" t="b">
        <v>0</v>
      </c>
      <c r="L565">
        <v>2</v>
      </c>
      <c r="M565" t="b">
        <v>0</v>
      </c>
      <c r="N565" s="12" t="s">
        <v>8278</v>
      </c>
      <c r="O565" t="s">
        <v>8279</v>
      </c>
      <c r="P565" s="10">
        <f t="shared" si="32"/>
        <v>0</v>
      </c>
      <c r="Q565" s="10">
        <f t="shared" si="33"/>
        <v>34</v>
      </c>
      <c r="R565">
        <f t="shared" si="34"/>
        <v>2015</v>
      </c>
      <c r="S565" s="17">
        <f t="shared" si="35"/>
        <v>42022.069988425923</v>
      </c>
    </row>
    <row r="566" spans="1:19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14">
        <v>1455230275</v>
      </c>
      <c r="K566" t="b">
        <v>0</v>
      </c>
      <c r="L566">
        <v>1</v>
      </c>
      <c r="M566" t="b">
        <v>0</v>
      </c>
      <c r="N566" s="12" t="s">
        <v>8278</v>
      </c>
      <c r="O566" t="s">
        <v>8279</v>
      </c>
      <c r="P566" s="10">
        <f t="shared" si="32"/>
        <v>0</v>
      </c>
      <c r="Q566" s="10">
        <f t="shared" si="33"/>
        <v>1</v>
      </c>
      <c r="R566">
        <f t="shared" si="34"/>
        <v>2016</v>
      </c>
      <c r="S566" s="17">
        <f t="shared" si="35"/>
        <v>42411.942997685182</v>
      </c>
    </row>
    <row r="567" spans="1:19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14">
        <v>1433962249</v>
      </c>
      <c r="K567" t="b">
        <v>0</v>
      </c>
      <c r="L567">
        <v>0</v>
      </c>
      <c r="M567" t="b">
        <v>0</v>
      </c>
      <c r="N567" s="12" t="s">
        <v>8278</v>
      </c>
      <c r="O567" t="s">
        <v>8279</v>
      </c>
      <c r="P567" s="10">
        <f t="shared" si="32"/>
        <v>0</v>
      </c>
      <c r="Q567" s="10" t="e">
        <f t="shared" si="33"/>
        <v>#DIV/0!</v>
      </c>
      <c r="R567">
        <f t="shared" si="34"/>
        <v>2015</v>
      </c>
      <c r="S567" s="17">
        <f t="shared" si="35"/>
        <v>42165.785289351858</v>
      </c>
    </row>
    <row r="568" spans="1:19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14">
        <v>1465921533</v>
      </c>
      <c r="K568" t="b">
        <v>0</v>
      </c>
      <c r="L568">
        <v>1</v>
      </c>
      <c r="M568" t="b">
        <v>0</v>
      </c>
      <c r="N568" s="12" t="s">
        <v>8278</v>
      </c>
      <c r="O568" t="s">
        <v>8279</v>
      </c>
      <c r="P568" s="10">
        <f t="shared" si="32"/>
        <v>0</v>
      </c>
      <c r="Q568" s="10">
        <f t="shared" si="33"/>
        <v>1</v>
      </c>
      <c r="R568">
        <f t="shared" si="34"/>
        <v>2016</v>
      </c>
      <c r="S568" s="17">
        <f t="shared" si="35"/>
        <v>42535.68440972222</v>
      </c>
    </row>
    <row r="569" spans="1:19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14">
        <v>1417551194</v>
      </c>
      <c r="K569" t="b">
        <v>0</v>
      </c>
      <c r="L569">
        <v>0</v>
      </c>
      <c r="M569" t="b">
        <v>0</v>
      </c>
      <c r="N569" s="12" t="s">
        <v>8278</v>
      </c>
      <c r="O569" t="s">
        <v>8279</v>
      </c>
      <c r="P569" s="10">
        <f t="shared" si="32"/>
        <v>0</v>
      </c>
      <c r="Q569" s="10" t="e">
        <f t="shared" si="33"/>
        <v>#DIV/0!</v>
      </c>
      <c r="R569">
        <f t="shared" si="34"/>
        <v>2014</v>
      </c>
      <c r="S569" s="17">
        <f t="shared" si="35"/>
        <v>41975.842523148152</v>
      </c>
    </row>
    <row r="570" spans="1:19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14">
        <v>1449785223</v>
      </c>
      <c r="K570" t="b">
        <v>0</v>
      </c>
      <c r="L570">
        <v>5</v>
      </c>
      <c r="M570" t="b">
        <v>0</v>
      </c>
      <c r="N570" s="12" t="s">
        <v>8278</v>
      </c>
      <c r="O570" t="s">
        <v>8279</v>
      </c>
      <c r="P570" s="10">
        <f t="shared" si="32"/>
        <v>1</v>
      </c>
      <c r="Q570" s="10">
        <f t="shared" si="33"/>
        <v>49</v>
      </c>
      <c r="R570">
        <f t="shared" si="34"/>
        <v>2015</v>
      </c>
      <c r="S570" s="17">
        <f t="shared" si="35"/>
        <v>42348.9215625</v>
      </c>
    </row>
    <row r="571" spans="1:19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14">
        <v>1449087612</v>
      </c>
      <c r="K571" t="b">
        <v>0</v>
      </c>
      <c r="L571">
        <v>1</v>
      </c>
      <c r="M571" t="b">
        <v>0</v>
      </c>
      <c r="N571" s="12" t="s">
        <v>8278</v>
      </c>
      <c r="O571" t="s">
        <v>8279</v>
      </c>
      <c r="P571" s="10">
        <f t="shared" si="32"/>
        <v>1</v>
      </c>
      <c r="Q571" s="10">
        <f t="shared" si="33"/>
        <v>20</v>
      </c>
      <c r="R571">
        <f t="shared" si="34"/>
        <v>2015</v>
      </c>
      <c r="S571" s="17">
        <f t="shared" si="35"/>
        <v>42340.847361111111</v>
      </c>
    </row>
    <row r="572" spans="1:19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14">
        <v>1453230569</v>
      </c>
      <c r="K572" t="b">
        <v>0</v>
      </c>
      <c r="L572">
        <v>1</v>
      </c>
      <c r="M572" t="b">
        <v>0</v>
      </c>
      <c r="N572" s="12" t="s">
        <v>8278</v>
      </c>
      <c r="O572" t="s">
        <v>8279</v>
      </c>
      <c r="P572" s="10">
        <f t="shared" si="32"/>
        <v>0</v>
      </c>
      <c r="Q572" s="10">
        <f t="shared" si="33"/>
        <v>142</v>
      </c>
      <c r="R572">
        <f t="shared" si="34"/>
        <v>2016</v>
      </c>
      <c r="S572" s="17">
        <f t="shared" si="35"/>
        <v>42388.798252314817</v>
      </c>
    </row>
    <row r="573" spans="1:19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14">
        <v>1436297723</v>
      </c>
      <c r="K573" t="b">
        <v>0</v>
      </c>
      <c r="L573">
        <v>2</v>
      </c>
      <c r="M573" t="b">
        <v>0</v>
      </c>
      <c r="N573" s="12" t="s">
        <v>8278</v>
      </c>
      <c r="O573" t="s">
        <v>8279</v>
      </c>
      <c r="P573" s="10">
        <f t="shared" si="32"/>
        <v>0</v>
      </c>
      <c r="Q573" s="10">
        <f t="shared" si="33"/>
        <v>53</v>
      </c>
      <c r="R573">
        <f t="shared" si="34"/>
        <v>2015</v>
      </c>
      <c r="S573" s="17">
        <f t="shared" si="35"/>
        <v>42192.816238425927</v>
      </c>
    </row>
    <row r="574" spans="1:19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14">
        <v>1444065088</v>
      </c>
      <c r="K574" t="b">
        <v>0</v>
      </c>
      <c r="L574">
        <v>0</v>
      </c>
      <c r="M574" t="b">
        <v>0</v>
      </c>
      <c r="N574" s="12" t="s">
        <v>8278</v>
      </c>
      <c r="O574" t="s">
        <v>8279</v>
      </c>
      <c r="P574" s="10">
        <f t="shared" si="32"/>
        <v>0</v>
      </c>
      <c r="Q574" s="10" t="e">
        <f t="shared" si="33"/>
        <v>#DIV/0!</v>
      </c>
      <c r="R574">
        <f t="shared" si="34"/>
        <v>2015</v>
      </c>
      <c r="S574" s="17">
        <f t="shared" si="35"/>
        <v>42282.71629629629</v>
      </c>
    </row>
    <row r="575" spans="1:19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14">
        <v>1416445931</v>
      </c>
      <c r="K575" t="b">
        <v>0</v>
      </c>
      <c r="L575">
        <v>9</v>
      </c>
      <c r="M575" t="b">
        <v>0</v>
      </c>
      <c r="N575" s="12" t="s">
        <v>8278</v>
      </c>
      <c r="O575" t="s">
        <v>8279</v>
      </c>
      <c r="P575" s="10">
        <f t="shared" si="32"/>
        <v>0</v>
      </c>
      <c r="Q575" s="10">
        <f t="shared" si="33"/>
        <v>38.44</v>
      </c>
      <c r="R575">
        <f t="shared" si="34"/>
        <v>2014</v>
      </c>
      <c r="S575" s="17">
        <f t="shared" si="35"/>
        <v>41963.050127314811</v>
      </c>
    </row>
    <row r="576" spans="1:19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14">
        <v>1474281507</v>
      </c>
      <c r="K576" t="b">
        <v>0</v>
      </c>
      <c r="L576">
        <v>4</v>
      </c>
      <c r="M576" t="b">
        <v>0</v>
      </c>
      <c r="N576" s="12" t="s">
        <v>8278</v>
      </c>
      <c r="O576" t="s">
        <v>8279</v>
      </c>
      <c r="P576" s="10">
        <f t="shared" si="32"/>
        <v>1</v>
      </c>
      <c r="Q576" s="10">
        <f t="shared" si="33"/>
        <v>20</v>
      </c>
      <c r="R576">
        <f t="shared" si="34"/>
        <v>2016</v>
      </c>
      <c r="S576" s="17">
        <f t="shared" si="35"/>
        <v>42632.443368055552</v>
      </c>
    </row>
    <row r="577" spans="1:19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14">
        <v>1431621443</v>
      </c>
      <c r="K577" t="b">
        <v>0</v>
      </c>
      <c r="L577">
        <v>4</v>
      </c>
      <c r="M577" t="b">
        <v>0</v>
      </c>
      <c r="N577" s="12" t="s">
        <v>8278</v>
      </c>
      <c r="O577" t="s">
        <v>8279</v>
      </c>
      <c r="P577" s="10">
        <f t="shared" si="32"/>
        <v>0</v>
      </c>
      <c r="Q577" s="10">
        <f t="shared" si="33"/>
        <v>64.75</v>
      </c>
      <c r="R577">
        <f t="shared" si="34"/>
        <v>2015</v>
      </c>
      <c r="S577" s="17">
        <f t="shared" si="35"/>
        <v>42138.692627314813</v>
      </c>
    </row>
    <row r="578" spans="1:19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14">
        <v>1422357552</v>
      </c>
      <c r="K578" t="b">
        <v>0</v>
      </c>
      <c r="L578">
        <v>1</v>
      </c>
      <c r="M578" t="b">
        <v>0</v>
      </c>
      <c r="N578" s="12" t="s">
        <v>8278</v>
      </c>
      <c r="O578" t="s">
        <v>8279</v>
      </c>
      <c r="P578" s="10">
        <f t="shared" si="32"/>
        <v>0</v>
      </c>
      <c r="Q578" s="10">
        <f t="shared" si="33"/>
        <v>1</v>
      </c>
      <c r="R578">
        <f t="shared" si="34"/>
        <v>2015</v>
      </c>
      <c r="S578" s="17">
        <f t="shared" si="35"/>
        <v>42031.471666666665</v>
      </c>
    </row>
    <row r="579" spans="1:19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14">
        <v>1458569302</v>
      </c>
      <c r="K579" t="b">
        <v>0</v>
      </c>
      <c r="L579">
        <v>1</v>
      </c>
      <c r="M579" t="b">
        <v>0</v>
      </c>
      <c r="N579" s="12" t="s">
        <v>8278</v>
      </c>
      <c r="O579" t="s">
        <v>8279</v>
      </c>
      <c r="P579" s="10">
        <f t="shared" ref="P579:P642" si="36">ROUND(E579/D579*100,0)</f>
        <v>0</v>
      </c>
      <c r="Q579" s="10">
        <f t="shared" ref="Q579:Q642" si="37">ROUND(E579/L579,2)</f>
        <v>10</v>
      </c>
      <c r="R579">
        <f t="shared" ref="R579:R642" si="38">YEAR(S579)</f>
        <v>2016</v>
      </c>
      <c r="S579" s="17">
        <f t="shared" ref="S579:S642" si="39">(((J579/60)/60)/24)+DATE(1970,1,1)</f>
        <v>42450.589143518519</v>
      </c>
    </row>
    <row r="580" spans="1:19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14">
        <v>1439560393</v>
      </c>
      <c r="K580" t="b">
        <v>0</v>
      </c>
      <c r="L580">
        <v>7</v>
      </c>
      <c r="M580" t="b">
        <v>0</v>
      </c>
      <c r="N580" s="12" t="s">
        <v>8278</v>
      </c>
      <c r="O580" t="s">
        <v>8279</v>
      </c>
      <c r="P580" s="10">
        <f t="shared" si="36"/>
        <v>0</v>
      </c>
      <c r="Q580" s="10">
        <f t="shared" si="37"/>
        <v>2</v>
      </c>
      <c r="R580">
        <f t="shared" si="38"/>
        <v>2015</v>
      </c>
      <c r="S580" s="17">
        <f t="shared" si="39"/>
        <v>42230.578622685185</v>
      </c>
    </row>
    <row r="581" spans="1:19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14">
        <v>1416947223</v>
      </c>
      <c r="K581" t="b">
        <v>0</v>
      </c>
      <c r="L581">
        <v>5</v>
      </c>
      <c r="M581" t="b">
        <v>0</v>
      </c>
      <c r="N581" s="12" t="s">
        <v>8278</v>
      </c>
      <c r="O581" t="s">
        <v>8279</v>
      </c>
      <c r="P581" s="10">
        <f t="shared" si="36"/>
        <v>1</v>
      </c>
      <c r="Q581" s="10">
        <f t="shared" si="37"/>
        <v>35</v>
      </c>
      <c r="R581">
        <f t="shared" si="38"/>
        <v>2014</v>
      </c>
      <c r="S581" s="17">
        <f t="shared" si="39"/>
        <v>41968.852118055554</v>
      </c>
    </row>
    <row r="582" spans="1:19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14">
        <v>1471988867</v>
      </c>
      <c r="K582" t="b">
        <v>0</v>
      </c>
      <c r="L582">
        <v>1</v>
      </c>
      <c r="M582" t="b">
        <v>0</v>
      </c>
      <c r="N582" s="12" t="s">
        <v>8278</v>
      </c>
      <c r="O582" t="s">
        <v>8279</v>
      </c>
      <c r="P582" s="10">
        <f t="shared" si="36"/>
        <v>0</v>
      </c>
      <c r="Q582" s="10">
        <f t="shared" si="37"/>
        <v>1</v>
      </c>
      <c r="R582">
        <f t="shared" si="38"/>
        <v>2016</v>
      </c>
      <c r="S582" s="17">
        <f t="shared" si="39"/>
        <v>42605.908182870371</v>
      </c>
    </row>
    <row r="583" spans="1:19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14">
        <v>1435882704</v>
      </c>
      <c r="K583" t="b">
        <v>0</v>
      </c>
      <c r="L583">
        <v>0</v>
      </c>
      <c r="M583" t="b">
        <v>0</v>
      </c>
      <c r="N583" s="12" t="s">
        <v>8278</v>
      </c>
      <c r="O583" t="s">
        <v>8279</v>
      </c>
      <c r="P583" s="10">
        <f t="shared" si="36"/>
        <v>0</v>
      </c>
      <c r="Q583" s="10" t="e">
        <f t="shared" si="37"/>
        <v>#DIV/0!</v>
      </c>
      <c r="R583">
        <f t="shared" si="38"/>
        <v>2015</v>
      </c>
      <c r="S583" s="17">
        <f t="shared" si="39"/>
        <v>42188.012777777782</v>
      </c>
    </row>
    <row r="584" spans="1:19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14">
        <v>1424454319</v>
      </c>
      <c r="K584" t="b">
        <v>0</v>
      </c>
      <c r="L584">
        <v>0</v>
      </c>
      <c r="M584" t="b">
        <v>0</v>
      </c>
      <c r="N584" s="12" t="s">
        <v>8278</v>
      </c>
      <c r="O584" t="s">
        <v>8279</v>
      </c>
      <c r="P584" s="10">
        <f t="shared" si="36"/>
        <v>0</v>
      </c>
      <c r="Q584" s="10" t="e">
        <f t="shared" si="37"/>
        <v>#DIV/0!</v>
      </c>
      <c r="R584">
        <f t="shared" si="38"/>
        <v>2015</v>
      </c>
      <c r="S584" s="17">
        <f t="shared" si="39"/>
        <v>42055.739803240736</v>
      </c>
    </row>
    <row r="585" spans="1:19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14">
        <v>1424212287</v>
      </c>
      <c r="K585" t="b">
        <v>0</v>
      </c>
      <c r="L585">
        <v>1</v>
      </c>
      <c r="M585" t="b">
        <v>0</v>
      </c>
      <c r="N585" s="12" t="s">
        <v>8278</v>
      </c>
      <c r="O585" t="s">
        <v>8279</v>
      </c>
      <c r="P585" s="10">
        <f t="shared" si="36"/>
        <v>0</v>
      </c>
      <c r="Q585" s="10">
        <f t="shared" si="37"/>
        <v>1</v>
      </c>
      <c r="R585">
        <f t="shared" si="38"/>
        <v>2015</v>
      </c>
      <c r="S585" s="17">
        <f t="shared" si="39"/>
        <v>42052.93850694444</v>
      </c>
    </row>
    <row r="586" spans="1:19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14">
        <v>1423933916</v>
      </c>
      <c r="K586" t="b">
        <v>0</v>
      </c>
      <c r="L586">
        <v>2</v>
      </c>
      <c r="M586" t="b">
        <v>0</v>
      </c>
      <c r="N586" s="12" t="s">
        <v>8278</v>
      </c>
      <c r="O586" t="s">
        <v>8279</v>
      </c>
      <c r="P586" s="10">
        <f t="shared" si="36"/>
        <v>1</v>
      </c>
      <c r="Q586" s="10">
        <f t="shared" si="37"/>
        <v>5</v>
      </c>
      <c r="R586">
        <f t="shared" si="38"/>
        <v>2015</v>
      </c>
      <c r="S586" s="17">
        <f t="shared" si="39"/>
        <v>42049.716620370367</v>
      </c>
    </row>
    <row r="587" spans="1:19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14">
        <v>1444123377</v>
      </c>
      <c r="K587" t="b">
        <v>0</v>
      </c>
      <c r="L587">
        <v>0</v>
      </c>
      <c r="M587" t="b">
        <v>0</v>
      </c>
      <c r="N587" s="12" t="s">
        <v>8278</v>
      </c>
      <c r="O587" t="s">
        <v>8279</v>
      </c>
      <c r="P587" s="10">
        <f t="shared" si="36"/>
        <v>0</v>
      </c>
      <c r="Q587" s="10" t="e">
        <f t="shared" si="37"/>
        <v>#DIV/0!</v>
      </c>
      <c r="R587">
        <f t="shared" si="38"/>
        <v>2015</v>
      </c>
      <c r="S587" s="17">
        <f t="shared" si="39"/>
        <v>42283.3909375</v>
      </c>
    </row>
    <row r="588" spans="1:19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14">
        <v>1421440207</v>
      </c>
      <c r="K588" t="b">
        <v>0</v>
      </c>
      <c r="L588">
        <v>4</v>
      </c>
      <c r="M588" t="b">
        <v>0</v>
      </c>
      <c r="N588" s="12" t="s">
        <v>8278</v>
      </c>
      <c r="O588" t="s">
        <v>8279</v>
      </c>
      <c r="P588" s="10">
        <f t="shared" si="36"/>
        <v>1</v>
      </c>
      <c r="Q588" s="10">
        <f t="shared" si="37"/>
        <v>14</v>
      </c>
      <c r="R588">
        <f t="shared" si="38"/>
        <v>2015</v>
      </c>
      <c r="S588" s="17">
        <f t="shared" si="39"/>
        <v>42020.854247685187</v>
      </c>
    </row>
    <row r="589" spans="1:19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14">
        <v>1426615833</v>
      </c>
      <c r="K589" t="b">
        <v>0</v>
      </c>
      <c r="L589">
        <v>7</v>
      </c>
      <c r="M589" t="b">
        <v>0</v>
      </c>
      <c r="N589" s="12" t="s">
        <v>8278</v>
      </c>
      <c r="O589" t="s">
        <v>8279</v>
      </c>
      <c r="P589" s="10">
        <f t="shared" si="36"/>
        <v>9</v>
      </c>
      <c r="Q589" s="10">
        <f t="shared" si="37"/>
        <v>389.29</v>
      </c>
      <c r="R589">
        <f t="shared" si="38"/>
        <v>2015</v>
      </c>
      <c r="S589" s="17">
        <f t="shared" si="39"/>
        <v>42080.757326388892</v>
      </c>
    </row>
    <row r="590" spans="1:19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14">
        <v>1474223286</v>
      </c>
      <c r="K590" t="b">
        <v>0</v>
      </c>
      <c r="L590">
        <v>2</v>
      </c>
      <c r="M590" t="b">
        <v>0</v>
      </c>
      <c r="N590" s="12" t="s">
        <v>8278</v>
      </c>
      <c r="O590" t="s">
        <v>8279</v>
      </c>
      <c r="P590" s="10">
        <f t="shared" si="36"/>
        <v>3</v>
      </c>
      <c r="Q590" s="10">
        <f t="shared" si="37"/>
        <v>150.5</v>
      </c>
      <c r="R590">
        <f t="shared" si="38"/>
        <v>2016</v>
      </c>
      <c r="S590" s="17">
        <f t="shared" si="39"/>
        <v>42631.769513888896</v>
      </c>
    </row>
    <row r="591" spans="1:19" ht="15.7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14">
        <v>1435070699</v>
      </c>
      <c r="K591" t="b">
        <v>0</v>
      </c>
      <c r="L591">
        <v>1</v>
      </c>
      <c r="M591" t="b">
        <v>0</v>
      </c>
      <c r="N591" s="12" t="s">
        <v>8278</v>
      </c>
      <c r="O591" t="s">
        <v>8279</v>
      </c>
      <c r="P591" s="10">
        <f t="shared" si="36"/>
        <v>0</v>
      </c>
      <c r="Q591" s="10">
        <f t="shared" si="37"/>
        <v>1</v>
      </c>
      <c r="R591">
        <f t="shared" si="38"/>
        <v>2015</v>
      </c>
      <c r="S591" s="17">
        <f t="shared" si="39"/>
        <v>42178.614571759259</v>
      </c>
    </row>
    <row r="592" spans="1:19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14">
        <v>1452259131</v>
      </c>
      <c r="K592" t="b">
        <v>0</v>
      </c>
      <c r="L592">
        <v>9</v>
      </c>
      <c r="M592" t="b">
        <v>0</v>
      </c>
      <c r="N592" s="12" t="s">
        <v>8278</v>
      </c>
      <c r="O592" t="s">
        <v>8279</v>
      </c>
      <c r="P592" s="10">
        <f t="shared" si="36"/>
        <v>4</v>
      </c>
      <c r="Q592" s="10">
        <f t="shared" si="37"/>
        <v>24.78</v>
      </c>
      <c r="R592">
        <f t="shared" si="38"/>
        <v>2016</v>
      </c>
      <c r="S592" s="17">
        <f t="shared" si="39"/>
        <v>42377.554756944446</v>
      </c>
    </row>
    <row r="593" spans="1:19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14">
        <v>1434978130</v>
      </c>
      <c r="K593" t="b">
        <v>0</v>
      </c>
      <c r="L593">
        <v>2</v>
      </c>
      <c r="M593" t="b">
        <v>0</v>
      </c>
      <c r="N593" s="12" t="s">
        <v>8278</v>
      </c>
      <c r="O593" t="s">
        <v>8279</v>
      </c>
      <c r="P593" s="10">
        <f t="shared" si="36"/>
        <v>0</v>
      </c>
      <c r="Q593" s="10">
        <f t="shared" si="37"/>
        <v>30.5</v>
      </c>
      <c r="R593">
        <f t="shared" si="38"/>
        <v>2015</v>
      </c>
      <c r="S593" s="17">
        <f t="shared" si="39"/>
        <v>42177.543171296296</v>
      </c>
    </row>
    <row r="594" spans="1:19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14">
        <v>1414992860</v>
      </c>
      <c r="K594" t="b">
        <v>0</v>
      </c>
      <c r="L594">
        <v>1</v>
      </c>
      <c r="M594" t="b">
        <v>0</v>
      </c>
      <c r="N594" s="12" t="s">
        <v>8278</v>
      </c>
      <c r="O594" t="s">
        <v>8279</v>
      </c>
      <c r="P594" s="10">
        <f t="shared" si="36"/>
        <v>3</v>
      </c>
      <c r="Q594" s="10">
        <f t="shared" si="37"/>
        <v>250</v>
      </c>
      <c r="R594">
        <f t="shared" si="38"/>
        <v>2014</v>
      </c>
      <c r="S594" s="17">
        <f t="shared" si="39"/>
        <v>41946.232175925928</v>
      </c>
    </row>
    <row r="595" spans="1:19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14">
        <v>1425744945</v>
      </c>
      <c r="K595" t="b">
        <v>0</v>
      </c>
      <c r="L595">
        <v>7</v>
      </c>
      <c r="M595" t="b">
        <v>0</v>
      </c>
      <c r="N595" s="12" t="s">
        <v>8278</v>
      </c>
      <c r="O595" t="s">
        <v>8279</v>
      </c>
      <c r="P595" s="10">
        <f t="shared" si="36"/>
        <v>23</v>
      </c>
      <c r="Q595" s="10">
        <f t="shared" si="37"/>
        <v>16.43</v>
      </c>
      <c r="R595">
        <f t="shared" si="38"/>
        <v>2015</v>
      </c>
      <c r="S595" s="17">
        <f t="shared" si="39"/>
        <v>42070.677604166667</v>
      </c>
    </row>
    <row r="596" spans="1:19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14">
        <v>1458240206</v>
      </c>
      <c r="K596" t="b">
        <v>0</v>
      </c>
      <c r="L596">
        <v>2</v>
      </c>
      <c r="M596" t="b">
        <v>0</v>
      </c>
      <c r="N596" s="12" t="s">
        <v>8278</v>
      </c>
      <c r="O596" t="s">
        <v>8279</v>
      </c>
      <c r="P596" s="10">
        <f t="shared" si="36"/>
        <v>0</v>
      </c>
      <c r="Q596" s="10">
        <f t="shared" si="37"/>
        <v>13</v>
      </c>
      <c r="R596">
        <f t="shared" si="38"/>
        <v>2016</v>
      </c>
      <c r="S596" s="17">
        <f t="shared" si="39"/>
        <v>42446.780162037037</v>
      </c>
    </row>
    <row r="597" spans="1:19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14">
        <v>1426815638</v>
      </c>
      <c r="K597" t="b">
        <v>0</v>
      </c>
      <c r="L597">
        <v>8</v>
      </c>
      <c r="M597" t="b">
        <v>0</v>
      </c>
      <c r="N597" s="12" t="s">
        <v>8278</v>
      </c>
      <c r="O597" t="s">
        <v>8279</v>
      </c>
      <c r="P597" s="10">
        <f t="shared" si="36"/>
        <v>0</v>
      </c>
      <c r="Q597" s="10">
        <f t="shared" si="37"/>
        <v>53.25</v>
      </c>
      <c r="R597">
        <f t="shared" si="38"/>
        <v>2015</v>
      </c>
      <c r="S597" s="17">
        <f t="shared" si="39"/>
        <v>42083.069884259254</v>
      </c>
    </row>
    <row r="598" spans="1:19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14">
        <v>1475530292</v>
      </c>
      <c r="K598" t="b">
        <v>0</v>
      </c>
      <c r="L598">
        <v>2</v>
      </c>
      <c r="M598" t="b">
        <v>0</v>
      </c>
      <c r="N598" s="12" t="s">
        <v>8278</v>
      </c>
      <c r="O598" t="s">
        <v>8279</v>
      </c>
      <c r="P598" s="10">
        <f t="shared" si="36"/>
        <v>0</v>
      </c>
      <c r="Q598" s="10">
        <f t="shared" si="37"/>
        <v>3</v>
      </c>
      <c r="R598">
        <f t="shared" si="38"/>
        <v>2016</v>
      </c>
      <c r="S598" s="17">
        <f t="shared" si="39"/>
        <v>42646.896898148145</v>
      </c>
    </row>
    <row r="599" spans="1:19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14">
        <v>1466787335</v>
      </c>
      <c r="K599" t="b">
        <v>0</v>
      </c>
      <c r="L599">
        <v>2</v>
      </c>
      <c r="M599" t="b">
        <v>0</v>
      </c>
      <c r="N599" s="12" t="s">
        <v>8278</v>
      </c>
      <c r="O599" t="s">
        <v>8279</v>
      </c>
      <c r="P599" s="10">
        <f t="shared" si="36"/>
        <v>0</v>
      </c>
      <c r="Q599" s="10">
        <f t="shared" si="37"/>
        <v>10</v>
      </c>
      <c r="R599">
        <f t="shared" si="38"/>
        <v>2016</v>
      </c>
      <c r="S599" s="17">
        <f t="shared" si="39"/>
        <v>42545.705266203702</v>
      </c>
    </row>
    <row r="600" spans="1:19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14">
        <v>1415145781</v>
      </c>
      <c r="K600" t="b">
        <v>0</v>
      </c>
      <c r="L600">
        <v>7</v>
      </c>
      <c r="M600" t="b">
        <v>0</v>
      </c>
      <c r="N600" s="12" t="s">
        <v>8278</v>
      </c>
      <c r="O600" t="s">
        <v>8279</v>
      </c>
      <c r="P600" s="10">
        <f t="shared" si="36"/>
        <v>34</v>
      </c>
      <c r="Q600" s="10">
        <f t="shared" si="37"/>
        <v>121.43</v>
      </c>
      <c r="R600">
        <f t="shared" si="38"/>
        <v>2014</v>
      </c>
      <c r="S600" s="17">
        <f t="shared" si="39"/>
        <v>41948.00209490741</v>
      </c>
    </row>
    <row r="601" spans="1:19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14">
        <v>1423769402</v>
      </c>
      <c r="K601" t="b">
        <v>0</v>
      </c>
      <c r="L601">
        <v>2</v>
      </c>
      <c r="M601" t="b">
        <v>0</v>
      </c>
      <c r="N601" s="12" t="s">
        <v>8278</v>
      </c>
      <c r="O601" t="s">
        <v>8279</v>
      </c>
      <c r="P601" s="10">
        <f t="shared" si="36"/>
        <v>0</v>
      </c>
      <c r="Q601" s="10">
        <f t="shared" si="37"/>
        <v>15.5</v>
      </c>
      <c r="R601">
        <f t="shared" si="38"/>
        <v>2015</v>
      </c>
      <c r="S601" s="17">
        <f t="shared" si="39"/>
        <v>42047.812523148154</v>
      </c>
    </row>
    <row r="602" spans="1:19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14">
        <v>1426014562</v>
      </c>
      <c r="K602" t="b">
        <v>0</v>
      </c>
      <c r="L602">
        <v>1</v>
      </c>
      <c r="M602" t="b">
        <v>0</v>
      </c>
      <c r="N602" s="12" t="s">
        <v>8278</v>
      </c>
      <c r="O602" t="s">
        <v>8279</v>
      </c>
      <c r="P602" s="10">
        <f t="shared" si="36"/>
        <v>2</v>
      </c>
      <c r="Q602" s="10">
        <f t="shared" si="37"/>
        <v>100</v>
      </c>
      <c r="R602">
        <f t="shared" si="38"/>
        <v>2015</v>
      </c>
      <c r="S602" s="17">
        <f t="shared" si="39"/>
        <v>42073.798171296294</v>
      </c>
    </row>
    <row r="603" spans="1:19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14">
        <v>1417034139</v>
      </c>
      <c r="K603" t="b">
        <v>0</v>
      </c>
      <c r="L603">
        <v>6</v>
      </c>
      <c r="M603" t="b">
        <v>0</v>
      </c>
      <c r="N603" s="12" t="s">
        <v>8278</v>
      </c>
      <c r="O603" t="s">
        <v>8279</v>
      </c>
      <c r="P603" s="10">
        <f t="shared" si="36"/>
        <v>1</v>
      </c>
      <c r="Q603" s="10">
        <f t="shared" si="37"/>
        <v>23.33</v>
      </c>
      <c r="R603">
        <f t="shared" si="38"/>
        <v>2014</v>
      </c>
      <c r="S603" s="17">
        <f t="shared" si="39"/>
        <v>41969.858090277776</v>
      </c>
    </row>
    <row r="604" spans="1:19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14">
        <v>1432062215</v>
      </c>
      <c r="K604" t="b">
        <v>0</v>
      </c>
      <c r="L604">
        <v>0</v>
      </c>
      <c r="M604" t="b">
        <v>0</v>
      </c>
      <c r="N604" s="12" t="s">
        <v>8278</v>
      </c>
      <c r="O604" t="s">
        <v>8279</v>
      </c>
      <c r="P604" s="10">
        <f t="shared" si="36"/>
        <v>0</v>
      </c>
      <c r="Q604" s="10" t="e">
        <f t="shared" si="37"/>
        <v>#DIV/0!</v>
      </c>
      <c r="R604">
        <f t="shared" si="38"/>
        <v>2015</v>
      </c>
      <c r="S604" s="17">
        <f t="shared" si="39"/>
        <v>42143.79415509259</v>
      </c>
    </row>
    <row r="605" spans="1:19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14">
        <v>1405437623</v>
      </c>
      <c r="K605" t="b">
        <v>0</v>
      </c>
      <c r="L605">
        <v>13</v>
      </c>
      <c r="M605" t="b">
        <v>0</v>
      </c>
      <c r="N605" s="12" t="s">
        <v>8278</v>
      </c>
      <c r="O605" t="s">
        <v>8279</v>
      </c>
      <c r="P605" s="10">
        <f t="shared" si="36"/>
        <v>4</v>
      </c>
      <c r="Q605" s="10">
        <f t="shared" si="37"/>
        <v>45.39</v>
      </c>
      <c r="R605">
        <f t="shared" si="38"/>
        <v>2014</v>
      </c>
      <c r="S605" s="17">
        <f t="shared" si="39"/>
        <v>41835.639155092591</v>
      </c>
    </row>
    <row r="606" spans="1:19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14">
        <v>1406595056</v>
      </c>
      <c r="K606" t="b">
        <v>0</v>
      </c>
      <c r="L606">
        <v>0</v>
      </c>
      <c r="M606" t="b">
        <v>0</v>
      </c>
      <c r="N606" s="12" t="s">
        <v>8278</v>
      </c>
      <c r="O606" t="s">
        <v>8279</v>
      </c>
      <c r="P606" s="10">
        <f t="shared" si="36"/>
        <v>0</v>
      </c>
      <c r="Q606" s="10" t="e">
        <f t="shared" si="37"/>
        <v>#DIV/0!</v>
      </c>
      <c r="R606">
        <f t="shared" si="38"/>
        <v>2014</v>
      </c>
      <c r="S606" s="17">
        <f t="shared" si="39"/>
        <v>41849.035370370373</v>
      </c>
    </row>
    <row r="607" spans="1:19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14">
        <v>1436430908</v>
      </c>
      <c r="K607" t="b">
        <v>0</v>
      </c>
      <c r="L607">
        <v>8</v>
      </c>
      <c r="M607" t="b">
        <v>0</v>
      </c>
      <c r="N607" s="12" t="s">
        <v>8278</v>
      </c>
      <c r="O607" t="s">
        <v>8279</v>
      </c>
      <c r="P607" s="10">
        <f t="shared" si="36"/>
        <v>3</v>
      </c>
      <c r="Q607" s="10">
        <f t="shared" si="37"/>
        <v>16.38</v>
      </c>
      <c r="R607">
        <f t="shared" si="38"/>
        <v>2015</v>
      </c>
      <c r="S607" s="17">
        <f t="shared" si="39"/>
        <v>42194.357731481476</v>
      </c>
    </row>
    <row r="608" spans="1:19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14">
        <v>1428507409</v>
      </c>
      <c r="K608" t="b">
        <v>0</v>
      </c>
      <c r="L608">
        <v>1</v>
      </c>
      <c r="M608" t="b">
        <v>0</v>
      </c>
      <c r="N608" s="12" t="s">
        <v>8278</v>
      </c>
      <c r="O608" t="s">
        <v>8279</v>
      </c>
      <c r="P608" s="10">
        <f t="shared" si="36"/>
        <v>0</v>
      </c>
      <c r="Q608" s="10">
        <f t="shared" si="37"/>
        <v>10</v>
      </c>
      <c r="R608">
        <f t="shared" si="38"/>
        <v>2015</v>
      </c>
      <c r="S608" s="17">
        <f t="shared" si="39"/>
        <v>42102.650567129633</v>
      </c>
    </row>
    <row r="609" spans="1:19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14">
        <v>1445629736</v>
      </c>
      <c r="K609" t="b">
        <v>0</v>
      </c>
      <c r="L609">
        <v>0</v>
      </c>
      <c r="M609" t="b">
        <v>0</v>
      </c>
      <c r="N609" s="12" t="s">
        <v>8278</v>
      </c>
      <c r="O609" t="s">
        <v>8279</v>
      </c>
      <c r="P609" s="10">
        <f t="shared" si="36"/>
        <v>0</v>
      </c>
      <c r="Q609" s="10" t="e">
        <f t="shared" si="37"/>
        <v>#DIV/0!</v>
      </c>
      <c r="R609">
        <f t="shared" si="38"/>
        <v>2015</v>
      </c>
      <c r="S609" s="17">
        <f t="shared" si="39"/>
        <v>42300.825648148151</v>
      </c>
    </row>
    <row r="610" spans="1:19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14">
        <v>1431813980</v>
      </c>
      <c r="K610" t="b">
        <v>0</v>
      </c>
      <c r="L610">
        <v>5</v>
      </c>
      <c r="M610" t="b">
        <v>0</v>
      </c>
      <c r="N610" s="12" t="s">
        <v>8278</v>
      </c>
      <c r="O610" t="s">
        <v>8279</v>
      </c>
      <c r="P610" s="10">
        <f t="shared" si="36"/>
        <v>1</v>
      </c>
      <c r="Q610" s="10">
        <f t="shared" si="37"/>
        <v>292.2</v>
      </c>
      <c r="R610">
        <f t="shared" si="38"/>
        <v>2015</v>
      </c>
      <c r="S610" s="17">
        <f t="shared" si="39"/>
        <v>42140.921064814815</v>
      </c>
    </row>
    <row r="611" spans="1:19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14">
        <v>1446166144</v>
      </c>
      <c r="K611" t="b">
        <v>0</v>
      </c>
      <c r="L611">
        <v>1</v>
      </c>
      <c r="M611" t="b">
        <v>0</v>
      </c>
      <c r="N611" s="12" t="s">
        <v>8278</v>
      </c>
      <c r="O611" t="s">
        <v>8279</v>
      </c>
      <c r="P611" s="10">
        <f t="shared" si="36"/>
        <v>1</v>
      </c>
      <c r="Q611" s="10">
        <f t="shared" si="37"/>
        <v>5</v>
      </c>
      <c r="R611">
        <f t="shared" si="38"/>
        <v>2015</v>
      </c>
      <c r="S611" s="17">
        <f t="shared" si="39"/>
        <v>42307.034074074079</v>
      </c>
    </row>
    <row r="612" spans="1:19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14">
        <v>1427140586</v>
      </c>
      <c r="K612" t="b">
        <v>0</v>
      </c>
      <c r="L612">
        <v>0</v>
      </c>
      <c r="M612" t="b">
        <v>0</v>
      </c>
      <c r="N612" s="12" t="s">
        <v>8278</v>
      </c>
      <c r="O612" t="s">
        <v>8279</v>
      </c>
      <c r="P612" s="10">
        <f t="shared" si="36"/>
        <v>0</v>
      </c>
      <c r="Q612" s="10" t="e">
        <f t="shared" si="37"/>
        <v>#DIV/0!</v>
      </c>
      <c r="R612">
        <f t="shared" si="38"/>
        <v>2015</v>
      </c>
      <c r="S612" s="17">
        <f t="shared" si="39"/>
        <v>42086.83085648148</v>
      </c>
    </row>
    <row r="613" spans="1:19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14">
        <v>1448026037</v>
      </c>
      <c r="K613" t="b">
        <v>0</v>
      </c>
      <c r="L613">
        <v>0</v>
      </c>
      <c r="M613" t="b">
        <v>0</v>
      </c>
      <c r="N613" s="12" t="s">
        <v>8278</v>
      </c>
      <c r="O613" t="s">
        <v>8279</v>
      </c>
      <c r="P613" s="10">
        <f t="shared" si="36"/>
        <v>0</v>
      </c>
      <c r="Q613" s="10" t="e">
        <f t="shared" si="37"/>
        <v>#DIV/0!</v>
      </c>
      <c r="R613">
        <f t="shared" si="38"/>
        <v>2015</v>
      </c>
      <c r="S613" s="17">
        <f t="shared" si="39"/>
        <v>42328.560613425929</v>
      </c>
    </row>
    <row r="614" spans="1:19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14">
        <v>1470185146</v>
      </c>
      <c r="K614" t="b">
        <v>0</v>
      </c>
      <c r="L614">
        <v>0</v>
      </c>
      <c r="M614" t="b">
        <v>0</v>
      </c>
      <c r="N614" s="12" t="s">
        <v>8278</v>
      </c>
      <c r="O614" t="s">
        <v>8279</v>
      </c>
      <c r="P614" s="10">
        <f t="shared" si="36"/>
        <v>0</v>
      </c>
      <c r="Q614" s="10" t="e">
        <f t="shared" si="37"/>
        <v>#DIV/0!</v>
      </c>
      <c r="R614">
        <f t="shared" si="38"/>
        <v>2016</v>
      </c>
      <c r="S614" s="17">
        <f t="shared" si="39"/>
        <v>42585.031782407401</v>
      </c>
    </row>
    <row r="615" spans="1:19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14">
        <v>1441022120</v>
      </c>
      <c r="K615" t="b">
        <v>0</v>
      </c>
      <c r="L615">
        <v>121</v>
      </c>
      <c r="M615" t="b">
        <v>0</v>
      </c>
      <c r="N615" s="12" t="s">
        <v>8278</v>
      </c>
      <c r="O615" t="s">
        <v>8279</v>
      </c>
      <c r="P615" s="10">
        <f t="shared" si="36"/>
        <v>21</v>
      </c>
      <c r="Q615" s="10">
        <f t="shared" si="37"/>
        <v>105.93</v>
      </c>
      <c r="R615">
        <f t="shared" si="38"/>
        <v>2015</v>
      </c>
      <c r="S615" s="17">
        <f t="shared" si="39"/>
        <v>42247.496759259258</v>
      </c>
    </row>
    <row r="616" spans="1:19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14">
        <v>1464139740</v>
      </c>
      <c r="K616" t="b">
        <v>0</v>
      </c>
      <c r="L616">
        <v>0</v>
      </c>
      <c r="M616" t="b">
        <v>0</v>
      </c>
      <c r="N616" s="12" t="s">
        <v>8278</v>
      </c>
      <c r="O616" t="s">
        <v>8279</v>
      </c>
      <c r="P616" s="10">
        <f t="shared" si="36"/>
        <v>0</v>
      </c>
      <c r="Q616" s="10" t="e">
        <f t="shared" si="37"/>
        <v>#DIV/0!</v>
      </c>
      <c r="R616">
        <f t="shared" si="38"/>
        <v>2016</v>
      </c>
      <c r="S616" s="17">
        <f t="shared" si="39"/>
        <v>42515.061805555553</v>
      </c>
    </row>
    <row r="617" spans="1:19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14">
        <v>1440557759</v>
      </c>
      <c r="K617" t="b">
        <v>0</v>
      </c>
      <c r="L617">
        <v>0</v>
      </c>
      <c r="M617" t="b">
        <v>0</v>
      </c>
      <c r="N617" s="12" t="s">
        <v>8278</v>
      </c>
      <c r="O617" t="s">
        <v>8279</v>
      </c>
      <c r="P617" s="10">
        <f t="shared" si="36"/>
        <v>0</v>
      </c>
      <c r="Q617" s="10" t="e">
        <f t="shared" si="37"/>
        <v>#DIV/0!</v>
      </c>
      <c r="R617">
        <f t="shared" si="38"/>
        <v>2015</v>
      </c>
      <c r="S617" s="17">
        <f t="shared" si="39"/>
        <v>42242.122210648144</v>
      </c>
    </row>
    <row r="618" spans="1:19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14">
        <v>1485421307</v>
      </c>
      <c r="K618" t="b">
        <v>0</v>
      </c>
      <c r="L618">
        <v>0</v>
      </c>
      <c r="M618" t="b">
        <v>0</v>
      </c>
      <c r="N618" s="12" t="s">
        <v>8278</v>
      </c>
      <c r="O618" t="s">
        <v>8279</v>
      </c>
      <c r="P618" s="10">
        <f t="shared" si="36"/>
        <v>0</v>
      </c>
      <c r="Q618" s="10" t="e">
        <f t="shared" si="37"/>
        <v>#DIV/0!</v>
      </c>
      <c r="R618">
        <f t="shared" si="38"/>
        <v>2017</v>
      </c>
      <c r="S618" s="17">
        <f t="shared" si="39"/>
        <v>42761.376238425932</v>
      </c>
    </row>
    <row r="619" spans="1:19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14">
        <v>1427184843</v>
      </c>
      <c r="K619" t="b">
        <v>0</v>
      </c>
      <c r="L619">
        <v>3</v>
      </c>
      <c r="M619" t="b">
        <v>0</v>
      </c>
      <c r="N619" s="12" t="s">
        <v>8278</v>
      </c>
      <c r="O619" t="s">
        <v>8279</v>
      </c>
      <c r="P619" s="10">
        <f t="shared" si="36"/>
        <v>3</v>
      </c>
      <c r="Q619" s="10">
        <f t="shared" si="37"/>
        <v>20</v>
      </c>
      <c r="R619">
        <f t="shared" si="38"/>
        <v>2015</v>
      </c>
      <c r="S619" s="17">
        <f t="shared" si="39"/>
        <v>42087.343090277776</v>
      </c>
    </row>
    <row r="620" spans="1:19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14">
        <v>1447097203</v>
      </c>
      <c r="K620" t="b">
        <v>0</v>
      </c>
      <c r="L620">
        <v>0</v>
      </c>
      <c r="M620" t="b">
        <v>0</v>
      </c>
      <c r="N620" s="12" t="s">
        <v>8278</v>
      </c>
      <c r="O620" t="s">
        <v>8279</v>
      </c>
      <c r="P620" s="10">
        <f t="shared" si="36"/>
        <v>0</v>
      </c>
      <c r="Q620" s="10" t="e">
        <f t="shared" si="37"/>
        <v>#DIV/0!</v>
      </c>
      <c r="R620">
        <f t="shared" si="38"/>
        <v>2015</v>
      </c>
      <c r="S620" s="17">
        <f t="shared" si="39"/>
        <v>42317.810219907406</v>
      </c>
    </row>
    <row r="621" spans="1:19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14">
        <v>1411745790</v>
      </c>
      <c r="K621" t="b">
        <v>0</v>
      </c>
      <c r="L621">
        <v>1</v>
      </c>
      <c r="M621" t="b">
        <v>0</v>
      </c>
      <c r="N621" s="12" t="s">
        <v>8278</v>
      </c>
      <c r="O621" t="s">
        <v>8279</v>
      </c>
      <c r="P621" s="10">
        <f t="shared" si="36"/>
        <v>0</v>
      </c>
      <c r="Q621" s="10">
        <f t="shared" si="37"/>
        <v>1</v>
      </c>
      <c r="R621">
        <f t="shared" si="38"/>
        <v>2014</v>
      </c>
      <c r="S621" s="17">
        <f t="shared" si="39"/>
        <v>41908.650347222225</v>
      </c>
    </row>
    <row r="622" spans="1:19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14">
        <v>1405098738</v>
      </c>
      <c r="K622" t="b">
        <v>0</v>
      </c>
      <c r="L622">
        <v>1</v>
      </c>
      <c r="M622" t="b">
        <v>0</v>
      </c>
      <c r="N622" s="12" t="s">
        <v>8278</v>
      </c>
      <c r="O622" t="s">
        <v>8279</v>
      </c>
      <c r="P622" s="10">
        <f t="shared" si="36"/>
        <v>1</v>
      </c>
      <c r="Q622" s="10">
        <f t="shared" si="37"/>
        <v>300</v>
      </c>
      <c r="R622">
        <f t="shared" si="38"/>
        <v>2014</v>
      </c>
      <c r="S622" s="17">
        <f t="shared" si="39"/>
        <v>41831.716874999998</v>
      </c>
    </row>
    <row r="623" spans="1:19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14">
        <v>1465342937</v>
      </c>
      <c r="K623" t="b">
        <v>0</v>
      </c>
      <c r="L623">
        <v>3</v>
      </c>
      <c r="M623" t="b">
        <v>0</v>
      </c>
      <c r="N623" s="12" t="s">
        <v>8278</v>
      </c>
      <c r="O623" t="s">
        <v>8279</v>
      </c>
      <c r="P623" s="10">
        <f t="shared" si="36"/>
        <v>1</v>
      </c>
      <c r="Q623" s="10">
        <f t="shared" si="37"/>
        <v>87</v>
      </c>
      <c r="R623">
        <f t="shared" si="38"/>
        <v>2016</v>
      </c>
      <c r="S623" s="17">
        <f t="shared" si="39"/>
        <v>42528.987696759257</v>
      </c>
    </row>
    <row r="624" spans="1:19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14">
        <v>1465670138</v>
      </c>
      <c r="K624" t="b">
        <v>0</v>
      </c>
      <c r="L624">
        <v>9</v>
      </c>
      <c r="M624" t="b">
        <v>0</v>
      </c>
      <c r="N624" s="12" t="s">
        <v>8278</v>
      </c>
      <c r="O624" t="s">
        <v>8279</v>
      </c>
      <c r="P624" s="10">
        <f t="shared" si="36"/>
        <v>6</v>
      </c>
      <c r="Q624" s="10">
        <f t="shared" si="37"/>
        <v>37.89</v>
      </c>
      <c r="R624">
        <f t="shared" si="38"/>
        <v>2016</v>
      </c>
      <c r="S624" s="17">
        <f t="shared" si="39"/>
        <v>42532.774745370371</v>
      </c>
    </row>
    <row r="625" spans="1:19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14">
        <v>1430179997</v>
      </c>
      <c r="K625" t="b">
        <v>0</v>
      </c>
      <c r="L625">
        <v>0</v>
      </c>
      <c r="M625" t="b">
        <v>0</v>
      </c>
      <c r="N625" s="12" t="s">
        <v>8278</v>
      </c>
      <c r="O625" t="s">
        <v>8279</v>
      </c>
      <c r="P625" s="10">
        <f t="shared" si="36"/>
        <v>0</v>
      </c>
      <c r="Q625" s="10" t="e">
        <f t="shared" si="37"/>
        <v>#DIV/0!</v>
      </c>
      <c r="R625">
        <f t="shared" si="38"/>
        <v>2015</v>
      </c>
      <c r="S625" s="17">
        <f t="shared" si="39"/>
        <v>42122.009224537032</v>
      </c>
    </row>
    <row r="626" spans="1:19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14">
        <v>1429055041</v>
      </c>
      <c r="K626" t="b">
        <v>0</v>
      </c>
      <c r="L626">
        <v>0</v>
      </c>
      <c r="M626" t="b">
        <v>0</v>
      </c>
      <c r="N626" s="12" t="s">
        <v>8278</v>
      </c>
      <c r="O626" t="s">
        <v>8279</v>
      </c>
      <c r="P626" s="10">
        <f t="shared" si="36"/>
        <v>0</v>
      </c>
      <c r="Q626" s="10" t="e">
        <f t="shared" si="37"/>
        <v>#DIV/0!</v>
      </c>
      <c r="R626">
        <f t="shared" si="38"/>
        <v>2015</v>
      </c>
      <c r="S626" s="17">
        <f t="shared" si="39"/>
        <v>42108.988900462966</v>
      </c>
    </row>
    <row r="627" spans="1:19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14">
        <v>1487971777</v>
      </c>
      <c r="K627" t="b">
        <v>0</v>
      </c>
      <c r="L627">
        <v>0</v>
      </c>
      <c r="M627" t="b">
        <v>0</v>
      </c>
      <c r="N627" s="12" t="s">
        <v>8278</v>
      </c>
      <c r="O627" t="s">
        <v>8279</v>
      </c>
      <c r="P627" s="10">
        <f t="shared" si="36"/>
        <v>0</v>
      </c>
      <c r="Q627" s="10" t="e">
        <f t="shared" si="37"/>
        <v>#DIV/0!</v>
      </c>
      <c r="R627">
        <f t="shared" si="38"/>
        <v>2017</v>
      </c>
      <c r="S627" s="17">
        <f t="shared" si="39"/>
        <v>42790.895567129628</v>
      </c>
    </row>
    <row r="628" spans="1:19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14">
        <v>1436793939</v>
      </c>
      <c r="K628" t="b">
        <v>0</v>
      </c>
      <c r="L628">
        <v>39</v>
      </c>
      <c r="M628" t="b">
        <v>0</v>
      </c>
      <c r="N628" s="12" t="s">
        <v>8278</v>
      </c>
      <c r="O628" t="s">
        <v>8279</v>
      </c>
      <c r="P628" s="10">
        <f t="shared" si="36"/>
        <v>17</v>
      </c>
      <c r="Q628" s="10">
        <f t="shared" si="37"/>
        <v>111.41</v>
      </c>
      <c r="R628">
        <f t="shared" si="38"/>
        <v>2015</v>
      </c>
      <c r="S628" s="17">
        <f t="shared" si="39"/>
        <v>42198.559479166666</v>
      </c>
    </row>
    <row r="629" spans="1:19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14">
        <v>1452842511</v>
      </c>
      <c r="K629" t="b">
        <v>0</v>
      </c>
      <c r="L629">
        <v>1</v>
      </c>
      <c r="M629" t="b">
        <v>0</v>
      </c>
      <c r="N629" s="12" t="s">
        <v>8278</v>
      </c>
      <c r="O629" t="s">
        <v>8279</v>
      </c>
      <c r="P629" s="10">
        <f t="shared" si="36"/>
        <v>0</v>
      </c>
      <c r="Q629" s="10">
        <f t="shared" si="37"/>
        <v>90</v>
      </c>
      <c r="R629">
        <f t="shared" si="38"/>
        <v>2016</v>
      </c>
      <c r="S629" s="17">
        <f t="shared" si="39"/>
        <v>42384.306840277779</v>
      </c>
    </row>
    <row r="630" spans="1:19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14">
        <v>1402677457</v>
      </c>
      <c r="K630" t="b">
        <v>0</v>
      </c>
      <c r="L630">
        <v>0</v>
      </c>
      <c r="M630" t="b">
        <v>0</v>
      </c>
      <c r="N630" s="12" t="s">
        <v>8278</v>
      </c>
      <c r="O630" t="s">
        <v>8279</v>
      </c>
      <c r="P630" s="10">
        <f t="shared" si="36"/>
        <v>0</v>
      </c>
      <c r="Q630" s="10" t="e">
        <f t="shared" si="37"/>
        <v>#DIV/0!</v>
      </c>
      <c r="R630">
        <f t="shared" si="38"/>
        <v>2014</v>
      </c>
      <c r="S630" s="17">
        <f t="shared" si="39"/>
        <v>41803.692789351851</v>
      </c>
    </row>
    <row r="631" spans="1:19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14">
        <v>1460647108</v>
      </c>
      <c r="K631" t="b">
        <v>0</v>
      </c>
      <c r="L631">
        <v>3</v>
      </c>
      <c r="M631" t="b">
        <v>0</v>
      </c>
      <c r="N631" s="12" t="s">
        <v>8278</v>
      </c>
      <c r="O631" t="s">
        <v>8279</v>
      </c>
      <c r="P631" s="10">
        <f t="shared" si="36"/>
        <v>0</v>
      </c>
      <c r="Q631" s="10">
        <f t="shared" si="37"/>
        <v>116.67</v>
      </c>
      <c r="R631">
        <f t="shared" si="38"/>
        <v>2016</v>
      </c>
      <c r="S631" s="17">
        <f t="shared" si="39"/>
        <v>42474.637824074074</v>
      </c>
    </row>
    <row r="632" spans="1:19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14">
        <v>1438959121</v>
      </c>
      <c r="K632" t="b">
        <v>0</v>
      </c>
      <c r="L632">
        <v>1</v>
      </c>
      <c r="M632" t="b">
        <v>0</v>
      </c>
      <c r="N632" s="12" t="s">
        <v>8278</v>
      </c>
      <c r="O632" t="s">
        <v>8279</v>
      </c>
      <c r="P632" s="10">
        <f t="shared" si="36"/>
        <v>0</v>
      </c>
      <c r="Q632" s="10">
        <f t="shared" si="37"/>
        <v>10</v>
      </c>
      <c r="R632">
        <f t="shared" si="38"/>
        <v>2015</v>
      </c>
      <c r="S632" s="17">
        <f t="shared" si="39"/>
        <v>42223.619456018518</v>
      </c>
    </row>
    <row r="633" spans="1:19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14">
        <v>1461954729</v>
      </c>
      <c r="K633" t="b">
        <v>0</v>
      </c>
      <c r="L633">
        <v>9</v>
      </c>
      <c r="M633" t="b">
        <v>0</v>
      </c>
      <c r="N633" s="12" t="s">
        <v>8278</v>
      </c>
      <c r="O633" t="s">
        <v>8279</v>
      </c>
      <c r="P633" s="10">
        <f t="shared" si="36"/>
        <v>1</v>
      </c>
      <c r="Q633" s="10">
        <f t="shared" si="37"/>
        <v>76.67</v>
      </c>
      <c r="R633">
        <f t="shared" si="38"/>
        <v>2016</v>
      </c>
      <c r="S633" s="17">
        <f t="shared" si="39"/>
        <v>42489.772326388891</v>
      </c>
    </row>
    <row r="634" spans="1:19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14">
        <v>1445874565</v>
      </c>
      <c r="K634" t="b">
        <v>0</v>
      </c>
      <c r="L634">
        <v>0</v>
      </c>
      <c r="M634" t="b">
        <v>0</v>
      </c>
      <c r="N634" s="12" t="s">
        <v>8278</v>
      </c>
      <c r="O634" t="s">
        <v>8279</v>
      </c>
      <c r="P634" s="10">
        <f t="shared" si="36"/>
        <v>0</v>
      </c>
      <c r="Q634" s="10" t="e">
        <f t="shared" si="37"/>
        <v>#DIV/0!</v>
      </c>
      <c r="R634">
        <f t="shared" si="38"/>
        <v>2015</v>
      </c>
      <c r="S634" s="17">
        <f t="shared" si="39"/>
        <v>42303.659317129626</v>
      </c>
    </row>
    <row r="635" spans="1:19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14">
        <v>1463469062</v>
      </c>
      <c r="K635" t="b">
        <v>0</v>
      </c>
      <c r="L635">
        <v>25</v>
      </c>
      <c r="M635" t="b">
        <v>0</v>
      </c>
      <c r="N635" s="12" t="s">
        <v>8278</v>
      </c>
      <c r="O635" t="s">
        <v>8279</v>
      </c>
      <c r="P635" s="10">
        <f t="shared" si="36"/>
        <v>12</v>
      </c>
      <c r="Q635" s="10">
        <f t="shared" si="37"/>
        <v>49.8</v>
      </c>
      <c r="R635">
        <f t="shared" si="38"/>
        <v>2016</v>
      </c>
      <c r="S635" s="17">
        <f t="shared" si="39"/>
        <v>42507.29932870371</v>
      </c>
    </row>
    <row r="636" spans="1:19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14">
        <v>1422397029</v>
      </c>
      <c r="K636" t="b">
        <v>0</v>
      </c>
      <c r="L636">
        <v>1</v>
      </c>
      <c r="M636" t="b">
        <v>0</v>
      </c>
      <c r="N636" s="12" t="s">
        <v>8278</v>
      </c>
      <c r="O636" t="s">
        <v>8279</v>
      </c>
      <c r="P636" s="10">
        <f t="shared" si="36"/>
        <v>0</v>
      </c>
      <c r="Q636" s="10">
        <f t="shared" si="37"/>
        <v>1</v>
      </c>
      <c r="R636">
        <f t="shared" si="38"/>
        <v>2015</v>
      </c>
      <c r="S636" s="17">
        <f t="shared" si="39"/>
        <v>42031.928576388891</v>
      </c>
    </row>
    <row r="637" spans="1:19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14">
        <v>1426212762</v>
      </c>
      <c r="K637" t="b">
        <v>0</v>
      </c>
      <c r="L637">
        <v>1</v>
      </c>
      <c r="M637" t="b">
        <v>0</v>
      </c>
      <c r="N637" s="12" t="s">
        <v>8278</v>
      </c>
      <c r="O637" t="s">
        <v>8279</v>
      </c>
      <c r="P637" s="10">
        <f t="shared" si="36"/>
        <v>0</v>
      </c>
      <c r="Q637" s="10">
        <f t="shared" si="37"/>
        <v>2</v>
      </c>
      <c r="R637">
        <f t="shared" si="38"/>
        <v>2015</v>
      </c>
      <c r="S637" s="17">
        <f t="shared" si="39"/>
        <v>42076.092152777783</v>
      </c>
    </row>
    <row r="638" spans="1:19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14">
        <v>1430996150</v>
      </c>
      <c r="K638" t="b">
        <v>0</v>
      </c>
      <c r="L638">
        <v>1</v>
      </c>
      <c r="M638" t="b">
        <v>0</v>
      </c>
      <c r="N638" s="12" t="s">
        <v>8278</v>
      </c>
      <c r="O638" t="s">
        <v>8279</v>
      </c>
      <c r="P638" s="10">
        <f t="shared" si="36"/>
        <v>0</v>
      </c>
      <c r="Q638" s="10">
        <f t="shared" si="37"/>
        <v>4</v>
      </c>
      <c r="R638">
        <f t="shared" si="38"/>
        <v>2015</v>
      </c>
      <c r="S638" s="17">
        <f t="shared" si="39"/>
        <v>42131.455439814818</v>
      </c>
    </row>
    <row r="639" spans="1:19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14">
        <v>1485558318</v>
      </c>
      <c r="K639" t="b">
        <v>0</v>
      </c>
      <c r="L639">
        <v>0</v>
      </c>
      <c r="M639" t="b">
        <v>0</v>
      </c>
      <c r="N639" s="12" t="s">
        <v>8278</v>
      </c>
      <c r="O639" t="s">
        <v>8279</v>
      </c>
      <c r="P639" s="10">
        <f t="shared" si="36"/>
        <v>0</v>
      </c>
      <c r="Q639" s="10" t="e">
        <f t="shared" si="37"/>
        <v>#DIV/0!</v>
      </c>
      <c r="R639">
        <f t="shared" si="38"/>
        <v>2017</v>
      </c>
      <c r="S639" s="17">
        <f t="shared" si="39"/>
        <v>42762.962013888886</v>
      </c>
    </row>
    <row r="640" spans="1:19" ht="15.7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14">
        <v>1485267262</v>
      </c>
      <c r="K640" t="b">
        <v>0</v>
      </c>
      <c r="L640">
        <v>6</v>
      </c>
      <c r="M640" t="b">
        <v>0</v>
      </c>
      <c r="N640" s="12" t="s">
        <v>8278</v>
      </c>
      <c r="O640" t="s">
        <v>8279</v>
      </c>
      <c r="P640" s="10">
        <f t="shared" si="36"/>
        <v>0</v>
      </c>
      <c r="Q640" s="10">
        <f t="shared" si="37"/>
        <v>3</v>
      </c>
      <c r="R640">
        <f t="shared" si="38"/>
        <v>2017</v>
      </c>
      <c r="S640" s="17">
        <f t="shared" si="39"/>
        <v>42759.593310185184</v>
      </c>
    </row>
    <row r="641" spans="1:19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14">
        <v>1408024795</v>
      </c>
      <c r="K641" t="b">
        <v>0</v>
      </c>
      <c r="L641">
        <v>1</v>
      </c>
      <c r="M641" t="b">
        <v>0</v>
      </c>
      <c r="N641" s="12" t="s">
        <v>8278</v>
      </c>
      <c r="O641" t="s">
        <v>8279</v>
      </c>
      <c r="P641" s="10">
        <f t="shared" si="36"/>
        <v>0</v>
      </c>
      <c r="Q641" s="10">
        <f t="shared" si="37"/>
        <v>1</v>
      </c>
      <c r="R641">
        <f t="shared" si="38"/>
        <v>2014</v>
      </c>
      <c r="S641" s="17">
        <f t="shared" si="39"/>
        <v>41865.583275462966</v>
      </c>
    </row>
    <row r="642" spans="1:19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14">
        <v>1478685915</v>
      </c>
      <c r="K642" t="b">
        <v>0</v>
      </c>
      <c r="L642">
        <v>2</v>
      </c>
      <c r="M642" t="b">
        <v>1</v>
      </c>
      <c r="N642" s="12" t="s">
        <v>8278</v>
      </c>
      <c r="O642" t="s">
        <v>8280</v>
      </c>
      <c r="P642" s="10">
        <f t="shared" si="36"/>
        <v>144</v>
      </c>
      <c r="Q642" s="10">
        <f t="shared" si="37"/>
        <v>50.5</v>
      </c>
      <c r="R642">
        <f t="shared" si="38"/>
        <v>2016</v>
      </c>
      <c r="S642" s="17">
        <f t="shared" si="39"/>
        <v>42683.420312500006</v>
      </c>
    </row>
    <row r="643" spans="1:19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14">
        <v>1436881248</v>
      </c>
      <c r="K643" t="b">
        <v>0</v>
      </c>
      <c r="L643">
        <v>315</v>
      </c>
      <c r="M643" t="b">
        <v>1</v>
      </c>
      <c r="N643" s="12" t="s">
        <v>8278</v>
      </c>
      <c r="O643" t="s">
        <v>8280</v>
      </c>
      <c r="P643" s="10">
        <f t="shared" ref="P643:P706" si="40">ROUND(E643/D643*100,0)</f>
        <v>119</v>
      </c>
      <c r="Q643" s="10">
        <f t="shared" ref="Q643:Q706" si="41">ROUND(E643/L643,2)</f>
        <v>151.32</v>
      </c>
      <c r="R643">
        <f t="shared" ref="R643:R706" si="42">YEAR(S643)</f>
        <v>2015</v>
      </c>
      <c r="S643" s="17">
        <f t="shared" ref="S643:S706" si="43">(((J643/60)/60)/24)+DATE(1970,1,1)</f>
        <v>42199.57</v>
      </c>
    </row>
    <row r="644" spans="1:19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14">
        <v>1436888274</v>
      </c>
      <c r="K644" t="b">
        <v>0</v>
      </c>
      <c r="L644">
        <v>2174</v>
      </c>
      <c r="M644" t="b">
        <v>1</v>
      </c>
      <c r="N644" s="12" t="s">
        <v>8278</v>
      </c>
      <c r="O644" t="s">
        <v>8280</v>
      </c>
      <c r="P644" s="10">
        <f t="shared" si="40"/>
        <v>1460</v>
      </c>
      <c r="Q644" s="10">
        <f t="shared" si="41"/>
        <v>134.36000000000001</v>
      </c>
      <c r="R644">
        <f t="shared" si="42"/>
        <v>2015</v>
      </c>
      <c r="S644" s="17">
        <f t="shared" si="43"/>
        <v>42199.651319444441</v>
      </c>
    </row>
    <row r="645" spans="1:19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14">
        <v>1428333875</v>
      </c>
      <c r="K645" t="b">
        <v>0</v>
      </c>
      <c r="L645">
        <v>152</v>
      </c>
      <c r="M645" t="b">
        <v>1</v>
      </c>
      <c r="N645" s="12" t="s">
        <v>8278</v>
      </c>
      <c r="O645" t="s">
        <v>8280</v>
      </c>
      <c r="P645" s="10">
        <f t="shared" si="40"/>
        <v>106</v>
      </c>
      <c r="Q645" s="10">
        <f t="shared" si="41"/>
        <v>174.03</v>
      </c>
      <c r="R645">
        <f t="shared" si="42"/>
        <v>2015</v>
      </c>
      <c r="S645" s="17">
        <f t="shared" si="43"/>
        <v>42100.642071759255</v>
      </c>
    </row>
    <row r="646" spans="1:19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14">
        <v>1410883139</v>
      </c>
      <c r="K646" t="b">
        <v>0</v>
      </c>
      <c r="L646">
        <v>1021</v>
      </c>
      <c r="M646" t="b">
        <v>1</v>
      </c>
      <c r="N646" s="12" t="s">
        <v>8278</v>
      </c>
      <c r="O646" t="s">
        <v>8280</v>
      </c>
      <c r="P646" s="10">
        <f t="shared" si="40"/>
        <v>300</v>
      </c>
      <c r="Q646" s="10">
        <f t="shared" si="41"/>
        <v>73.489999999999995</v>
      </c>
      <c r="R646">
        <f t="shared" si="42"/>
        <v>2014</v>
      </c>
      <c r="S646" s="17">
        <f t="shared" si="43"/>
        <v>41898.665960648148</v>
      </c>
    </row>
    <row r="647" spans="1:19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14">
        <v>1468370274</v>
      </c>
      <c r="K647" t="b">
        <v>0</v>
      </c>
      <c r="L647">
        <v>237</v>
      </c>
      <c r="M647" t="b">
        <v>1</v>
      </c>
      <c r="N647" s="12" t="s">
        <v>8278</v>
      </c>
      <c r="O647" t="s">
        <v>8280</v>
      </c>
      <c r="P647" s="10">
        <f t="shared" si="40"/>
        <v>279</v>
      </c>
      <c r="Q647" s="10">
        <f t="shared" si="41"/>
        <v>23.52</v>
      </c>
      <c r="R647">
        <f t="shared" si="42"/>
        <v>2016</v>
      </c>
      <c r="S647" s="17">
        <f t="shared" si="43"/>
        <v>42564.026319444441</v>
      </c>
    </row>
    <row r="648" spans="1:19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14">
        <v>1405196867</v>
      </c>
      <c r="K648" t="b">
        <v>0</v>
      </c>
      <c r="L648">
        <v>27</v>
      </c>
      <c r="M648" t="b">
        <v>1</v>
      </c>
      <c r="N648" s="12" t="s">
        <v>8278</v>
      </c>
      <c r="O648" t="s">
        <v>8280</v>
      </c>
      <c r="P648" s="10">
        <f t="shared" si="40"/>
        <v>132</v>
      </c>
      <c r="Q648" s="10">
        <f t="shared" si="41"/>
        <v>39.07</v>
      </c>
      <c r="R648">
        <f t="shared" si="42"/>
        <v>2014</v>
      </c>
      <c r="S648" s="17">
        <f t="shared" si="43"/>
        <v>41832.852627314816</v>
      </c>
    </row>
    <row r="649" spans="1:19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14">
        <v>1455647149</v>
      </c>
      <c r="K649" t="b">
        <v>0</v>
      </c>
      <c r="L649">
        <v>17</v>
      </c>
      <c r="M649" t="b">
        <v>1</v>
      </c>
      <c r="N649" s="12" t="s">
        <v>8278</v>
      </c>
      <c r="O649" t="s">
        <v>8280</v>
      </c>
      <c r="P649" s="10">
        <f t="shared" si="40"/>
        <v>107</v>
      </c>
      <c r="Q649" s="10">
        <f t="shared" si="41"/>
        <v>125.94</v>
      </c>
      <c r="R649">
        <f t="shared" si="42"/>
        <v>2016</v>
      </c>
      <c r="S649" s="17">
        <f t="shared" si="43"/>
        <v>42416.767928240741</v>
      </c>
    </row>
    <row r="650" spans="1:19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14">
        <v>1410280708</v>
      </c>
      <c r="K650" t="b">
        <v>0</v>
      </c>
      <c r="L650">
        <v>27</v>
      </c>
      <c r="M650" t="b">
        <v>1</v>
      </c>
      <c r="N650" s="12" t="s">
        <v>8278</v>
      </c>
      <c r="O650" t="s">
        <v>8280</v>
      </c>
      <c r="P650" s="10">
        <f t="shared" si="40"/>
        <v>127</v>
      </c>
      <c r="Q650" s="10">
        <f t="shared" si="41"/>
        <v>1644</v>
      </c>
      <c r="R650">
        <f t="shared" si="42"/>
        <v>2014</v>
      </c>
      <c r="S650" s="17">
        <f t="shared" si="43"/>
        <v>41891.693379629629</v>
      </c>
    </row>
    <row r="651" spans="1:19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14">
        <v>1409090013</v>
      </c>
      <c r="K651" t="b">
        <v>0</v>
      </c>
      <c r="L651">
        <v>82</v>
      </c>
      <c r="M651" t="b">
        <v>1</v>
      </c>
      <c r="N651" s="12" t="s">
        <v>8278</v>
      </c>
      <c r="O651" t="s">
        <v>8280</v>
      </c>
      <c r="P651" s="10">
        <f t="shared" si="40"/>
        <v>140</v>
      </c>
      <c r="Q651" s="10">
        <f t="shared" si="41"/>
        <v>42.67</v>
      </c>
      <c r="R651">
        <f t="shared" si="42"/>
        <v>2014</v>
      </c>
      <c r="S651" s="17">
        <f t="shared" si="43"/>
        <v>41877.912187499998</v>
      </c>
    </row>
    <row r="652" spans="1:19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14">
        <v>1413766384</v>
      </c>
      <c r="K652" t="b">
        <v>0</v>
      </c>
      <c r="L652">
        <v>48</v>
      </c>
      <c r="M652" t="b">
        <v>1</v>
      </c>
      <c r="N652" s="12" t="s">
        <v>8278</v>
      </c>
      <c r="O652" t="s">
        <v>8280</v>
      </c>
      <c r="P652" s="10">
        <f t="shared" si="40"/>
        <v>112</v>
      </c>
      <c r="Q652" s="10">
        <f t="shared" si="41"/>
        <v>35.130000000000003</v>
      </c>
      <c r="R652">
        <f t="shared" si="42"/>
        <v>2014</v>
      </c>
      <c r="S652" s="17">
        <f t="shared" si="43"/>
        <v>41932.036851851852</v>
      </c>
    </row>
    <row r="653" spans="1:19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14">
        <v>1415838311</v>
      </c>
      <c r="K653" t="b">
        <v>0</v>
      </c>
      <c r="L653">
        <v>105</v>
      </c>
      <c r="M653" t="b">
        <v>1</v>
      </c>
      <c r="N653" s="12" t="s">
        <v>8278</v>
      </c>
      <c r="O653" t="s">
        <v>8280</v>
      </c>
      <c r="P653" s="10">
        <f t="shared" si="40"/>
        <v>101</v>
      </c>
      <c r="Q653" s="10">
        <f t="shared" si="41"/>
        <v>239.35</v>
      </c>
      <c r="R653">
        <f t="shared" si="42"/>
        <v>2014</v>
      </c>
      <c r="S653" s="17">
        <f t="shared" si="43"/>
        <v>41956.017488425925</v>
      </c>
    </row>
    <row r="654" spans="1:19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14">
        <v>1478018050</v>
      </c>
      <c r="K654" t="b">
        <v>0</v>
      </c>
      <c r="L654">
        <v>28</v>
      </c>
      <c r="M654" t="b">
        <v>1</v>
      </c>
      <c r="N654" s="12" t="s">
        <v>8278</v>
      </c>
      <c r="O654" t="s">
        <v>8280</v>
      </c>
      <c r="P654" s="10">
        <f t="shared" si="40"/>
        <v>100</v>
      </c>
      <c r="Q654" s="10">
        <f t="shared" si="41"/>
        <v>107.64</v>
      </c>
      <c r="R654">
        <f t="shared" si="42"/>
        <v>2016</v>
      </c>
      <c r="S654" s="17">
        <f t="shared" si="43"/>
        <v>42675.690393518518</v>
      </c>
    </row>
    <row r="655" spans="1:19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14">
        <v>1436885440</v>
      </c>
      <c r="K655" t="b">
        <v>0</v>
      </c>
      <c r="L655">
        <v>1107</v>
      </c>
      <c r="M655" t="b">
        <v>1</v>
      </c>
      <c r="N655" s="12" t="s">
        <v>8278</v>
      </c>
      <c r="O655" t="s">
        <v>8280</v>
      </c>
      <c r="P655" s="10">
        <f t="shared" si="40"/>
        <v>141</v>
      </c>
      <c r="Q655" s="10">
        <f t="shared" si="41"/>
        <v>95.83</v>
      </c>
      <c r="R655">
        <f t="shared" si="42"/>
        <v>2015</v>
      </c>
      <c r="S655" s="17">
        <f t="shared" si="43"/>
        <v>42199.618518518517</v>
      </c>
    </row>
    <row r="656" spans="1:19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14">
        <v>1433804313</v>
      </c>
      <c r="K656" t="b">
        <v>0</v>
      </c>
      <c r="L656">
        <v>1013</v>
      </c>
      <c r="M656" t="b">
        <v>1</v>
      </c>
      <c r="N656" s="12" t="s">
        <v>8278</v>
      </c>
      <c r="O656" t="s">
        <v>8280</v>
      </c>
      <c r="P656" s="10">
        <f t="shared" si="40"/>
        <v>267</v>
      </c>
      <c r="Q656" s="10">
        <f t="shared" si="41"/>
        <v>31.66</v>
      </c>
      <c r="R656">
        <f t="shared" si="42"/>
        <v>2015</v>
      </c>
      <c r="S656" s="17">
        <f t="shared" si="43"/>
        <v>42163.957326388889</v>
      </c>
    </row>
    <row r="657" spans="1:19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14">
        <v>1423609112</v>
      </c>
      <c r="K657" t="b">
        <v>0</v>
      </c>
      <c r="L657">
        <v>274</v>
      </c>
      <c r="M657" t="b">
        <v>1</v>
      </c>
      <c r="N657" s="12" t="s">
        <v>8278</v>
      </c>
      <c r="O657" t="s">
        <v>8280</v>
      </c>
      <c r="P657" s="10">
        <f t="shared" si="40"/>
        <v>147</v>
      </c>
      <c r="Q657" s="10">
        <f t="shared" si="41"/>
        <v>42.89</v>
      </c>
      <c r="R657">
        <f t="shared" si="42"/>
        <v>2015</v>
      </c>
      <c r="S657" s="17">
        <f t="shared" si="43"/>
        <v>42045.957314814819</v>
      </c>
    </row>
    <row r="658" spans="1:19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14">
        <v>1455736719</v>
      </c>
      <c r="K658" t="b">
        <v>0</v>
      </c>
      <c r="L658">
        <v>87</v>
      </c>
      <c r="M658" t="b">
        <v>1</v>
      </c>
      <c r="N658" s="12" t="s">
        <v>8278</v>
      </c>
      <c r="O658" t="s">
        <v>8280</v>
      </c>
      <c r="P658" s="10">
        <f t="shared" si="40"/>
        <v>214</v>
      </c>
      <c r="Q658" s="10">
        <f t="shared" si="41"/>
        <v>122.74</v>
      </c>
      <c r="R658">
        <f t="shared" si="42"/>
        <v>2016</v>
      </c>
      <c r="S658" s="17">
        <f t="shared" si="43"/>
        <v>42417.804618055554</v>
      </c>
    </row>
    <row r="659" spans="1:19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14">
        <v>1448309872</v>
      </c>
      <c r="K659" t="b">
        <v>0</v>
      </c>
      <c r="L659">
        <v>99</v>
      </c>
      <c r="M659" t="b">
        <v>1</v>
      </c>
      <c r="N659" s="12" t="s">
        <v>8278</v>
      </c>
      <c r="O659" t="s">
        <v>8280</v>
      </c>
      <c r="P659" s="10">
        <f t="shared" si="40"/>
        <v>126</v>
      </c>
      <c r="Q659" s="10">
        <f t="shared" si="41"/>
        <v>190.45</v>
      </c>
      <c r="R659">
        <f t="shared" si="42"/>
        <v>2015</v>
      </c>
      <c r="S659" s="17">
        <f t="shared" si="43"/>
        <v>42331.84574074074</v>
      </c>
    </row>
    <row r="660" spans="1:19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14">
        <v>1435117889</v>
      </c>
      <c r="K660" t="b">
        <v>0</v>
      </c>
      <c r="L660">
        <v>276</v>
      </c>
      <c r="M660" t="b">
        <v>1</v>
      </c>
      <c r="N660" s="12" t="s">
        <v>8278</v>
      </c>
      <c r="O660" t="s">
        <v>8280</v>
      </c>
      <c r="P660" s="10">
        <f t="shared" si="40"/>
        <v>104</v>
      </c>
      <c r="Q660" s="10">
        <f t="shared" si="41"/>
        <v>109.34</v>
      </c>
      <c r="R660">
        <f t="shared" si="42"/>
        <v>2015</v>
      </c>
      <c r="S660" s="17">
        <f t="shared" si="43"/>
        <v>42179.160752314812</v>
      </c>
    </row>
    <row r="661" spans="1:19" ht="15.7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14">
        <v>1437747295</v>
      </c>
      <c r="K661" t="b">
        <v>0</v>
      </c>
      <c r="L661">
        <v>21</v>
      </c>
      <c r="M661" t="b">
        <v>1</v>
      </c>
      <c r="N661" s="12" t="s">
        <v>8278</v>
      </c>
      <c r="O661" t="s">
        <v>8280</v>
      </c>
      <c r="P661" s="10">
        <f t="shared" si="40"/>
        <v>101</v>
      </c>
      <c r="Q661" s="10">
        <f t="shared" si="41"/>
        <v>143.66999999999999</v>
      </c>
      <c r="R661">
        <f t="shared" si="42"/>
        <v>2015</v>
      </c>
      <c r="S661" s="17">
        <f t="shared" si="43"/>
        <v>42209.593692129631</v>
      </c>
    </row>
    <row r="662" spans="1:19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14">
        <v>1412963279</v>
      </c>
      <c r="K662" t="b">
        <v>0</v>
      </c>
      <c r="L662">
        <v>18</v>
      </c>
      <c r="M662" t="b">
        <v>0</v>
      </c>
      <c r="N662" s="12" t="s">
        <v>8278</v>
      </c>
      <c r="O662" t="s">
        <v>8280</v>
      </c>
      <c r="P662" s="10">
        <f t="shared" si="40"/>
        <v>3</v>
      </c>
      <c r="Q662" s="10">
        <f t="shared" si="41"/>
        <v>84.94</v>
      </c>
      <c r="R662">
        <f t="shared" si="42"/>
        <v>2014</v>
      </c>
      <c r="S662" s="17">
        <f t="shared" si="43"/>
        <v>41922.741655092592</v>
      </c>
    </row>
    <row r="663" spans="1:19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14">
        <v>1474644559</v>
      </c>
      <c r="K663" t="b">
        <v>0</v>
      </c>
      <c r="L663">
        <v>9</v>
      </c>
      <c r="M663" t="b">
        <v>0</v>
      </c>
      <c r="N663" s="12" t="s">
        <v>8278</v>
      </c>
      <c r="O663" t="s">
        <v>8280</v>
      </c>
      <c r="P663" s="10">
        <f t="shared" si="40"/>
        <v>1</v>
      </c>
      <c r="Q663" s="10">
        <f t="shared" si="41"/>
        <v>10.56</v>
      </c>
      <c r="R663">
        <f t="shared" si="42"/>
        <v>2016</v>
      </c>
      <c r="S663" s="17">
        <f t="shared" si="43"/>
        <v>42636.645358796297</v>
      </c>
    </row>
    <row r="664" spans="1:19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14">
        <v>1418812247</v>
      </c>
      <c r="K664" t="b">
        <v>0</v>
      </c>
      <c r="L664">
        <v>4</v>
      </c>
      <c r="M664" t="b">
        <v>0</v>
      </c>
      <c r="N664" s="12" t="s">
        <v>8278</v>
      </c>
      <c r="O664" t="s">
        <v>8280</v>
      </c>
      <c r="P664" s="10">
        <f t="shared" si="40"/>
        <v>0</v>
      </c>
      <c r="Q664" s="10">
        <f t="shared" si="41"/>
        <v>39</v>
      </c>
      <c r="R664">
        <f t="shared" si="42"/>
        <v>2014</v>
      </c>
      <c r="S664" s="17">
        <f t="shared" si="43"/>
        <v>41990.438043981485</v>
      </c>
    </row>
    <row r="665" spans="1:19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14">
        <v>1434658456</v>
      </c>
      <c r="K665" t="b">
        <v>0</v>
      </c>
      <c r="L665">
        <v>7</v>
      </c>
      <c r="M665" t="b">
        <v>0</v>
      </c>
      <c r="N665" s="12" t="s">
        <v>8278</v>
      </c>
      <c r="O665" t="s">
        <v>8280</v>
      </c>
      <c r="P665" s="10">
        <f t="shared" si="40"/>
        <v>0</v>
      </c>
      <c r="Q665" s="10">
        <f t="shared" si="41"/>
        <v>100</v>
      </c>
      <c r="R665">
        <f t="shared" si="42"/>
        <v>2015</v>
      </c>
      <c r="S665" s="17">
        <f t="shared" si="43"/>
        <v>42173.843240740738</v>
      </c>
    </row>
    <row r="666" spans="1:19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14">
        <v>1426348775</v>
      </c>
      <c r="K666" t="b">
        <v>0</v>
      </c>
      <c r="L666">
        <v>29</v>
      </c>
      <c r="M666" t="b">
        <v>0</v>
      </c>
      <c r="N666" s="12" t="s">
        <v>8278</v>
      </c>
      <c r="O666" t="s">
        <v>8280</v>
      </c>
      <c r="P666" s="10">
        <f t="shared" si="40"/>
        <v>8</v>
      </c>
      <c r="Q666" s="10">
        <f t="shared" si="41"/>
        <v>31.17</v>
      </c>
      <c r="R666">
        <f t="shared" si="42"/>
        <v>2015</v>
      </c>
      <c r="S666" s="17">
        <f t="shared" si="43"/>
        <v>42077.666377314818</v>
      </c>
    </row>
    <row r="667" spans="1:19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14">
        <v>1479143061</v>
      </c>
      <c r="K667" t="b">
        <v>0</v>
      </c>
      <c r="L667">
        <v>12</v>
      </c>
      <c r="M667" t="b">
        <v>0</v>
      </c>
      <c r="N667" s="12" t="s">
        <v>8278</v>
      </c>
      <c r="O667" t="s">
        <v>8280</v>
      </c>
      <c r="P667" s="10">
        <f t="shared" si="40"/>
        <v>19</v>
      </c>
      <c r="Q667" s="10">
        <f t="shared" si="41"/>
        <v>155.33000000000001</v>
      </c>
      <c r="R667">
        <f t="shared" si="42"/>
        <v>2016</v>
      </c>
      <c r="S667" s="17">
        <f t="shared" si="43"/>
        <v>42688.711354166662</v>
      </c>
    </row>
    <row r="668" spans="1:19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14">
        <v>1405713498</v>
      </c>
      <c r="K668" t="b">
        <v>0</v>
      </c>
      <c r="L668">
        <v>4</v>
      </c>
      <c r="M668" t="b">
        <v>0</v>
      </c>
      <c r="N668" s="12" t="s">
        <v>8278</v>
      </c>
      <c r="O668" t="s">
        <v>8280</v>
      </c>
      <c r="P668" s="10">
        <f t="shared" si="40"/>
        <v>0</v>
      </c>
      <c r="Q668" s="10">
        <f t="shared" si="41"/>
        <v>2</v>
      </c>
      <c r="R668">
        <f t="shared" si="42"/>
        <v>2014</v>
      </c>
      <c r="S668" s="17">
        <f t="shared" si="43"/>
        <v>41838.832152777781</v>
      </c>
    </row>
    <row r="669" spans="1:19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14">
        <v>1474275463</v>
      </c>
      <c r="K669" t="b">
        <v>0</v>
      </c>
      <c r="L669">
        <v>28</v>
      </c>
      <c r="M669" t="b">
        <v>0</v>
      </c>
      <c r="N669" s="12" t="s">
        <v>8278</v>
      </c>
      <c r="O669" t="s">
        <v>8280</v>
      </c>
      <c r="P669" s="10">
        <f t="shared" si="40"/>
        <v>10</v>
      </c>
      <c r="Q669" s="10">
        <f t="shared" si="41"/>
        <v>178.93</v>
      </c>
      <c r="R669">
        <f t="shared" si="42"/>
        <v>2016</v>
      </c>
      <c r="S669" s="17">
        <f t="shared" si="43"/>
        <v>42632.373414351852</v>
      </c>
    </row>
    <row r="670" spans="1:19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14">
        <v>1427486222</v>
      </c>
      <c r="K670" t="b">
        <v>0</v>
      </c>
      <c r="L670">
        <v>25</v>
      </c>
      <c r="M670" t="b">
        <v>0</v>
      </c>
      <c r="N670" s="12" t="s">
        <v>8278</v>
      </c>
      <c r="O670" t="s">
        <v>8280</v>
      </c>
      <c r="P670" s="10">
        <f t="shared" si="40"/>
        <v>5</v>
      </c>
      <c r="Q670" s="10">
        <f t="shared" si="41"/>
        <v>27.36</v>
      </c>
      <c r="R670">
        <f t="shared" si="42"/>
        <v>2015</v>
      </c>
      <c r="S670" s="17">
        <f t="shared" si="43"/>
        <v>42090.831273148149</v>
      </c>
    </row>
    <row r="671" spans="1:19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14">
        <v>1465225258</v>
      </c>
      <c r="K671" t="b">
        <v>0</v>
      </c>
      <c r="L671">
        <v>28</v>
      </c>
      <c r="M671" t="b">
        <v>0</v>
      </c>
      <c r="N671" s="12" t="s">
        <v>8278</v>
      </c>
      <c r="O671" t="s">
        <v>8280</v>
      </c>
      <c r="P671" s="10">
        <f t="shared" si="40"/>
        <v>22</v>
      </c>
      <c r="Q671" s="10">
        <f t="shared" si="41"/>
        <v>1536.25</v>
      </c>
      <c r="R671">
        <f t="shared" si="42"/>
        <v>2016</v>
      </c>
      <c r="S671" s="17">
        <f t="shared" si="43"/>
        <v>42527.625671296293</v>
      </c>
    </row>
    <row r="672" spans="1:19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14">
        <v>1463418120</v>
      </c>
      <c r="K672" t="b">
        <v>0</v>
      </c>
      <c r="L672">
        <v>310</v>
      </c>
      <c r="M672" t="b">
        <v>0</v>
      </c>
      <c r="N672" s="12" t="s">
        <v>8278</v>
      </c>
      <c r="O672" t="s">
        <v>8280</v>
      </c>
      <c r="P672" s="10">
        <f t="shared" si="40"/>
        <v>29</v>
      </c>
      <c r="Q672" s="10">
        <f t="shared" si="41"/>
        <v>85</v>
      </c>
      <c r="R672">
        <f t="shared" si="42"/>
        <v>2016</v>
      </c>
      <c r="S672" s="17">
        <f t="shared" si="43"/>
        <v>42506.709722222222</v>
      </c>
    </row>
    <row r="673" spans="1:19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14">
        <v>1418315852</v>
      </c>
      <c r="K673" t="b">
        <v>0</v>
      </c>
      <c r="L673">
        <v>15</v>
      </c>
      <c r="M673" t="b">
        <v>0</v>
      </c>
      <c r="N673" s="12" t="s">
        <v>8278</v>
      </c>
      <c r="O673" t="s">
        <v>8280</v>
      </c>
      <c r="P673" s="10">
        <f t="shared" si="40"/>
        <v>39</v>
      </c>
      <c r="Q673" s="10">
        <f t="shared" si="41"/>
        <v>788.53</v>
      </c>
      <c r="R673">
        <f t="shared" si="42"/>
        <v>2014</v>
      </c>
      <c r="S673" s="17">
        <f t="shared" si="43"/>
        <v>41984.692731481482</v>
      </c>
    </row>
    <row r="674" spans="1:19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14">
        <v>1417410964</v>
      </c>
      <c r="K674" t="b">
        <v>0</v>
      </c>
      <c r="L674">
        <v>215</v>
      </c>
      <c r="M674" t="b">
        <v>0</v>
      </c>
      <c r="N674" s="12" t="s">
        <v>8278</v>
      </c>
      <c r="O674" t="s">
        <v>8280</v>
      </c>
      <c r="P674" s="10">
        <f t="shared" si="40"/>
        <v>22</v>
      </c>
      <c r="Q674" s="10">
        <f t="shared" si="41"/>
        <v>50.3</v>
      </c>
      <c r="R674">
        <f t="shared" si="42"/>
        <v>2014</v>
      </c>
      <c r="S674" s="17">
        <f t="shared" si="43"/>
        <v>41974.219490740739</v>
      </c>
    </row>
    <row r="675" spans="1:19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14">
        <v>1405714217</v>
      </c>
      <c r="K675" t="b">
        <v>0</v>
      </c>
      <c r="L675">
        <v>3</v>
      </c>
      <c r="M675" t="b">
        <v>0</v>
      </c>
      <c r="N675" s="12" t="s">
        <v>8278</v>
      </c>
      <c r="O675" t="s">
        <v>8280</v>
      </c>
      <c r="P675" s="10">
        <f t="shared" si="40"/>
        <v>0</v>
      </c>
      <c r="Q675" s="10">
        <f t="shared" si="41"/>
        <v>68.33</v>
      </c>
      <c r="R675">
        <f t="shared" si="42"/>
        <v>2014</v>
      </c>
      <c r="S675" s="17">
        <f t="shared" si="43"/>
        <v>41838.840474537035</v>
      </c>
    </row>
    <row r="676" spans="1:19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14">
        <v>1402627627</v>
      </c>
      <c r="K676" t="b">
        <v>0</v>
      </c>
      <c r="L676">
        <v>2</v>
      </c>
      <c r="M676" t="b">
        <v>0</v>
      </c>
      <c r="N676" s="12" t="s">
        <v>8278</v>
      </c>
      <c r="O676" t="s">
        <v>8280</v>
      </c>
      <c r="P676" s="10">
        <f t="shared" si="40"/>
        <v>0</v>
      </c>
      <c r="Q676" s="10">
        <f t="shared" si="41"/>
        <v>7.5</v>
      </c>
      <c r="R676">
        <f t="shared" si="42"/>
        <v>2014</v>
      </c>
      <c r="S676" s="17">
        <f t="shared" si="43"/>
        <v>41803.116053240738</v>
      </c>
    </row>
    <row r="677" spans="1:19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14">
        <v>1417558804</v>
      </c>
      <c r="K677" t="b">
        <v>0</v>
      </c>
      <c r="L677">
        <v>26</v>
      </c>
      <c r="M677" t="b">
        <v>0</v>
      </c>
      <c r="N677" s="12" t="s">
        <v>8278</v>
      </c>
      <c r="O677" t="s">
        <v>8280</v>
      </c>
      <c r="P677" s="10">
        <f t="shared" si="40"/>
        <v>15</v>
      </c>
      <c r="Q677" s="10">
        <f t="shared" si="41"/>
        <v>34.270000000000003</v>
      </c>
      <c r="R677">
        <f t="shared" si="42"/>
        <v>2014</v>
      </c>
      <c r="S677" s="17">
        <f t="shared" si="43"/>
        <v>41975.930601851855</v>
      </c>
    </row>
    <row r="678" spans="1:19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14">
        <v>1420741581</v>
      </c>
      <c r="K678" t="b">
        <v>0</v>
      </c>
      <c r="L678">
        <v>24</v>
      </c>
      <c r="M678" t="b">
        <v>0</v>
      </c>
      <c r="N678" s="12" t="s">
        <v>8278</v>
      </c>
      <c r="O678" t="s">
        <v>8280</v>
      </c>
      <c r="P678" s="10">
        <f t="shared" si="40"/>
        <v>1</v>
      </c>
      <c r="Q678" s="10">
        <f t="shared" si="41"/>
        <v>61.29</v>
      </c>
      <c r="R678">
        <f t="shared" si="42"/>
        <v>2015</v>
      </c>
      <c r="S678" s="17">
        <f t="shared" si="43"/>
        <v>42012.768298611118</v>
      </c>
    </row>
    <row r="679" spans="1:19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14">
        <v>1463218895</v>
      </c>
      <c r="K679" t="b">
        <v>0</v>
      </c>
      <c r="L679">
        <v>96</v>
      </c>
      <c r="M679" t="b">
        <v>0</v>
      </c>
      <c r="N679" s="12" t="s">
        <v>8278</v>
      </c>
      <c r="O679" t="s">
        <v>8280</v>
      </c>
      <c r="P679" s="10">
        <f t="shared" si="40"/>
        <v>26</v>
      </c>
      <c r="Q679" s="10">
        <f t="shared" si="41"/>
        <v>133.25</v>
      </c>
      <c r="R679">
        <f t="shared" si="42"/>
        <v>2016</v>
      </c>
      <c r="S679" s="17">
        <f t="shared" si="43"/>
        <v>42504.403877314813</v>
      </c>
    </row>
    <row r="680" spans="1:19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14">
        <v>1461229338</v>
      </c>
      <c r="K680" t="b">
        <v>0</v>
      </c>
      <c r="L680">
        <v>17</v>
      </c>
      <c r="M680" t="b">
        <v>0</v>
      </c>
      <c r="N680" s="12" t="s">
        <v>8278</v>
      </c>
      <c r="O680" t="s">
        <v>8280</v>
      </c>
      <c r="P680" s="10">
        <f t="shared" si="40"/>
        <v>4</v>
      </c>
      <c r="Q680" s="10">
        <f t="shared" si="41"/>
        <v>65.180000000000007</v>
      </c>
      <c r="R680">
        <f t="shared" si="42"/>
        <v>2016</v>
      </c>
      <c r="S680" s="17">
        <f t="shared" si="43"/>
        <v>42481.376597222217</v>
      </c>
    </row>
    <row r="681" spans="1:19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14">
        <v>1467736909</v>
      </c>
      <c r="K681" t="b">
        <v>0</v>
      </c>
      <c r="L681">
        <v>94</v>
      </c>
      <c r="M681" t="b">
        <v>0</v>
      </c>
      <c r="N681" s="12" t="s">
        <v>8278</v>
      </c>
      <c r="O681" t="s">
        <v>8280</v>
      </c>
      <c r="P681" s="10">
        <f t="shared" si="40"/>
        <v>15</v>
      </c>
      <c r="Q681" s="10">
        <f t="shared" si="41"/>
        <v>93.9</v>
      </c>
      <c r="R681">
        <f t="shared" si="42"/>
        <v>2016</v>
      </c>
      <c r="S681" s="17">
        <f t="shared" si="43"/>
        <v>42556.695706018523</v>
      </c>
    </row>
    <row r="682" spans="1:19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14">
        <v>1407931331</v>
      </c>
      <c r="K682" t="b">
        <v>0</v>
      </c>
      <c r="L682">
        <v>129</v>
      </c>
      <c r="M682" t="b">
        <v>0</v>
      </c>
      <c r="N682" s="12" t="s">
        <v>8278</v>
      </c>
      <c r="O682" t="s">
        <v>8280</v>
      </c>
      <c r="P682" s="10">
        <f t="shared" si="40"/>
        <v>26</v>
      </c>
      <c r="Q682" s="10">
        <f t="shared" si="41"/>
        <v>150.65</v>
      </c>
      <c r="R682">
        <f t="shared" si="42"/>
        <v>2014</v>
      </c>
      <c r="S682" s="17">
        <f t="shared" si="43"/>
        <v>41864.501516203702</v>
      </c>
    </row>
    <row r="683" spans="1:19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14">
        <v>1474917604</v>
      </c>
      <c r="K683" t="b">
        <v>0</v>
      </c>
      <c r="L683">
        <v>1</v>
      </c>
      <c r="M683" t="b">
        <v>0</v>
      </c>
      <c r="N683" s="12" t="s">
        <v>8278</v>
      </c>
      <c r="O683" t="s">
        <v>8280</v>
      </c>
      <c r="P683" s="10">
        <f t="shared" si="40"/>
        <v>0</v>
      </c>
      <c r="Q683" s="10">
        <f t="shared" si="41"/>
        <v>1</v>
      </c>
      <c r="R683">
        <f t="shared" si="42"/>
        <v>2016</v>
      </c>
      <c r="S683" s="17">
        <f t="shared" si="43"/>
        <v>42639.805601851855</v>
      </c>
    </row>
    <row r="684" spans="1:19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14">
        <v>1486923722</v>
      </c>
      <c r="K684" t="b">
        <v>0</v>
      </c>
      <c r="L684">
        <v>4</v>
      </c>
      <c r="M684" t="b">
        <v>0</v>
      </c>
      <c r="N684" s="12" t="s">
        <v>8278</v>
      </c>
      <c r="O684" t="s">
        <v>8280</v>
      </c>
      <c r="P684" s="10">
        <f t="shared" si="40"/>
        <v>0</v>
      </c>
      <c r="Q684" s="10">
        <f t="shared" si="41"/>
        <v>13.25</v>
      </c>
      <c r="R684">
        <f t="shared" si="42"/>
        <v>2017</v>
      </c>
      <c r="S684" s="17">
        <f t="shared" si="43"/>
        <v>42778.765300925923</v>
      </c>
    </row>
    <row r="685" spans="1:19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14">
        <v>1474493764</v>
      </c>
      <c r="K685" t="b">
        <v>0</v>
      </c>
      <c r="L685">
        <v>3</v>
      </c>
      <c r="M685" t="b">
        <v>0</v>
      </c>
      <c r="N685" s="12" t="s">
        <v>8278</v>
      </c>
      <c r="O685" t="s">
        <v>8280</v>
      </c>
      <c r="P685" s="10">
        <f t="shared" si="40"/>
        <v>1</v>
      </c>
      <c r="Q685" s="10">
        <f t="shared" si="41"/>
        <v>99.33</v>
      </c>
      <c r="R685">
        <f t="shared" si="42"/>
        <v>2016</v>
      </c>
      <c r="S685" s="17">
        <f t="shared" si="43"/>
        <v>42634.900046296301</v>
      </c>
    </row>
    <row r="686" spans="1:19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14">
        <v>1403176891</v>
      </c>
      <c r="K686" t="b">
        <v>0</v>
      </c>
      <c r="L686">
        <v>135</v>
      </c>
      <c r="M686" t="b">
        <v>0</v>
      </c>
      <c r="N686" s="12" t="s">
        <v>8278</v>
      </c>
      <c r="O686" t="s">
        <v>8280</v>
      </c>
      <c r="P686" s="10">
        <f t="shared" si="40"/>
        <v>7</v>
      </c>
      <c r="Q686" s="10">
        <f t="shared" si="41"/>
        <v>177.39</v>
      </c>
      <c r="R686">
        <f t="shared" si="42"/>
        <v>2014</v>
      </c>
      <c r="S686" s="17">
        <f t="shared" si="43"/>
        <v>41809.473275462966</v>
      </c>
    </row>
    <row r="687" spans="1:19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14">
        <v>1417207672</v>
      </c>
      <c r="K687" t="b">
        <v>0</v>
      </c>
      <c r="L687">
        <v>10</v>
      </c>
      <c r="M687" t="b">
        <v>0</v>
      </c>
      <c r="N687" s="12" t="s">
        <v>8278</v>
      </c>
      <c r="O687" t="s">
        <v>8280</v>
      </c>
      <c r="P687" s="10">
        <f t="shared" si="40"/>
        <v>28</v>
      </c>
      <c r="Q687" s="10">
        <f t="shared" si="41"/>
        <v>55.3</v>
      </c>
      <c r="R687">
        <f t="shared" si="42"/>
        <v>2014</v>
      </c>
      <c r="S687" s="17">
        <f t="shared" si="43"/>
        <v>41971.866574074069</v>
      </c>
    </row>
    <row r="688" spans="1:19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14">
        <v>1436026170</v>
      </c>
      <c r="K688" t="b">
        <v>0</v>
      </c>
      <c r="L688">
        <v>0</v>
      </c>
      <c r="M688" t="b">
        <v>0</v>
      </c>
      <c r="N688" s="12" t="s">
        <v>8278</v>
      </c>
      <c r="O688" t="s">
        <v>8280</v>
      </c>
      <c r="P688" s="10">
        <f t="shared" si="40"/>
        <v>0</v>
      </c>
      <c r="Q688" s="10" t="e">
        <f t="shared" si="41"/>
        <v>#DIV/0!</v>
      </c>
      <c r="R688">
        <f t="shared" si="42"/>
        <v>2015</v>
      </c>
      <c r="S688" s="17">
        <f t="shared" si="43"/>
        <v>42189.673263888893</v>
      </c>
    </row>
    <row r="689" spans="1:19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14">
        <v>1481133653</v>
      </c>
      <c r="K689" t="b">
        <v>0</v>
      </c>
      <c r="L689">
        <v>6</v>
      </c>
      <c r="M689" t="b">
        <v>0</v>
      </c>
      <c r="N689" s="12" t="s">
        <v>8278</v>
      </c>
      <c r="O689" t="s">
        <v>8280</v>
      </c>
      <c r="P689" s="10">
        <f t="shared" si="40"/>
        <v>4</v>
      </c>
      <c r="Q689" s="10">
        <f t="shared" si="41"/>
        <v>591.66999999999996</v>
      </c>
      <c r="R689">
        <f t="shared" si="42"/>
        <v>2016</v>
      </c>
      <c r="S689" s="17">
        <f t="shared" si="43"/>
        <v>42711.750613425931</v>
      </c>
    </row>
    <row r="690" spans="1:19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14">
        <v>1442284253</v>
      </c>
      <c r="K690" t="b">
        <v>0</v>
      </c>
      <c r="L690">
        <v>36</v>
      </c>
      <c r="M690" t="b">
        <v>0</v>
      </c>
      <c r="N690" s="12" t="s">
        <v>8278</v>
      </c>
      <c r="O690" t="s">
        <v>8280</v>
      </c>
      <c r="P690" s="10">
        <f t="shared" si="40"/>
        <v>73</v>
      </c>
      <c r="Q690" s="10">
        <f t="shared" si="41"/>
        <v>405.5</v>
      </c>
      <c r="R690">
        <f t="shared" si="42"/>
        <v>2015</v>
      </c>
      <c r="S690" s="17">
        <f t="shared" si="43"/>
        <v>42262.104780092588</v>
      </c>
    </row>
    <row r="691" spans="1:19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14">
        <v>1478016097</v>
      </c>
      <c r="K691" t="b">
        <v>0</v>
      </c>
      <c r="L691">
        <v>336</v>
      </c>
      <c r="M691" t="b">
        <v>0</v>
      </c>
      <c r="N691" s="12" t="s">
        <v>8278</v>
      </c>
      <c r="O691" t="s">
        <v>8280</v>
      </c>
      <c r="P691" s="10">
        <f t="shared" si="40"/>
        <v>58</v>
      </c>
      <c r="Q691" s="10">
        <f t="shared" si="41"/>
        <v>343.15</v>
      </c>
      <c r="R691">
        <f t="shared" si="42"/>
        <v>2016</v>
      </c>
      <c r="S691" s="17">
        <f t="shared" si="43"/>
        <v>42675.66778935185</v>
      </c>
    </row>
    <row r="692" spans="1:19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14">
        <v>1469718841</v>
      </c>
      <c r="K692" t="b">
        <v>0</v>
      </c>
      <c r="L692">
        <v>34</v>
      </c>
      <c r="M692" t="b">
        <v>0</v>
      </c>
      <c r="N692" s="12" t="s">
        <v>8278</v>
      </c>
      <c r="O692" t="s">
        <v>8280</v>
      </c>
      <c r="P692" s="10">
        <f t="shared" si="40"/>
        <v>12</v>
      </c>
      <c r="Q692" s="10">
        <f t="shared" si="41"/>
        <v>72.59</v>
      </c>
      <c r="R692">
        <f t="shared" si="42"/>
        <v>2016</v>
      </c>
      <c r="S692" s="17">
        <f t="shared" si="43"/>
        <v>42579.634733796294</v>
      </c>
    </row>
    <row r="693" spans="1:19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14">
        <v>1433292046</v>
      </c>
      <c r="K693" t="b">
        <v>0</v>
      </c>
      <c r="L693">
        <v>10</v>
      </c>
      <c r="M693" t="b">
        <v>0</v>
      </c>
      <c r="N693" s="12" t="s">
        <v>8278</v>
      </c>
      <c r="O693" t="s">
        <v>8280</v>
      </c>
      <c r="P693" s="10">
        <f t="shared" si="40"/>
        <v>1</v>
      </c>
      <c r="Q693" s="10">
        <f t="shared" si="41"/>
        <v>26</v>
      </c>
      <c r="R693">
        <f t="shared" si="42"/>
        <v>2015</v>
      </c>
      <c r="S693" s="17">
        <f t="shared" si="43"/>
        <v>42158.028310185182</v>
      </c>
    </row>
    <row r="694" spans="1:19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14">
        <v>1479805263</v>
      </c>
      <c r="K694" t="b">
        <v>0</v>
      </c>
      <c r="L694">
        <v>201</v>
      </c>
      <c r="M694" t="b">
        <v>0</v>
      </c>
      <c r="N694" s="12" t="s">
        <v>8278</v>
      </c>
      <c r="O694" t="s">
        <v>8280</v>
      </c>
      <c r="P694" s="10">
        <f t="shared" si="40"/>
        <v>7</v>
      </c>
      <c r="Q694" s="10">
        <f t="shared" si="41"/>
        <v>6.5</v>
      </c>
      <c r="R694">
        <f t="shared" si="42"/>
        <v>2016</v>
      </c>
      <c r="S694" s="17">
        <f t="shared" si="43"/>
        <v>42696.37572916667</v>
      </c>
    </row>
    <row r="695" spans="1:19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14">
        <v>1427829827</v>
      </c>
      <c r="K695" t="b">
        <v>0</v>
      </c>
      <c r="L695">
        <v>296</v>
      </c>
      <c r="M695" t="b">
        <v>0</v>
      </c>
      <c r="N695" s="12" t="s">
        <v>8278</v>
      </c>
      <c r="O695" t="s">
        <v>8280</v>
      </c>
      <c r="P695" s="10">
        <f t="shared" si="40"/>
        <v>35</v>
      </c>
      <c r="Q695" s="10">
        <f t="shared" si="41"/>
        <v>119.39</v>
      </c>
      <c r="R695">
        <f t="shared" si="42"/>
        <v>2015</v>
      </c>
      <c r="S695" s="17">
        <f t="shared" si="43"/>
        <v>42094.808182870373</v>
      </c>
    </row>
    <row r="696" spans="1:19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14">
        <v>1483372559</v>
      </c>
      <c r="K696" t="b">
        <v>0</v>
      </c>
      <c r="L696">
        <v>7</v>
      </c>
      <c r="M696" t="b">
        <v>0</v>
      </c>
      <c r="N696" s="12" t="s">
        <v>8278</v>
      </c>
      <c r="O696" t="s">
        <v>8280</v>
      </c>
      <c r="P696" s="10">
        <f t="shared" si="40"/>
        <v>0</v>
      </c>
      <c r="Q696" s="10">
        <f t="shared" si="41"/>
        <v>84.29</v>
      </c>
      <c r="R696">
        <f t="shared" si="42"/>
        <v>2017</v>
      </c>
      <c r="S696" s="17">
        <f t="shared" si="43"/>
        <v>42737.663877314815</v>
      </c>
    </row>
    <row r="697" spans="1:19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14">
        <v>1412166620</v>
      </c>
      <c r="K697" t="b">
        <v>0</v>
      </c>
      <c r="L697">
        <v>7</v>
      </c>
      <c r="M697" t="b">
        <v>0</v>
      </c>
      <c r="N697" s="12" t="s">
        <v>8278</v>
      </c>
      <c r="O697" t="s">
        <v>8280</v>
      </c>
      <c r="P697" s="10">
        <f t="shared" si="40"/>
        <v>1</v>
      </c>
      <c r="Q697" s="10">
        <f t="shared" si="41"/>
        <v>90.86</v>
      </c>
      <c r="R697">
        <f t="shared" si="42"/>
        <v>2014</v>
      </c>
      <c r="S697" s="17">
        <f t="shared" si="43"/>
        <v>41913.521064814813</v>
      </c>
    </row>
    <row r="698" spans="1:19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14">
        <v>1403734502</v>
      </c>
      <c r="K698" t="b">
        <v>0</v>
      </c>
      <c r="L698">
        <v>1</v>
      </c>
      <c r="M698" t="b">
        <v>0</v>
      </c>
      <c r="N698" s="12" t="s">
        <v>8278</v>
      </c>
      <c r="O698" t="s">
        <v>8280</v>
      </c>
      <c r="P698" s="10">
        <f t="shared" si="40"/>
        <v>0</v>
      </c>
      <c r="Q698" s="10">
        <f t="shared" si="41"/>
        <v>1</v>
      </c>
      <c r="R698">
        <f t="shared" si="42"/>
        <v>2014</v>
      </c>
      <c r="S698" s="17">
        <f t="shared" si="43"/>
        <v>41815.927106481482</v>
      </c>
    </row>
    <row r="699" spans="1:19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14">
        <v>1453206789</v>
      </c>
      <c r="K699" t="b">
        <v>0</v>
      </c>
      <c r="L699">
        <v>114</v>
      </c>
      <c r="M699" t="b">
        <v>0</v>
      </c>
      <c r="N699" s="12" t="s">
        <v>8278</v>
      </c>
      <c r="O699" t="s">
        <v>8280</v>
      </c>
      <c r="P699" s="10">
        <f t="shared" si="40"/>
        <v>46</v>
      </c>
      <c r="Q699" s="10">
        <f t="shared" si="41"/>
        <v>20.34</v>
      </c>
      <c r="R699">
        <f t="shared" si="42"/>
        <v>2016</v>
      </c>
      <c r="S699" s="17">
        <f t="shared" si="43"/>
        <v>42388.523020833338</v>
      </c>
    </row>
    <row r="700" spans="1:19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14">
        <v>1408141245</v>
      </c>
      <c r="K700" t="b">
        <v>0</v>
      </c>
      <c r="L700">
        <v>29</v>
      </c>
      <c r="M700" t="b">
        <v>0</v>
      </c>
      <c r="N700" s="12" t="s">
        <v>8278</v>
      </c>
      <c r="O700" t="s">
        <v>8280</v>
      </c>
      <c r="P700" s="10">
        <f t="shared" si="40"/>
        <v>15</v>
      </c>
      <c r="Q700" s="10">
        <f t="shared" si="41"/>
        <v>530.69000000000005</v>
      </c>
      <c r="R700">
        <f t="shared" si="42"/>
        <v>2014</v>
      </c>
      <c r="S700" s="17">
        <f t="shared" si="43"/>
        <v>41866.931076388886</v>
      </c>
    </row>
    <row r="701" spans="1:19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14">
        <v>1381923548</v>
      </c>
      <c r="K701" t="b">
        <v>0</v>
      </c>
      <c r="L701">
        <v>890</v>
      </c>
      <c r="M701" t="b">
        <v>0</v>
      </c>
      <c r="N701" s="12" t="s">
        <v>8278</v>
      </c>
      <c r="O701" t="s">
        <v>8280</v>
      </c>
      <c r="P701" s="10">
        <f t="shared" si="40"/>
        <v>82</v>
      </c>
      <c r="Q701" s="10">
        <f t="shared" si="41"/>
        <v>120.39</v>
      </c>
      <c r="R701">
        <f t="shared" si="42"/>
        <v>2013</v>
      </c>
      <c r="S701" s="17">
        <f t="shared" si="43"/>
        <v>41563.485509259262</v>
      </c>
    </row>
    <row r="702" spans="1:19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14">
        <v>1481473881</v>
      </c>
      <c r="K702" t="b">
        <v>0</v>
      </c>
      <c r="L702">
        <v>31</v>
      </c>
      <c r="M702" t="b">
        <v>0</v>
      </c>
      <c r="N702" s="12" t="s">
        <v>8278</v>
      </c>
      <c r="O702" t="s">
        <v>8280</v>
      </c>
      <c r="P702" s="10">
        <f t="shared" si="40"/>
        <v>3</v>
      </c>
      <c r="Q702" s="10">
        <f t="shared" si="41"/>
        <v>13</v>
      </c>
      <c r="R702">
        <f t="shared" si="42"/>
        <v>2016</v>
      </c>
      <c r="S702" s="17">
        <f t="shared" si="43"/>
        <v>42715.688437500001</v>
      </c>
    </row>
    <row r="703" spans="1:19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14">
        <v>1403538880</v>
      </c>
      <c r="K703" t="b">
        <v>0</v>
      </c>
      <c r="L703">
        <v>21</v>
      </c>
      <c r="M703" t="b">
        <v>0</v>
      </c>
      <c r="N703" s="12" t="s">
        <v>8278</v>
      </c>
      <c r="O703" t="s">
        <v>8280</v>
      </c>
      <c r="P703" s="10">
        <f t="shared" si="40"/>
        <v>27</v>
      </c>
      <c r="Q703" s="10">
        <f t="shared" si="41"/>
        <v>291.33</v>
      </c>
      <c r="R703">
        <f t="shared" si="42"/>
        <v>2014</v>
      </c>
      <c r="S703" s="17">
        <f t="shared" si="43"/>
        <v>41813.662962962961</v>
      </c>
    </row>
    <row r="704" spans="1:19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14">
        <v>1477416387</v>
      </c>
      <c r="K704" t="b">
        <v>0</v>
      </c>
      <c r="L704">
        <v>37</v>
      </c>
      <c r="M704" t="b">
        <v>0</v>
      </c>
      <c r="N704" s="12" t="s">
        <v>8278</v>
      </c>
      <c r="O704" t="s">
        <v>8280</v>
      </c>
      <c r="P704" s="10">
        <f t="shared" si="40"/>
        <v>31</v>
      </c>
      <c r="Q704" s="10">
        <f t="shared" si="41"/>
        <v>124.92</v>
      </c>
      <c r="R704">
        <f t="shared" si="42"/>
        <v>2016</v>
      </c>
      <c r="S704" s="17">
        <f t="shared" si="43"/>
        <v>42668.726701388892</v>
      </c>
    </row>
    <row r="705" spans="1:19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14">
        <v>1481150949</v>
      </c>
      <c r="K705" t="b">
        <v>0</v>
      </c>
      <c r="L705">
        <v>7</v>
      </c>
      <c r="M705" t="b">
        <v>0</v>
      </c>
      <c r="N705" s="12" t="s">
        <v>8278</v>
      </c>
      <c r="O705" t="s">
        <v>8280</v>
      </c>
      <c r="P705" s="10">
        <f t="shared" si="40"/>
        <v>6</v>
      </c>
      <c r="Q705" s="10">
        <f t="shared" si="41"/>
        <v>119.57</v>
      </c>
      <c r="R705">
        <f t="shared" si="42"/>
        <v>2016</v>
      </c>
      <c r="S705" s="17">
        <f t="shared" si="43"/>
        <v>42711.950798611113</v>
      </c>
    </row>
    <row r="706" spans="1:19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14">
        <v>1482381468</v>
      </c>
      <c r="K706" t="b">
        <v>0</v>
      </c>
      <c r="L706">
        <v>4</v>
      </c>
      <c r="M706" t="b">
        <v>0</v>
      </c>
      <c r="N706" s="12" t="s">
        <v>8278</v>
      </c>
      <c r="O706" t="s">
        <v>8280</v>
      </c>
      <c r="P706" s="10">
        <f t="shared" si="40"/>
        <v>1</v>
      </c>
      <c r="Q706" s="10">
        <f t="shared" si="41"/>
        <v>120.25</v>
      </c>
      <c r="R706">
        <f t="shared" si="42"/>
        <v>2016</v>
      </c>
      <c r="S706" s="17">
        <f t="shared" si="43"/>
        <v>42726.192916666667</v>
      </c>
    </row>
    <row r="707" spans="1:19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14">
        <v>1482407278</v>
      </c>
      <c r="K707" t="b">
        <v>0</v>
      </c>
      <c r="L707">
        <v>5</v>
      </c>
      <c r="M707" t="b">
        <v>0</v>
      </c>
      <c r="N707" s="12" t="s">
        <v>8278</v>
      </c>
      <c r="O707" t="s">
        <v>8280</v>
      </c>
      <c r="P707" s="10">
        <f t="shared" ref="P707:P770" si="44">ROUND(E707/D707*100,0)</f>
        <v>1</v>
      </c>
      <c r="Q707" s="10">
        <f t="shared" ref="Q707:Q770" si="45">ROUND(E707/L707,2)</f>
        <v>195.4</v>
      </c>
      <c r="R707">
        <f t="shared" ref="R707:R770" si="46">YEAR(S707)</f>
        <v>2016</v>
      </c>
      <c r="S707" s="17">
        <f t="shared" ref="S707:S770" si="47">(((J707/60)/60)/24)+DATE(1970,1,1)</f>
        <v>42726.491643518515</v>
      </c>
    </row>
    <row r="708" spans="1:19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14">
        <v>1478130783</v>
      </c>
      <c r="K708" t="b">
        <v>0</v>
      </c>
      <c r="L708">
        <v>0</v>
      </c>
      <c r="M708" t="b">
        <v>0</v>
      </c>
      <c r="N708" s="12" t="s">
        <v>8278</v>
      </c>
      <c r="O708" t="s">
        <v>8280</v>
      </c>
      <c r="P708" s="10">
        <f t="shared" si="44"/>
        <v>0</v>
      </c>
      <c r="Q708" s="10" t="e">
        <f t="shared" si="45"/>
        <v>#DIV/0!</v>
      </c>
      <c r="R708">
        <f t="shared" si="46"/>
        <v>2016</v>
      </c>
      <c r="S708" s="17">
        <f t="shared" si="47"/>
        <v>42676.995173611111</v>
      </c>
    </row>
    <row r="709" spans="1:19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14">
        <v>1479830127</v>
      </c>
      <c r="K709" t="b">
        <v>0</v>
      </c>
      <c r="L709">
        <v>456</v>
      </c>
      <c r="M709" t="b">
        <v>0</v>
      </c>
      <c r="N709" s="12" t="s">
        <v>8278</v>
      </c>
      <c r="O709" t="s">
        <v>8280</v>
      </c>
      <c r="P709" s="10">
        <f t="shared" si="44"/>
        <v>79</v>
      </c>
      <c r="Q709" s="10">
        <f t="shared" si="45"/>
        <v>117.7</v>
      </c>
      <c r="R709">
        <f t="shared" si="46"/>
        <v>2016</v>
      </c>
      <c r="S709" s="17">
        <f t="shared" si="47"/>
        <v>42696.663506944446</v>
      </c>
    </row>
    <row r="710" spans="1:19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14">
        <v>1405432600</v>
      </c>
      <c r="K710" t="b">
        <v>0</v>
      </c>
      <c r="L710">
        <v>369</v>
      </c>
      <c r="M710" t="b">
        <v>0</v>
      </c>
      <c r="N710" s="12" t="s">
        <v>8278</v>
      </c>
      <c r="O710" t="s">
        <v>8280</v>
      </c>
      <c r="P710" s="10">
        <f t="shared" si="44"/>
        <v>22</v>
      </c>
      <c r="Q710" s="10">
        <f t="shared" si="45"/>
        <v>23.95</v>
      </c>
      <c r="R710">
        <f t="shared" si="46"/>
        <v>2014</v>
      </c>
      <c r="S710" s="17">
        <f t="shared" si="47"/>
        <v>41835.581018518518</v>
      </c>
    </row>
    <row r="711" spans="1:19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14">
        <v>1415149159</v>
      </c>
      <c r="K711" t="b">
        <v>0</v>
      </c>
      <c r="L711">
        <v>2</v>
      </c>
      <c r="M711" t="b">
        <v>0</v>
      </c>
      <c r="N711" s="12" t="s">
        <v>8278</v>
      </c>
      <c r="O711" t="s">
        <v>8280</v>
      </c>
      <c r="P711" s="10">
        <f t="shared" si="44"/>
        <v>0</v>
      </c>
      <c r="Q711" s="10">
        <f t="shared" si="45"/>
        <v>30.5</v>
      </c>
      <c r="R711">
        <f t="shared" si="46"/>
        <v>2014</v>
      </c>
      <c r="S711" s="17">
        <f t="shared" si="47"/>
        <v>41948.041192129633</v>
      </c>
    </row>
    <row r="712" spans="1:19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14">
        <v>1405640302</v>
      </c>
      <c r="K712" t="b">
        <v>0</v>
      </c>
      <c r="L712">
        <v>0</v>
      </c>
      <c r="M712" t="b">
        <v>0</v>
      </c>
      <c r="N712" s="12" t="s">
        <v>8278</v>
      </c>
      <c r="O712" t="s">
        <v>8280</v>
      </c>
      <c r="P712" s="10">
        <f t="shared" si="44"/>
        <v>0</v>
      </c>
      <c r="Q712" s="10" t="e">
        <f t="shared" si="45"/>
        <v>#DIV/0!</v>
      </c>
      <c r="R712">
        <f t="shared" si="46"/>
        <v>2014</v>
      </c>
      <c r="S712" s="17">
        <f t="shared" si="47"/>
        <v>41837.984976851854</v>
      </c>
    </row>
    <row r="713" spans="1:19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14">
        <v>1478257268</v>
      </c>
      <c r="K713" t="b">
        <v>0</v>
      </c>
      <c r="L713">
        <v>338</v>
      </c>
      <c r="M713" t="b">
        <v>0</v>
      </c>
      <c r="N713" s="12" t="s">
        <v>8278</v>
      </c>
      <c r="O713" t="s">
        <v>8280</v>
      </c>
      <c r="P713" s="10">
        <f t="shared" si="44"/>
        <v>34</v>
      </c>
      <c r="Q713" s="10">
        <f t="shared" si="45"/>
        <v>99.97</v>
      </c>
      <c r="R713">
        <f t="shared" si="46"/>
        <v>2016</v>
      </c>
      <c r="S713" s="17">
        <f t="shared" si="47"/>
        <v>42678.459120370375</v>
      </c>
    </row>
    <row r="714" spans="1:19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14">
        <v>1452874832</v>
      </c>
      <c r="K714" t="b">
        <v>0</v>
      </c>
      <c r="L714">
        <v>4</v>
      </c>
      <c r="M714" t="b">
        <v>0</v>
      </c>
      <c r="N714" s="12" t="s">
        <v>8278</v>
      </c>
      <c r="O714" t="s">
        <v>8280</v>
      </c>
      <c r="P714" s="10">
        <f t="shared" si="44"/>
        <v>0</v>
      </c>
      <c r="Q714" s="10">
        <f t="shared" si="45"/>
        <v>26.25</v>
      </c>
      <c r="R714">
        <f t="shared" si="46"/>
        <v>2016</v>
      </c>
      <c r="S714" s="17">
        <f t="shared" si="47"/>
        <v>42384.680925925932</v>
      </c>
    </row>
    <row r="715" spans="1:19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14">
        <v>1462538532</v>
      </c>
      <c r="K715" t="b">
        <v>0</v>
      </c>
      <c r="L715">
        <v>1</v>
      </c>
      <c r="M715" t="b">
        <v>0</v>
      </c>
      <c r="N715" s="12" t="s">
        <v>8278</v>
      </c>
      <c r="O715" t="s">
        <v>8280</v>
      </c>
      <c r="P715" s="10">
        <f t="shared" si="44"/>
        <v>1</v>
      </c>
      <c r="Q715" s="10">
        <f t="shared" si="45"/>
        <v>199</v>
      </c>
      <c r="R715">
        <f t="shared" si="46"/>
        <v>2016</v>
      </c>
      <c r="S715" s="17">
        <f t="shared" si="47"/>
        <v>42496.529305555552</v>
      </c>
    </row>
    <row r="716" spans="1:19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14">
        <v>1483124082</v>
      </c>
      <c r="K716" t="b">
        <v>0</v>
      </c>
      <c r="L716">
        <v>28</v>
      </c>
      <c r="M716" t="b">
        <v>0</v>
      </c>
      <c r="N716" s="12" t="s">
        <v>8278</v>
      </c>
      <c r="O716" t="s">
        <v>8280</v>
      </c>
      <c r="P716" s="10">
        <f t="shared" si="44"/>
        <v>15</v>
      </c>
      <c r="Q716" s="10">
        <f t="shared" si="45"/>
        <v>80.319999999999993</v>
      </c>
      <c r="R716">
        <f t="shared" si="46"/>
        <v>2016</v>
      </c>
      <c r="S716" s="17">
        <f t="shared" si="47"/>
        <v>42734.787986111114</v>
      </c>
    </row>
    <row r="717" spans="1:19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14">
        <v>1443233440</v>
      </c>
      <c r="K717" t="b">
        <v>0</v>
      </c>
      <c r="L717">
        <v>12</v>
      </c>
      <c r="M717" t="b">
        <v>0</v>
      </c>
      <c r="N717" s="12" t="s">
        <v>8278</v>
      </c>
      <c r="O717" t="s">
        <v>8280</v>
      </c>
      <c r="P717" s="10">
        <f t="shared" si="44"/>
        <v>5</v>
      </c>
      <c r="Q717" s="10">
        <f t="shared" si="45"/>
        <v>115.75</v>
      </c>
      <c r="R717">
        <f t="shared" si="46"/>
        <v>2015</v>
      </c>
      <c r="S717" s="17">
        <f t="shared" si="47"/>
        <v>42273.090740740736</v>
      </c>
    </row>
    <row r="718" spans="1:19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14">
        <v>1414511307</v>
      </c>
      <c r="K718" t="b">
        <v>0</v>
      </c>
      <c r="L718">
        <v>16</v>
      </c>
      <c r="M718" t="b">
        <v>0</v>
      </c>
      <c r="N718" s="12" t="s">
        <v>8278</v>
      </c>
      <c r="O718" t="s">
        <v>8280</v>
      </c>
      <c r="P718" s="10">
        <f t="shared" si="44"/>
        <v>10</v>
      </c>
      <c r="Q718" s="10">
        <f t="shared" si="45"/>
        <v>44.69</v>
      </c>
      <c r="R718">
        <f t="shared" si="46"/>
        <v>2014</v>
      </c>
      <c r="S718" s="17">
        <f t="shared" si="47"/>
        <v>41940.658645833333</v>
      </c>
    </row>
    <row r="719" spans="1:19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14">
        <v>1407357002</v>
      </c>
      <c r="K719" t="b">
        <v>0</v>
      </c>
      <c r="L719">
        <v>4</v>
      </c>
      <c r="M719" t="b">
        <v>0</v>
      </c>
      <c r="N719" s="12" t="s">
        <v>8278</v>
      </c>
      <c r="O719" t="s">
        <v>8280</v>
      </c>
      <c r="P719" s="10">
        <f t="shared" si="44"/>
        <v>0</v>
      </c>
      <c r="Q719" s="10">
        <f t="shared" si="45"/>
        <v>76.25</v>
      </c>
      <c r="R719">
        <f t="shared" si="46"/>
        <v>2014</v>
      </c>
      <c r="S719" s="17">
        <f t="shared" si="47"/>
        <v>41857.854189814818</v>
      </c>
    </row>
    <row r="720" spans="1:19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14">
        <v>1484684247</v>
      </c>
      <c r="K720" t="b">
        <v>0</v>
      </c>
      <c r="L720">
        <v>4</v>
      </c>
      <c r="M720" t="b">
        <v>0</v>
      </c>
      <c r="N720" s="12" t="s">
        <v>8278</v>
      </c>
      <c r="O720" t="s">
        <v>8280</v>
      </c>
      <c r="P720" s="10">
        <f t="shared" si="44"/>
        <v>1</v>
      </c>
      <c r="Q720" s="10">
        <f t="shared" si="45"/>
        <v>22.5</v>
      </c>
      <c r="R720">
        <f t="shared" si="46"/>
        <v>2017</v>
      </c>
      <c r="S720" s="17">
        <f t="shared" si="47"/>
        <v>42752.845451388886</v>
      </c>
    </row>
    <row r="721" spans="1:19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14">
        <v>1454979476</v>
      </c>
      <c r="K721" t="b">
        <v>0</v>
      </c>
      <c r="L721">
        <v>10</v>
      </c>
      <c r="M721" t="b">
        <v>0</v>
      </c>
      <c r="N721" s="12" t="s">
        <v>8278</v>
      </c>
      <c r="O721" t="s">
        <v>8280</v>
      </c>
      <c r="P721" s="10">
        <f t="shared" si="44"/>
        <v>1</v>
      </c>
      <c r="Q721" s="10">
        <f t="shared" si="45"/>
        <v>19.399999999999999</v>
      </c>
      <c r="R721">
        <f t="shared" si="46"/>
        <v>2016</v>
      </c>
      <c r="S721" s="17">
        <f t="shared" si="47"/>
        <v>42409.040231481486</v>
      </c>
    </row>
    <row r="722" spans="1:19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14">
        <v>1325432091</v>
      </c>
      <c r="K722" t="b">
        <v>0</v>
      </c>
      <c r="L722">
        <v>41</v>
      </c>
      <c r="M722" t="b">
        <v>1</v>
      </c>
      <c r="N722" s="12" t="s">
        <v>8281</v>
      </c>
      <c r="O722" t="s">
        <v>8282</v>
      </c>
      <c r="P722" s="10">
        <f t="shared" si="44"/>
        <v>144</v>
      </c>
      <c r="Q722" s="10">
        <f t="shared" si="45"/>
        <v>66.709999999999994</v>
      </c>
      <c r="R722">
        <f t="shared" si="46"/>
        <v>2012</v>
      </c>
      <c r="S722" s="17">
        <f t="shared" si="47"/>
        <v>40909.649201388893</v>
      </c>
    </row>
    <row r="723" spans="1:19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14">
        <v>1403012607</v>
      </c>
      <c r="K723" t="b">
        <v>0</v>
      </c>
      <c r="L723">
        <v>119</v>
      </c>
      <c r="M723" t="b">
        <v>1</v>
      </c>
      <c r="N723" s="12" t="s">
        <v>8281</v>
      </c>
      <c r="O723" t="s">
        <v>8282</v>
      </c>
      <c r="P723" s="10">
        <f t="shared" si="44"/>
        <v>122</v>
      </c>
      <c r="Q723" s="10">
        <f t="shared" si="45"/>
        <v>84.14</v>
      </c>
      <c r="R723">
        <f t="shared" si="46"/>
        <v>2014</v>
      </c>
      <c r="S723" s="17">
        <f t="shared" si="47"/>
        <v>41807.571840277778</v>
      </c>
    </row>
    <row r="724" spans="1:19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14">
        <v>1331320778</v>
      </c>
      <c r="K724" t="b">
        <v>0</v>
      </c>
      <c r="L724">
        <v>153</v>
      </c>
      <c r="M724" t="b">
        <v>1</v>
      </c>
      <c r="N724" s="12" t="s">
        <v>8281</v>
      </c>
      <c r="O724" t="s">
        <v>8282</v>
      </c>
      <c r="P724" s="10">
        <f t="shared" si="44"/>
        <v>132</v>
      </c>
      <c r="Q724" s="10">
        <f t="shared" si="45"/>
        <v>215.73</v>
      </c>
      <c r="R724">
        <f t="shared" si="46"/>
        <v>2012</v>
      </c>
      <c r="S724" s="17">
        <f t="shared" si="47"/>
        <v>40977.805300925924</v>
      </c>
    </row>
    <row r="725" spans="1:19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14">
        <v>1435606549</v>
      </c>
      <c r="K725" t="b">
        <v>0</v>
      </c>
      <c r="L725">
        <v>100</v>
      </c>
      <c r="M725" t="b">
        <v>1</v>
      </c>
      <c r="N725" s="12" t="s">
        <v>8281</v>
      </c>
      <c r="O725" t="s">
        <v>8282</v>
      </c>
      <c r="P725" s="10">
        <f t="shared" si="44"/>
        <v>109</v>
      </c>
      <c r="Q725" s="10">
        <f t="shared" si="45"/>
        <v>54.69</v>
      </c>
      <c r="R725">
        <f t="shared" si="46"/>
        <v>2015</v>
      </c>
      <c r="S725" s="17">
        <f t="shared" si="47"/>
        <v>42184.816539351858</v>
      </c>
    </row>
    <row r="726" spans="1:19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14">
        <v>1306855163</v>
      </c>
      <c r="K726" t="b">
        <v>0</v>
      </c>
      <c r="L726">
        <v>143</v>
      </c>
      <c r="M726" t="b">
        <v>1</v>
      </c>
      <c r="N726" s="12" t="s">
        <v>8281</v>
      </c>
      <c r="O726" t="s">
        <v>8282</v>
      </c>
      <c r="P726" s="10">
        <f t="shared" si="44"/>
        <v>105</v>
      </c>
      <c r="Q726" s="10">
        <f t="shared" si="45"/>
        <v>51.63</v>
      </c>
      <c r="R726">
        <f t="shared" si="46"/>
        <v>2011</v>
      </c>
      <c r="S726" s="17">
        <f t="shared" si="47"/>
        <v>40694.638460648144</v>
      </c>
    </row>
    <row r="727" spans="1:19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14">
        <v>1447426912</v>
      </c>
      <c r="K727" t="b">
        <v>0</v>
      </c>
      <c r="L727">
        <v>140</v>
      </c>
      <c r="M727" t="b">
        <v>1</v>
      </c>
      <c r="N727" s="12" t="s">
        <v>8281</v>
      </c>
      <c r="O727" t="s">
        <v>8282</v>
      </c>
      <c r="P727" s="10">
        <f t="shared" si="44"/>
        <v>100</v>
      </c>
      <c r="Q727" s="10">
        <f t="shared" si="45"/>
        <v>143.36000000000001</v>
      </c>
      <c r="R727">
        <f t="shared" si="46"/>
        <v>2015</v>
      </c>
      <c r="S727" s="17">
        <f t="shared" si="47"/>
        <v>42321.626296296294</v>
      </c>
    </row>
    <row r="728" spans="1:19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14">
        <v>1363136487</v>
      </c>
      <c r="K728" t="b">
        <v>0</v>
      </c>
      <c r="L728">
        <v>35</v>
      </c>
      <c r="M728" t="b">
        <v>1</v>
      </c>
      <c r="N728" s="12" t="s">
        <v>8281</v>
      </c>
      <c r="O728" t="s">
        <v>8282</v>
      </c>
      <c r="P728" s="10">
        <f t="shared" si="44"/>
        <v>101</v>
      </c>
      <c r="Q728" s="10">
        <f t="shared" si="45"/>
        <v>72.430000000000007</v>
      </c>
      <c r="R728">
        <f t="shared" si="46"/>
        <v>2013</v>
      </c>
      <c r="S728" s="17">
        <f t="shared" si="47"/>
        <v>41346.042673611111</v>
      </c>
    </row>
    <row r="729" spans="1:19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14">
        <v>1354580949</v>
      </c>
      <c r="K729" t="b">
        <v>0</v>
      </c>
      <c r="L729">
        <v>149</v>
      </c>
      <c r="M729" t="b">
        <v>1</v>
      </c>
      <c r="N729" s="12" t="s">
        <v>8281</v>
      </c>
      <c r="O729" t="s">
        <v>8282</v>
      </c>
      <c r="P729" s="10">
        <f t="shared" si="44"/>
        <v>156</v>
      </c>
      <c r="Q729" s="10">
        <f t="shared" si="45"/>
        <v>36.53</v>
      </c>
      <c r="R729">
        <f t="shared" si="46"/>
        <v>2012</v>
      </c>
      <c r="S729" s="17">
        <f t="shared" si="47"/>
        <v>41247.020243055551</v>
      </c>
    </row>
    <row r="730" spans="1:19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14">
        <v>1310069157</v>
      </c>
      <c r="K730" t="b">
        <v>0</v>
      </c>
      <c r="L730">
        <v>130</v>
      </c>
      <c r="M730" t="b">
        <v>1</v>
      </c>
      <c r="N730" s="12" t="s">
        <v>8281</v>
      </c>
      <c r="O730" t="s">
        <v>8282</v>
      </c>
      <c r="P730" s="10">
        <f t="shared" si="44"/>
        <v>106</v>
      </c>
      <c r="Q730" s="10">
        <f t="shared" si="45"/>
        <v>60.9</v>
      </c>
      <c r="R730">
        <f t="shared" si="46"/>
        <v>2011</v>
      </c>
      <c r="S730" s="17">
        <f t="shared" si="47"/>
        <v>40731.837465277778</v>
      </c>
    </row>
    <row r="731" spans="1:19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14">
        <v>1342844861</v>
      </c>
      <c r="K731" t="b">
        <v>0</v>
      </c>
      <c r="L731">
        <v>120</v>
      </c>
      <c r="M731" t="b">
        <v>1</v>
      </c>
      <c r="N731" s="12" t="s">
        <v>8281</v>
      </c>
      <c r="O731" t="s">
        <v>8282</v>
      </c>
      <c r="P731" s="10">
        <f t="shared" si="44"/>
        <v>131</v>
      </c>
      <c r="Q731" s="10">
        <f t="shared" si="45"/>
        <v>43.55</v>
      </c>
      <c r="R731">
        <f t="shared" si="46"/>
        <v>2012</v>
      </c>
      <c r="S731" s="17">
        <f t="shared" si="47"/>
        <v>41111.185891203706</v>
      </c>
    </row>
    <row r="732" spans="1:19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14">
        <v>1320688391</v>
      </c>
      <c r="K732" t="b">
        <v>0</v>
      </c>
      <c r="L732">
        <v>265</v>
      </c>
      <c r="M732" t="b">
        <v>1</v>
      </c>
      <c r="N732" s="12" t="s">
        <v>8281</v>
      </c>
      <c r="O732" t="s">
        <v>8282</v>
      </c>
      <c r="P732" s="10">
        <f t="shared" si="44"/>
        <v>132</v>
      </c>
      <c r="Q732" s="10">
        <f t="shared" si="45"/>
        <v>99.77</v>
      </c>
      <c r="R732">
        <f t="shared" si="46"/>
        <v>2011</v>
      </c>
      <c r="S732" s="17">
        <f t="shared" si="47"/>
        <v>40854.745266203703</v>
      </c>
    </row>
    <row r="733" spans="1:19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14">
        <v>1322852747</v>
      </c>
      <c r="K733" t="b">
        <v>0</v>
      </c>
      <c r="L733">
        <v>71</v>
      </c>
      <c r="M733" t="b">
        <v>1</v>
      </c>
      <c r="N733" s="12" t="s">
        <v>8281</v>
      </c>
      <c r="O733" t="s">
        <v>8282</v>
      </c>
      <c r="P733" s="10">
        <f t="shared" si="44"/>
        <v>126</v>
      </c>
      <c r="Q733" s="10">
        <f t="shared" si="45"/>
        <v>88.73</v>
      </c>
      <c r="R733">
        <f t="shared" si="46"/>
        <v>2011</v>
      </c>
      <c r="S733" s="17">
        <f t="shared" si="47"/>
        <v>40879.795682870368</v>
      </c>
    </row>
    <row r="734" spans="1:19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14">
        <v>1375265461</v>
      </c>
      <c r="K734" t="b">
        <v>0</v>
      </c>
      <c r="L734">
        <v>13</v>
      </c>
      <c r="M734" t="b">
        <v>1</v>
      </c>
      <c r="N734" s="12" t="s">
        <v>8281</v>
      </c>
      <c r="O734" t="s">
        <v>8282</v>
      </c>
      <c r="P734" s="10">
        <f t="shared" si="44"/>
        <v>160</v>
      </c>
      <c r="Q734" s="10">
        <f t="shared" si="45"/>
        <v>4.92</v>
      </c>
      <c r="R734">
        <f t="shared" si="46"/>
        <v>2013</v>
      </c>
      <c r="S734" s="17">
        <f t="shared" si="47"/>
        <v>41486.424317129626</v>
      </c>
    </row>
    <row r="735" spans="1:19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14">
        <v>1384941892</v>
      </c>
      <c r="K735" t="b">
        <v>0</v>
      </c>
      <c r="L735">
        <v>169</v>
      </c>
      <c r="M735" t="b">
        <v>1</v>
      </c>
      <c r="N735" s="12" t="s">
        <v>8281</v>
      </c>
      <c r="O735" t="s">
        <v>8282</v>
      </c>
      <c r="P735" s="10">
        <f t="shared" si="44"/>
        <v>120</v>
      </c>
      <c r="Q735" s="10">
        <f t="shared" si="45"/>
        <v>17.82</v>
      </c>
      <c r="R735">
        <f t="shared" si="46"/>
        <v>2013</v>
      </c>
      <c r="S735" s="17">
        <f t="shared" si="47"/>
        <v>41598.420046296298</v>
      </c>
    </row>
    <row r="736" spans="1:19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14">
        <v>1428465420</v>
      </c>
      <c r="K736" t="b">
        <v>0</v>
      </c>
      <c r="L736">
        <v>57</v>
      </c>
      <c r="M736" t="b">
        <v>1</v>
      </c>
      <c r="N736" s="12" t="s">
        <v>8281</v>
      </c>
      <c r="O736" t="s">
        <v>8282</v>
      </c>
      <c r="P736" s="10">
        <f t="shared" si="44"/>
        <v>126</v>
      </c>
      <c r="Q736" s="10">
        <f t="shared" si="45"/>
        <v>187.19</v>
      </c>
      <c r="R736">
        <f t="shared" si="46"/>
        <v>2015</v>
      </c>
      <c r="S736" s="17">
        <f t="shared" si="47"/>
        <v>42102.164583333331</v>
      </c>
    </row>
    <row r="737" spans="1:19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14">
        <v>1414975346</v>
      </c>
      <c r="K737" t="b">
        <v>0</v>
      </c>
      <c r="L737">
        <v>229</v>
      </c>
      <c r="M737" t="b">
        <v>1</v>
      </c>
      <c r="N737" s="12" t="s">
        <v>8281</v>
      </c>
      <c r="O737" t="s">
        <v>8282</v>
      </c>
      <c r="P737" s="10">
        <f t="shared" si="44"/>
        <v>114</v>
      </c>
      <c r="Q737" s="10">
        <f t="shared" si="45"/>
        <v>234.81</v>
      </c>
      <c r="R737">
        <f t="shared" si="46"/>
        <v>2014</v>
      </c>
      <c r="S737" s="17">
        <f t="shared" si="47"/>
        <v>41946.029467592591</v>
      </c>
    </row>
    <row r="738" spans="1:19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14">
        <v>1383327440</v>
      </c>
      <c r="K738" t="b">
        <v>0</v>
      </c>
      <c r="L738">
        <v>108</v>
      </c>
      <c r="M738" t="b">
        <v>1</v>
      </c>
      <c r="N738" s="12" t="s">
        <v>8281</v>
      </c>
      <c r="O738" t="s">
        <v>8282</v>
      </c>
      <c r="P738" s="10">
        <f t="shared" si="44"/>
        <v>315</v>
      </c>
      <c r="Q738" s="10">
        <f t="shared" si="45"/>
        <v>105.05</v>
      </c>
      <c r="R738">
        <f t="shared" si="46"/>
        <v>2013</v>
      </c>
      <c r="S738" s="17">
        <f t="shared" si="47"/>
        <v>41579.734259259261</v>
      </c>
    </row>
    <row r="739" spans="1:19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14">
        <v>1390890987</v>
      </c>
      <c r="K739" t="b">
        <v>0</v>
      </c>
      <c r="L739">
        <v>108</v>
      </c>
      <c r="M739" t="b">
        <v>1</v>
      </c>
      <c r="N739" s="12" t="s">
        <v>8281</v>
      </c>
      <c r="O739" t="s">
        <v>8282</v>
      </c>
      <c r="P739" s="10">
        <f t="shared" si="44"/>
        <v>122</v>
      </c>
      <c r="Q739" s="10">
        <f t="shared" si="45"/>
        <v>56.67</v>
      </c>
      <c r="R739">
        <f t="shared" si="46"/>
        <v>2014</v>
      </c>
      <c r="S739" s="17">
        <f t="shared" si="47"/>
        <v>41667.275312500002</v>
      </c>
    </row>
    <row r="740" spans="1:19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14">
        <v>1414765794</v>
      </c>
      <c r="K740" t="b">
        <v>0</v>
      </c>
      <c r="L740">
        <v>41</v>
      </c>
      <c r="M740" t="b">
        <v>1</v>
      </c>
      <c r="N740" s="12" t="s">
        <v>8281</v>
      </c>
      <c r="O740" t="s">
        <v>8282</v>
      </c>
      <c r="P740" s="10">
        <f t="shared" si="44"/>
        <v>107</v>
      </c>
      <c r="Q740" s="10">
        <f t="shared" si="45"/>
        <v>39.049999999999997</v>
      </c>
      <c r="R740">
        <f t="shared" si="46"/>
        <v>2014</v>
      </c>
      <c r="S740" s="17">
        <f t="shared" si="47"/>
        <v>41943.604097222218</v>
      </c>
    </row>
    <row r="741" spans="1:19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14">
        <v>1404907429</v>
      </c>
      <c r="K741" t="b">
        <v>0</v>
      </c>
      <c r="L741">
        <v>139</v>
      </c>
      <c r="M741" t="b">
        <v>1</v>
      </c>
      <c r="N741" s="12" t="s">
        <v>8281</v>
      </c>
      <c r="O741" t="s">
        <v>8282</v>
      </c>
      <c r="P741" s="10">
        <f t="shared" si="44"/>
        <v>158</v>
      </c>
      <c r="Q741" s="10">
        <f t="shared" si="45"/>
        <v>68.349999999999994</v>
      </c>
      <c r="R741">
        <f t="shared" si="46"/>
        <v>2014</v>
      </c>
      <c r="S741" s="17">
        <f t="shared" si="47"/>
        <v>41829.502650462964</v>
      </c>
    </row>
    <row r="742" spans="1:19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14">
        <v>1433647882</v>
      </c>
      <c r="K742" t="b">
        <v>0</v>
      </c>
      <c r="L742">
        <v>19</v>
      </c>
      <c r="M742" t="b">
        <v>1</v>
      </c>
      <c r="N742" s="12" t="s">
        <v>8281</v>
      </c>
      <c r="O742" t="s">
        <v>8282</v>
      </c>
      <c r="P742" s="10">
        <f t="shared" si="44"/>
        <v>107</v>
      </c>
      <c r="Q742" s="10">
        <f t="shared" si="45"/>
        <v>169.58</v>
      </c>
      <c r="R742">
        <f t="shared" si="46"/>
        <v>2015</v>
      </c>
      <c r="S742" s="17">
        <f t="shared" si="47"/>
        <v>42162.146782407406</v>
      </c>
    </row>
    <row r="743" spans="1:19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14">
        <v>1367940806</v>
      </c>
      <c r="K743" t="b">
        <v>0</v>
      </c>
      <c r="L743">
        <v>94</v>
      </c>
      <c r="M743" t="b">
        <v>1</v>
      </c>
      <c r="N743" s="12" t="s">
        <v>8281</v>
      </c>
      <c r="O743" t="s">
        <v>8282</v>
      </c>
      <c r="P743" s="10">
        <f t="shared" si="44"/>
        <v>102</v>
      </c>
      <c r="Q743" s="10">
        <f t="shared" si="45"/>
        <v>141.41999999999999</v>
      </c>
      <c r="R743">
        <f t="shared" si="46"/>
        <v>2013</v>
      </c>
      <c r="S743" s="17">
        <f t="shared" si="47"/>
        <v>41401.648217592592</v>
      </c>
    </row>
    <row r="744" spans="1:19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14">
        <v>1392847312</v>
      </c>
      <c r="K744" t="b">
        <v>0</v>
      </c>
      <c r="L744">
        <v>23</v>
      </c>
      <c r="M744" t="b">
        <v>1</v>
      </c>
      <c r="N744" s="12" t="s">
        <v>8281</v>
      </c>
      <c r="O744" t="s">
        <v>8282</v>
      </c>
      <c r="P744" s="10">
        <f t="shared" si="44"/>
        <v>111</v>
      </c>
      <c r="Q744" s="10">
        <f t="shared" si="45"/>
        <v>67.39</v>
      </c>
      <c r="R744">
        <f t="shared" si="46"/>
        <v>2014</v>
      </c>
      <c r="S744" s="17">
        <f t="shared" si="47"/>
        <v>41689.917962962965</v>
      </c>
    </row>
    <row r="745" spans="1:19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14">
        <v>1332435685</v>
      </c>
      <c r="K745" t="b">
        <v>0</v>
      </c>
      <c r="L745">
        <v>15</v>
      </c>
      <c r="M745" t="b">
        <v>1</v>
      </c>
      <c r="N745" s="12" t="s">
        <v>8281</v>
      </c>
      <c r="O745" t="s">
        <v>8282</v>
      </c>
      <c r="P745" s="10">
        <f t="shared" si="44"/>
        <v>148</v>
      </c>
      <c r="Q745" s="10">
        <f t="shared" si="45"/>
        <v>54.27</v>
      </c>
      <c r="R745">
        <f t="shared" si="46"/>
        <v>2012</v>
      </c>
      <c r="S745" s="17">
        <f t="shared" si="47"/>
        <v>40990.709317129629</v>
      </c>
    </row>
    <row r="746" spans="1:19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14">
        <v>1352847503</v>
      </c>
      <c r="K746" t="b">
        <v>0</v>
      </c>
      <c r="L746">
        <v>62</v>
      </c>
      <c r="M746" t="b">
        <v>1</v>
      </c>
      <c r="N746" s="12" t="s">
        <v>8281</v>
      </c>
      <c r="O746" t="s">
        <v>8282</v>
      </c>
      <c r="P746" s="10">
        <f t="shared" si="44"/>
        <v>102</v>
      </c>
      <c r="Q746" s="10">
        <f t="shared" si="45"/>
        <v>82.52</v>
      </c>
      <c r="R746">
        <f t="shared" si="46"/>
        <v>2012</v>
      </c>
      <c r="S746" s="17">
        <f t="shared" si="47"/>
        <v>41226.95721064815</v>
      </c>
    </row>
    <row r="747" spans="1:19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14">
        <v>1364996645</v>
      </c>
      <c r="K747" t="b">
        <v>0</v>
      </c>
      <c r="L747">
        <v>74</v>
      </c>
      <c r="M747" t="b">
        <v>1</v>
      </c>
      <c r="N747" s="12" t="s">
        <v>8281</v>
      </c>
      <c r="O747" t="s">
        <v>8282</v>
      </c>
      <c r="P747" s="10">
        <f t="shared" si="44"/>
        <v>179</v>
      </c>
      <c r="Q747" s="10">
        <f t="shared" si="45"/>
        <v>53.73</v>
      </c>
      <c r="R747">
        <f t="shared" si="46"/>
        <v>2013</v>
      </c>
      <c r="S747" s="17">
        <f t="shared" si="47"/>
        <v>41367.572280092594</v>
      </c>
    </row>
    <row r="748" spans="1:19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14">
        <v>1346806909</v>
      </c>
      <c r="K748" t="b">
        <v>0</v>
      </c>
      <c r="L748">
        <v>97</v>
      </c>
      <c r="M748" t="b">
        <v>1</v>
      </c>
      <c r="N748" s="12" t="s">
        <v>8281</v>
      </c>
      <c r="O748" t="s">
        <v>8282</v>
      </c>
      <c r="P748" s="10">
        <f t="shared" si="44"/>
        <v>111</v>
      </c>
      <c r="Q748" s="10">
        <f t="shared" si="45"/>
        <v>34.21</v>
      </c>
      <c r="R748">
        <f t="shared" si="46"/>
        <v>2012</v>
      </c>
      <c r="S748" s="17">
        <f t="shared" si="47"/>
        <v>41157.042928240742</v>
      </c>
    </row>
    <row r="749" spans="1:19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14">
        <v>1418649019</v>
      </c>
      <c r="K749" t="b">
        <v>0</v>
      </c>
      <c r="L749">
        <v>55</v>
      </c>
      <c r="M749" t="b">
        <v>1</v>
      </c>
      <c r="N749" s="12" t="s">
        <v>8281</v>
      </c>
      <c r="O749" t="s">
        <v>8282</v>
      </c>
      <c r="P749" s="10">
        <f t="shared" si="44"/>
        <v>100</v>
      </c>
      <c r="Q749" s="10">
        <f t="shared" si="45"/>
        <v>127.33</v>
      </c>
      <c r="R749">
        <f t="shared" si="46"/>
        <v>2014</v>
      </c>
      <c r="S749" s="17">
        <f t="shared" si="47"/>
        <v>41988.548831018517</v>
      </c>
    </row>
    <row r="750" spans="1:19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14">
        <v>1405109966</v>
      </c>
      <c r="K750" t="b">
        <v>0</v>
      </c>
      <c r="L750">
        <v>44</v>
      </c>
      <c r="M750" t="b">
        <v>1</v>
      </c>
      <c r="N750" s="12" t="s">
        <v>8281</v>
      </c>
      <c r="O750" t="s">
        <v>8282</v>
      </c>
      <c r="P750" s="10">
        <f t="shared" si="44"/>
        <v>100</v>
      </c>
      <c r="Q750" s="10">
        <f t="shared" si="45"/>
        <v>45.57</v>
      </c>
      <c r="R750">
        <f t="shared" si="46"/>
        <v>2014</v>
      </c>
      <c r="S750" s="17">
        <f t="shared" si="47"/>
        <v>41831.846828703703</v>
      </c>
    </row>
    <row r="751" spans="1:19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14">
        <v>1483050930</v>
      </c>
      <c r="K751" t="b">
        <v>0</v>
      </c>
      <c r="L751">
        <v>110</v>
      </c>
      <c r="M751" t="b">
        <v>1</v>
      </c>
      <c r="N751" s="12" t="s">
        <v>8281</v>
      </c>
      <c r="O751" t="s">
        <v>8282</v>
      </c>
      <c r="P751" s="10">
        <f t="shared" si="44"/>
        <v>106</v>
      </c>
      <c r="Q751" s="10">
        <f t="shared" si="45"/>
        <v>95.96</v>
      </c>
      <c r="R751">
        <f t="shared" si="46"/>
        <v>2016</v>
      </c>
      <c r="S751" s="17">
        <f t="shared" si="47"/>
        <v>42733.94131944445</v>
      </c>
    </row>
    <row r="752" spans="1:19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14">
        <v>1359147872</v>
      </c>
      <c r="K752" t="b">
        <v>0</v>
      </c>
      <c r="L752">
        <v>59</v>
      </c>
      <c r="M752" t="b">
        <v>1</v>
      </c>
      <c r="N752" s="12" t="s">
        <v>8281</v>
      </c>
      <c r="O752" t="s">
        <v>8282</v>
      </c>
      <c r="P752" s="10">
        <f t="shared" si="44"/>
        <v>103</v>
      </c>
      <c r="Q752" s="10">
        <f t="shared" si="45"/>
        <v>77.27</v>
      </c>
      <c r="R752">
        <f t="shared" si="46"/>
        <v>2013</v>
      </c>
      <c r="S752" s="17">
        <f t="shared" si="47"/>
        <v>41299.878148148149</v>
      </c>
    </row>
    <row r="753" spans="1:19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14">
        <v>1308496075</v>
      </c>
      <c r="K753" t="b">
        <v>0</v>
      </c>
      <c r="L753">
        <v>62</v>
      </c>
      <c r="M753" t="b">
        <v>1</v>
      </c>
      <c r="N753" s="12" t="s">
        <v>8281</v>
      </c>
      <c r="O753" t="s">
        <v>8282</v>
      </c>
      <c r="P753" s="10">
        <f t="shared" si="44"/>
        <v>119</v>
      </c>
      <c r="Q753" s="10">
        <f t="shared" si="45"/>
        <v>57.34</v>
      </c>
      <c r="R753">
        <f t="shared" si="46"/>
        <v>2011</v>
      </c>
      <c r="S753" s="17">
        <f t="shared" si="47"/>
        <v>40713.630497685182</v>
      </c>
    </row>
    <row r="754" spans="1:19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14">
        <v>1474884417</v>
      </c>
      <c r="K754" t="b">
        <v>0</v>
      </c>
      <c r="L754">
        <v>105</v>
      </c>
      <c r="M754" t="b">
        <v>1</v>
      </c>
      <c r="N754" s="12" t="s">
        <v>8281</v>
      </c>
      <c r="O754" t="s">
        <v>8282</v>
      </c>
      <c r="P754" s="10">
        <f t="shared" si="44"/>
        <v>112</v>
      </c>
      <c r="Q754" s="10">
        <f t="shared" si="45"/>
        <v>53.19</v>
      </c>
      <c r="R754">
        <f t="shared" si="46"/>
        <v>2016</v>
      </c>
      <c r="S754" s="17">
        <f t="shared" si="47"/>
        <v>42639.421493055561</v>
      </c>
    </row>
    <row r="755" spans="1:19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14">
        <v>1421330991</v>
      </c>
      <c r="K755" t="b">
        <v>0</v>
      </c>
      <c r="L755">
        <v>26</v>
      </c>
      <c r="M755" t="b">
        <v>1</v>
      </c>
      <c r="N755" s="12" t="s">
        <v>8281</v>
      </c>
      <c r="O755" t="s">
        <v>8282</v>
      </c>
      <c r="P755" s="10">
        <f t="shared" si="44"/>
        <v>128</v>
      </c>
      <c r="Q755" s="10">
        <f t="shared" si="45"/>
        <v>492.31</v>
      </c>
      <c r="R755">
        <f t="shared" si="46"/>
        <v>2015</v>
      </c>
      <c r="S755" s="17">
        <f t="shared" si="47"/>
        <v>42019.590173611112</v>
      </c>
    </row>
    <row r="756" spans="1:19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14">
        <v>1354816721</v>
      </c>
      <c r="K756" t="b">
        <v>0</v>
      </c>
      <c r="L756">
        <v>49</v>
      </c>
      <c r="M756" t="b">
        <v>1</v>
      </c>
      <c r="N756" s="12" t="s">
        <v>8281</v>
      </c>
      <c r="O756" t="s">
        <v>8282</v>
      </c>
      <c r="P756" s="10">
        <f t="shared" si="44"/>
        <v>104</v>
      </c>
      <c r="Q756" s="10">
        <f t="shared" si="45"/>
        <v>42.35</v>
      </c>
      <c r="R756">
        <f t="shared" si="46"/>
        <v>2012</v>
      </c>
      <c r="S756" s="17">
        <f t="shared" si="47"/>
        <v>41249.749085648145</v>
      </c>
    </row>
    <row r="757" spans="1:19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14">
        <v>1366381877</v>
      </c>
      <c r="K757" t="b">
        <v>0</v>
      </c>
      <c r="L757">
        <v>68</v>
      </c>
      <c r="M757" t="b">
        <v>1</v>
      </c>
      <c r="N757" s="12" t="s">
        <v>8281</v>
      </c>
      <c r="O757" t="s">
        <v>8282</v>
      </c>
      <c r="P757" s="10">
        <f t="shared" si="44"/>
        <v>102</v>
      </c>
      <c r="Q757" s="10">
        <f t="shared" si="45"/>
        <v>37.47</v>
      </c>
      <c r="R757">
        <f t="shared" si="46"/>
        <v>2013</v>
      </c>
      <c r="S757" s="17">
        <f t="shared" si="47"/>
        <v>41383.605057870373</v>
      </c>
    </row>
    <row r="758" spans="1:19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14">
        <v>1297880659</v>
      </c>
      <c r="K758" t="b">
        <v>0</v>
      </c>
      <c r="L758">
        <v>22</v>
      </c>
      <c r="M758" t="b">
        <v>1</v>
      </c>
      <c r="N758" s="12" t="s">
        <v>8281</v>
      </c>
      <c r="O758" t="s">
        <v>8282</v>
      </c>
      <c r="P758" s="10">
        <f t="shared" si="44"/>
        <v>118</v>
      </c>
      <c r="Q758" s="10">
        <f t="shared" si="45"/>
        <v>37.450000000000003</v>
      </c>
      <c r="R758">
        <f t="shared" si="46"/>
        <v>2011</v>
      </c>
      <c r="S758" s="17">
        <f t="shared" si="47"/>
        <v>40590.766886574071</v>
      </c>
    </row>
    <row r="759" spans="1:19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14">
        <v>1353547114</v>
      </c>
      <c r="K759" t="b">
        <v>0</v>
      </c>
      <c r="L759">
        <v>18</v>
      </c>
      <c r="M759" t="b">
        <v>1</v>
      </c>
      <c r="N759" s="12" t="s">
        <v>8281</v>
      </c>
      <c r="O759" t="s">
        <v>8282</v>
      </c>
      <c r="P759" s="10">
        <f t="shared" si="44"/>
        <v>238</v>
      </c>
      <c r="Q759" s="10">
        <f t="shared" si="45"/>
        <v>33.06</v>
      </c>
      <c r="R759">
        <f t="shared" si="46"/>
        <v>2012</v>
      </c>
      <c r="S759" s="17">
        <f t="shared" si="47"/>
        <v>41235.054560185185</v>
      </c>
    </row>
    <row r="760" spans="1:19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14">
        <v>1283976268</v>
      </c>
      <c r="K760" t="b">
        <v>0</v>
      </c>
      <c r="L760">
        <v>19</v>
      </c>
      <c r="M760" t="b">
        <v>1</v>
      </c>
      <c r="N760" s="12" t="s">
        <v>8281</v>
      </c>
      <c r="O760" t="s">
        <v>8282</v>
      </c>
      <c r="P760" s="10">
        <f t="shared" si="44"/>
        <v>102</v>
      </c>
      <c r="Q760" s="10">
        <f t="shared" si="45"/>
        <v>134.21</v>
      </c>
      <c r="R760">
        <f t="shared" si="46"/>
        <v>2010</v>
      </c>
      <c r="S760" s="17">
        <f t="shared" si="47"/>
        <v>40429.836435185185</v>
      </c>
    </row>
    <row r="761" spans="1:19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14">
        <v>1401436539</v>
      </c>
      <c r="K761" t="b">
        <v>0</v>
      </c>
      <c r="L761">
        <v>99</v>
      </c>
      <c r="M761" t="b">
        <v>1</v>
      </c>
      <c r="N761" s="12" t="s">
        <v>8281</v>
      </c>
      <c r="O761" t="s">
        <v>8282</v>
      </c>
      <c r="P761" s="10">
        <f t="shared" si="44"/>
        <v>102</v>
      </c>
      <c r="Q761" s="10">
        <f t="shared" si="45"/>
        <v>51.47</v>
      </c>
      <c r="R761">
        <f t="shared" si="46"/>
        <v>2014</v>
      </c>
      <c r="S761" s="17">
        <f t="shared" si="47"/>
        <v>41789.330312500002</v>
      </c>
    </row>
    <row r="762" spans="1:19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14">
        <v>1477592413</v>
      </c>
      <c r="K762" t="b">
        <v>0</v>
      </c>
      <c r="L762">
        <v>0</v>
      </c>
      <c r="M762" t="b">
        <v>0</v>
      </c>
      <c r="N762" s="12" t="s">
        <v>8281</v>
      </c>
      <c r="O762" t="s">
        <v>8283</v>
      </c>
      <c r="P762" s="10">
        <f t="shared" si="44"/>
        <v>0</v>
      </c>
      <c r="Q762" s="10" t="e">
        <f t="shared" si="45"/>
        <v>#DIV/0!</v>
      </c>
      <c r="R762">
        <f t="shared" si="46"/>
        <v>2016</v>
      </c>
      <c r="S762" s="17">
        <f t="shared" si="47"/>
        <v>42670.764039351852</v>
      </c>
    </row>
    <row r="763" spans="1:19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14">
        <v>1388772126</v>
      </c>
      <c r="K763" t="b">
        <v>0</v>
      </c>
      <c r="L763">
        <v>6</v>
      </c>
      <c r="M763" t="b">
        <v>0</v>
      </c>
      <c r="N763" s="12" t="s">
        <v>8281</v>
      </c>
      <c r="O763" t="s">
        <v>8283</v>
      </c>
      <c r="P763" s="10">
        <f t="shared" si="44"/>
        <v>5</v>
      </c>
      <c r="Q763" s="10">
        <f t="shared" si="45"/>
        <v>39.17</v>
      </c>
      <c r="R763">
        <f t="shared" si="46"/>
        <v>2014</v>
      </c>
      <c r="S763" s="17">
        <f t="shared" si="47"/>
        <v>41642.751458333332</v>
      </c>
    </row>
    <row r="764" spans="1:19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14">
        <v>1479328570</v>
      </c>
      <c r="K764" t="b">
        <v>0</v>
      </c>
      <c r="L764">
        <v>0</v>
      </c>
      <c r="M764" t="b">
        <v>0</v>
      </c>
      <c r="N764" s="12" t="s">
        <v>8281</v>
      </c>
      <c r="O764" t="s">
        <v>8283</v>
      </c>
      <c r="P764" s="10">
        <f t="shared" si="44"/>
        <v>0</v>
      </c>
      <c r="Q764" s="10" t="e">
        <f t="shared" si="45"/>
        <v>#DIV/0!</v>
      </c>
      <c r="R764">
        <f t="shared" si="46"/>
        <v>2016</v>
      </c>
      <c r="S764" s="17">
        <f t="shared" si="47"/>
        <v>42690.858449074076</v>
      </c>
    </row>
    <row r="765" spans="1:19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14">
        <v>1373971408</v>
      </c>
      <c r="K765" t="b">
        <v>0</v>
      </c>
      <c r="L765">
        <v>1</v>
      </c>
      <c r="M765" t="b">
        <v>0</v>
      </c>
      <c r="N765" s="12" t="s">
        <v>8281</v>
      </c>
      <c r="O765" t="s">
        <v>8283</v>
      </c>
      <c r="P765" s="10">
        <f t="shared" si="44"/>
        <v>0</v>
      </c>
      <c r="Q765" s="10">
        <f t="shared" si="45"/>
        <v>5</v>
      </c>
      <c r="R765">
        <f t="shared" si="46"/>
        <v>2013</v>
      </c>
      <c r="S765" s="17">
        <f t="shared" si="47"/>
        <v>41471.446851851848</v>
      </c>
    </row>
    <row r="766" spans="1:19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14">
        <v>1439266161</v>
      </c>
      <c r="K766" t="b">
        <v>0</v>
      </c>
      <c r="L766">
        <v>0</v>
      </c>
      <c r="M766" t="b">
        <v>0</v>
      </c>
      <c r="N766" s="12" t="s">
        <v>8281</v>
      </c>
      <c r="O766" t="s">
        <v>8283</v>
      </c>
      <c r="P766" s="10">
        <f t="shared" si="44"/>
        <v>0</v>
      </c>
      <c r="Q766" s="10" t="e">
        <f t="shared" si="45"/>
        <v>#DIV/0!</v>
      </c>
      <c r="R766">
        <f t="shared" si="46"/>
        <v>2015</v>
      </c>
      <c r="S766" s="17">
        <f t="shared" si="47"/>
        <v>42227.173159722224</v>
      </c>
    </row>
    <row r="767" spans="1:19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14">
        <v>1411131684</v>
      </c>
      <c r="K767" t="b">
        <v>0</v>
      </c>
      <c r="L767">
        <v>44</v>
      </c>
      <c r="M767" t="b">
        <v>0</v>
      </c>
      <c r="N767" s="12" t="s">
        <v>8281</v>
      </c>
      <c r="O767" t="s">
        <v>8283</v>
      </c>
      <c r="P767" s="10">
        <f t="shared" si="44"/>
        <v>36</v>
      </c>
      <c r="Q767" s="10">
        <f t="shared" si="45"/>
        <v>57.3</v>
      </c>
      <c r="R767">
        <f t="shared" si="46"/>
        <v>2014</v>
      </c>
      <c r="S767" s="17">
        <f t="shared" si="47"/>
        <v>41901.542638888888</v>
      </c>
    </row>
    <row r="768" spans="1:19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14">
        <v>1421520483</v>
      </c>
      <c r="K768" t="b">
        <v>0</v>
      </c>
      <c r="L768">
        <v>0</v>
      </c>
      <c r="M768" t="b">
        <v>0</v>
      </c>
      <c r="N768" s="12" t="s">
        <v>8281</v>
      </c>
      <c r="O768" t="s">
        <v>8283</v>
      </c>
      <c r="P768" s="10">
        <f t="shared" si="44"/>
        <v>0</v>
      </c>
      <c r="Q768" s="10" t="e">
        <f t="shared" si="45"/>
        <v>#DIV/0!</v>
      </c>
      <c r="R768">
        <f t="shared" si="46"/>
        <v>2015</v>
      </c>
      <c r="S768" s="17">
        <f t="shared" si="47"/>
        <v>42021.783368055556</v>
      </c>
    </row>
    <row r="769" spans="1:19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14">
        <v>1429586810</v>
      </c>
      <c r="K769" t="b">
        <v>0</v>
      </c>
      <c r="L769">
        <v>3</v>
      </c>
      <c r="M769" t="b">
        <v>0</v>
      </c>
      <c r="N769" s="12" t="s">
        <v>8281</v>
      </c>
      <c r="O769" t="s">
        <v>8283</v>
      </c>
      <c r="P769" s="10">
        <f t="shared" si="44"/>
        <v>4</v>
      </c>
      <c r="Q769" s="10">
        <f t="shared" si="45"/>
        <v>59</v>
      </c>
      <c r="R769">
        <f t="shared" si="46"/>
        <v>2015</v>
      </c>
      <c r="S769" s="17">
        <f t="shared" si="47"/>
        <v>42115.143634259264</v>
      </c>
    </row>
    <row r="770" spans="1:19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14">
        <v>1384577890</v>
      </c>
      <c r="K770" t="b">
        <v>0</v>
      </c>
      <c r="L770">
        <v>0</v>
      </c>
      <c r="M770" t="b">
        <v>0</v>
      </c>
      <c r="N770" s="12" t="s">
        <v>8281</v>
      </c>
      <c r="O770" t="s">
        <v>8283</v>
      </c>
      <c r="P770" s="10">
        <f t="shared" si="44"/>
        <v>0</v>
      </c>
      <c r="Q770" s="10" t="e">
        <f t="shared" si="45"/>
        <v>#DIV/0!</v>
      </c>
      <c r="R770">
        <f t="shared" si="46"/>
        <v>2013</v>
      </c>
      <c r="S770" s="17">
        <f t="shared" si="47"/>
        <v>41594.207060185188</v>
      </c>
    </row>
    <row r="771" spans="1:19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14">
        <v>1385510094</v>
      </c>
      <c r="K771" t="b">
        <v>0</v>
      </c>
      <c r="L771">
        <v>52</v>
      </c>
      <c r="M771" t="b">
        <v>0</v>
      </c>
      <c r="N771" s="12" t="s">
        <v>8281</v>
      </c>
      <c r="O771" t="s">
        <v>8283</v>
      </c>
      <c r="P771" s="10">
        <f t="shared" ref="P771:P834" si="48">ROUND(E771/D771*100,0)</f>
        <v>41</v>
      </c>
      <c r="Q771" s="10">
        <f t="shared" ref="Q771:Q834" si="49">ROUND(E771/L771,2)</f>
        <v>31.85</v>
      </c>
      <c r="R771">
        <f t="shared" ref="R771:R834" si="50">YEAR(S771)</f>
        <v>2013</v>
      </c>
      <c r="S771" s="17">
        <f t="shared" ref="S771:S834" si="51">(((J771/60)/60)/24)+DATE(1970,1,1)</f>
        <v>41604.996458333335</v>
      </c>
    </row>
    <row r="772" spans="1:19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14">
        <v>1358294369</v>
      </c>
      <c r="K772" t="b">
        <v>0</v>
      </c>
      <c r="L772">
        <v>0</v>
      </c>
      <c r="M772" t="b">
        <v>0</v>
      </c>
      <c r="N772" s="12" t="s">
        <v>8281</v>
      </c>
      <c r="O772" t="s">
        <v>8283</v>
      </c>
      <c r="P772" s="10">
        <f t="shared" si="48"/>
        <v>0</v>
      </c>
      <c r="Q772" s="10" t="e">
        <f t="shared" si="49"/>
        <v>#DIV/0!</v>
      </c>
      <c r="R772">
        <f t="shared" si="50"/>
        <v>2013</v>
      </c>
      <c r="S772" s="17">
        <f t="shared" si="51"/>
        <v>41289.999641203707</v>
      </c>
    </row>
    <row r="773" spans="1:19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14">
        <v>1449863202</v>
      </c>
      <c r="K773" t="b">
        <v>0</v>
      </c>
      <c r="L773">
        <v>1</v>
      </c>
      <c r="M773" t="b">
        <v>0</v>
      </c>
      <c r="N773" s="12" t="s">
        <v>8281</v>
      </c>
      <c r="O773" t="s">
        <v>8283</v>
      </c>
      <c r="P773" s="10">
        <f t="shared" si="48"/>
        <v>0</v>
      </c>
      <c r="Q773" s="10">
        <f t="shared" si="49"/>
        <v>10</v>
      </c>
      <c r="R773">
        <f t="shared" si="50"/>
        <v>2015</v>
      </c>
      <c r="S773" s="17">
        <f t="shared" si="51"/>
        <v>42349.824097222227</v>
      </c>
    </row>
    <row r="774" spans="1:19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14">
        <v>1252718519</v>
      </c>
      <c r="K774" t="b">
        <v>0</v>
      </c>
      <c r="L774">
        <v>1</v>
      </c>
      <c r="M774" t="b">
        <v>0</v>
      </c>
      <c r="N774" s="12" t="s">
        <v>8281</v>
      </c>
      <c r="O774" t="s">
        <v>8283</v>
      </c>
      <c r="P774" s="10">
        <f t="shared" si="48"/>
        <v>3</v>
      </c>
      <c r="Q774" s="10">
        <f t="shared" si="49"/>
        <v>50</v>
      </c>
      <c r="R774">
        <f t="shared" si="50"/>
        <v>2009</v>
      </c>
      <c r="S774" s="17">
        <f t="shared" si="51"/>
        <v>40068.056932870371</v>
      </c>
    </row>
    <row r="775" spans="1:19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14">
        <v>1428341985</v>
      </c>
      <c r="K775" t="b">
        <v>0</v>
      </c>
      <c r="L775">
        <v>2</v>
      </c>
      <c r="M775" t="b">
        <v>0</v>
      </c>
      <c r="N775" s="12" t="s">
        <v>8281</v>
      </c>
      <c r="O775" t="s">
        <v>8283</v>
      </c>
      <c r="P775" s="10">
        <f t="shared" si="48"/>
        <v>1</v>
      </c>
      <c r="Q775" s="10">
        <f t="shared" si="49"/>
        <v>16</v>
      </c>
      <c r="R775">
        <f t="shared" si="50"/>
        <v>2015</v>
      </c>
      <c r="S775" s="17">
        <f t="shared" si="51"/>
        <v>42100.735937499994</v>
      </c>
    </row>
    <row r="776" spans="1:19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14">
        <v>1390589018</v>
      </c>
      <c r="K776" t="b">
        <v>0</v>
      </c>
      <c r="L776">
        <v>9</v>
      </c>
      <c r="M776" t="b">
        <v>0</v>
      </c>
      <c r="N776" s="12" t="s">
        <v>8281</v>
      </c>
      <c r="O776" t="s">
        <v>8283</v>
      </c>
      <c r="P776" s="10">
        <f t="shared" si="48"/>
        <v>70</v>
      </c>
      <c r="Q776" s="10">
        <f t="shared" si="49"/>
        <v>39</v>
      </c>
      <c r="R776">
        <f t="shared" si="50"/>
        <v>2014</v>
      </c>
      <c r="S776" s="17">
        <f t="shared" si="51"/>
        <v>41663.780300925922</v>
      </c>
    </row>
    <row r="777" spans="1:19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14">
        <v>1321406795</v>
      </c>
      <c r="K777" t="b">
        <v>0</v>
      </c>
      <c r="L777">
        <v>5</v>
      </c>
      <c r="M777" t="b">
        <v>0</v>
      </c>
      <c r="N777" s="12" t="s">
        <v>8281</v>
      </c>
      <c r="O777" t="s">
        <v>8283</v>
      </c>
      <c r="P777" s="10">
        <f t="shared" si="48"/>
        <v>2</v>
      </c>
      <c r="Q777" s="10">
        <f t="shared" si="49"/>
        <v>34</v>
      </c>
      <c r="R777">
        <f t="shared" si="50"/>
        <v>2011</v>
      </c>
      <c r="S777" s="17">
        <f t="shared" si="51"/>
        <v>40863.060127314813</v>
      </c>
    </row>
    <row r="778" spans="1:19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14">
        <v>1441297645</v>
      </c>
      <c r="K778" t="b">
        <v>0</v>
      </c>
      <c r="L778">
        <v>57</v>
      </c>
      <c r="M778" t="b">
        <v>0</v>
      </c>
      <c r="N778" s="12" t="s">
        <v>8281</v>
      </c>
      <c r="O778" t="s">
        <v>8283</v>
      </c>
      <c r="P778" s="10">
        <f t="shared" si="48"/>
        <v>51</v>
      </c>
      <c r="Q778" s="10">
        <f t="shared" si="49"/>
        <v>63.12</v>
      </c>
      <c r="R778">
        <f t="shared" si="50"/>
        <v>2015</v>
      </c>
      <c r="S778" s="17">
        <f t="shared" si="51"/>
        <v>42250.685706018514</v>
      </c>
    </row>
    <row r="779" spans="1:19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14">
        <v>1372721577</v>
      </c>
      <c r="K779" t="b">
        <v>0</v>
      </c>
      <c r="L779">
        <v>3</v>
      </c>
      <c r="M779" t="b">
        <v>0</v>
      </c>
      <c r="N779" s="12" t="s">
        <v>8281</v>
      </c>
      <c r="O779" t="s">
        <v>8283</v>
      </c>
      <c r="P779" s="10">
        <f t="shared" si="48"/>
        <v>1</v>
      </c>
      <c r="Q779" s="10">
        <f t="shared" si="49"/>
        <v>7</v>
      </c>
      <c r="R779">
        <f t="shared" si="50"/>
        <v>2013</v>
      </c>
      <c r="S779" s="17">
        <f t="shared" si="51"/>
        <v>41456.981215277774</v>
      </c>
    </row>
    <row r="780" spans="1:19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14">
        <v>1396284680</v>
      </c>
      <c r="K780" t="b">
        <v>0</v>
      </c>
      <c r="L780">
        <v>1</v>
      </c>
      <c r="M780" t="b">
        <v>0</v>
      </c>
      <c r="N780" s="12" t="s">
        <v>8281</v>
      </c>
      <c r="O780" t="s">
        <v>8283</v>
      </c>
      <c r="P780" s="10">
        <f t="shared" si="48"/>
        <v>0</v>
      </c>
      <c r="Q780" s="10">
        <f t="shared" si="49"/>
        <v>2</v>
      </c>
      <c r="R780">
        <f t="shared" si="50"/>
        <v>2014</v>
      </c>
      <c r="S780" s="17">
        <f t="shared" si="51"/>
        <v>41729.702314814815</v>
      </c>
    </row>
    <row r="781" spans="1:19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14">
        <v>1284567905</v>
      </c>
      <c r="K781" t="b">
        <v>0</v>
      </c>
      <c r="L781">
        <v>6</v>
      </c>
      <c r="M781" t="b">
        <v>0</v>
      </c>
      <c r="N781" s="12" t="s">
        <v>8281</v>
      </c>
      <c r="O781" t="s">
        <v>8283</v>
      </c>
      <c r="P781" s="10">
        <f t="shared" si="48"/>
        <v>3</v>
      </c>
      <c r="Q781" s="10">
        <f t="shared" si="49"/>
        <v>66.67</v>
      </c>
      <c r="R781">
        <f t="shared" si="50"/>
        <v>2010</v>
      </c>
      <c r="S781" s="17">
        <f t="shared" si="51"/>
        <v>40436.68408564815</v>
      </c>
    </row>
    <row r="782" spans="1:19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14">
        <v>1301847025</v>
      </c>
      <c r="K782" t="b">
        <v>0</v>
      </c>
      <c r="L782">
        <v>27</v>
      </c>
      <c r="M782" t="b">
        <v>1</v>
      </c>
      <c r="N782" s="12" t="s">
        <v>8284</v>
      </c>
      <c r="O782" t="s">
        <v>8285</v>
      </c>
      <c r="P782" s="10">
        <f t="shared" si="48"/>
        <v>104</v>
      </c>
      <c r="Q782" s="10">
        <f t="shared" si="49"/>
        <v>38.520000000000003</v>
      </c>
      <c r="R782">
        <f t="shared" si="50"/>
        <v>2011</v>
      </c>
      <c r="S782" s="17">
        <f t="shared" si="51"/>
        <v>40636.673900462964</v>
      </c>
    </row>
    <row r="783" spans="1:19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14">
        <v>1368057674</v>
      </c>
      <c r="K783" t="b">
        <v>0</v>
      </c>
      <c r="L783">
        <v>25</v>
      </c>
      <c r="M783" t="b">
        <v>1</v>
      </c>
      <c r="N783" s="12" t="s">
        <v>8284</v>
      </c>
      <c r="O783" t="s">
        <v>8285</v>
      </c>
      <c r="P783" s="10">
        <f t="shared" si="48"/>
        <v>133</v>
      </c>
      <c r="Q783" s="10">
        <f t="shared" si="49"/>
        <v>42.61</v>
      </c>
      <c r="R783">
        <f t="shared" si="50"/>
        <v>2013</v>
      </c>
      <c r="S783" s="17">
        <f t="shared" si="51"/>
        <v>41403.000856481485</v>
      </c>
    </row>
    <row r="784" spans="1:19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14">
        <v>1343326302</v>
      </c>
      <c r="K784" t="b">
        <v>0</v>
      </c>
      <c r="L784">
        <v>14</v>
      </c>
      <c r="M784" t="b">
        <v>1</v>
      </c>
      <c r="N784" s="12" t="s">
        <v>8284</v>
      </c>
      <c r="O784" t="s">
        <v>8285</v>
      </c>
      <c r="P784" s="10">
        <f t="shared" si="48"/>
        <v>100</v>
      </c>
      <c r="Q784" s="10">
        <f t="shared" si="49"/>
        <v>50</v>
      </c>
      <c r="R784">
        <f t="shared" si="50"/>
        <v>2012</v>
      </c>
      <c r="S784" s="17">
        <f t="shared" si="51"/>
        <v>41116.758125</v>
      </c>
    </row>
    <row r="785" spans="1:19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14">
        <v>1332182049</v>
      </c>
      <c r="K785" t="b">
        <v>0</v>
      </c>
      <c r="L785">
        <v>35</v>
      </c>
      <c r="M785" t="b">
        <v>1</v>
      </c>
      <c r="N785" s="12" t="s">
        <v>8284</v>
      </c>
      <c r="O785" t="s">
        <v>8285</v>
      </c>
      <c r="P785" s="10">
        <f t="shared" si="48"/>
        <v>148</v>
      </c>
      <c r="Q785" s="10">
        <f t="shared" si="49"/>
        <v>63.49</v>
      </c>
      <c r="R785">
        <f t="shared" si="50"/>
        <v>2012</v>
      </c>
      <c r="S785" s="17">
        <f t="shared" si="51"/>
        <v>40987.773715277777</v>
      </c>
    </row>
    <row r="786" spans="1:19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14">
        <v>1391571319</v>
      </c>
      <c r="K786" t="b">
        <v>0</v>
      </c>
      <c r="L786">
        <v>10</v>
      </c>
      <c r="M786" t="b">
        <v>1</v>
      </c>
      <c r="N786" s="12" t="s">
        <v>8284</v>
      </c>
      <c r="O786" t="s">
        <v>8285</v>
      </c>
      <c r="P786" s="10">
        <f t="shared" si="48"/>
        <v>103</v>
      </c>
      <c r="Q786" s="10">
        <f t="shared" si="49"/>
        <v>102.5</v>
      </c>
      <c r="R786">
        <f t="shared" si="50"/>
        <v>2014</v>
      </c>
      <c r="S786" s="17">
        <f t="shared" si="51"/>
        <v>41675.149525462963</v>
      </c>
    </row>
    <row r="787" spans="1:19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14">
        <v>1359468915</v>
      </c>
      <c r="K787" t="b">
        <v>0</v>
      </c>
      <c r="L787">
        <v>29</v>
      </c>
      <c r="M787" t="b">
        <v>1</v>
      </c>
      <c r="N787" s="12" t="s">
        <v>8284</v>
      </c>
      <c r="O787" t="s">
        <v>8285</v>
      </c>
      <c r="P787" s="10">
        <f t="shared" si="48"/>
        <v>181</v>
      </c>
      <c r="Q787" s="10">
        <f t="shared" si="49"/>
        <v>31.14</v>
      </c>
      <c r="R787">
        <f t="shared" si="50"/>
        <v>2013</v>
      </c>
      <c r="S787" s="17">
        <f t="shared" si="51"/>
        <v>41303.593923611108</v>
      </c>
    </row>
    <row r="788" spans="1:19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14">
        <v>1331774434</v>
      </c>
      <c r="K788" t="b">
        <v>0</v>
      </c>
      <c r="L788">
        <v>44</v>
      </c>
      <c r="M788" t="b">
        <v>1</v>
      </c>
      <c r="N788" s="12" t="s">
        <v>8284</v>
      </c>
      <c r="O788" t="s">
        <v>8285</v>
      </c>
      <c r="P788" s="10">
        <f t="shared" si="48"/>
        <v>143</v>
      </c>
      <c r="Q788" s="10">
        <f t="shared" si="49"/>
        <v>162.27000000000001</v>
      </c>
      <c r="R788">
        <f t="shared" si="50"/>
        <v>2012</v>
      </c>
      <c r="S788" s="17">
        <f t="shared" si="51"/>
        <v>40983.055949074071</v>
      </c>
    </row>
    <row r="789" spans="1:19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14">
        <v>1380726226</v>
      </c>
      <c r="K789" t="b">
        <v>0</v>
      </c>
      <c r="L789">
        <v>17</v>
      </c>
      <c r="M789" t="b">
        <v>1</v>
      </c>
      <c r="N789" s="12" t="s">
        <v>8284</v>
      </c>
      <c r="O789" t="s">
        <v>8285</v>
      </c>
      <c r="P789" s="10">
        <f t="shared" si="48"/>
        <v>114</v>
      </c>
      <c r="Q789" s="10">
        <f t="shared" si="49"/>
        <v>80.59</v>
      </c>
      <c r="R789">
        <f t="shared" si="50"/>
        <v>2013</v>
      </c>
      <c r="S789" s="17">
        <f t="shared" si="51"/>
        <v>41549.627615740741</v>
      </c>
    </row>
    <row r="790" spans="1:19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14">
        <v>1338336588</v>
      </c>
      <c r="K790" t="b">
        <v>0</v>
      </c>
      <c r="L790">
        <v>34</v>
      </c>
      <c r="M790" t="b">
        <v>1</v>
      </c>
      <c r="N790" s="12" t="s">
        <v>8284</v>
      </c>
      <c r="O790" t="s">
        <v>8285</v>
      </c>
      <c r="P790" s="10">
        <f t="shared" si="48"/>
        <v>204</v>
      </c>
      <c r="Q790" s="10">
        <f t="shared" si="49"/>
        <v>59.85</v>
      </c>
      <c r="R790">
        <f t="shared" si="50"/>
        <v>2012</v>
      </c>
      <c r="S790" s="17">
        <f t="shared" si="51"/>
        <v>41059.006805555553</v>
      </c>
    </row>
    <row r="791" spans="1:19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14">
        <v>1357187280</v>
      </c>
      <c r="K791" t="b">
        <v>0</v>
      </c>
      <c r="L791">
        <v>14</v>
      </c>
      <c r="M791" t="b">
        <v>1</v>
      </c>
      <c r="N791" s="12" t="s">
        <v>8284</v>
      </c>
      <c r="O791" t="s">
        <v>8285</v>
      </c>
      <c r="P791" s="10">
        <f t="shared" si="48"/>
        <v>109</v>
      </c>
      <c r="Q791" s="10">
        <f t="shared" si="49"/>
        <v>132.86000000000001</v>
      </c>
      <c r="R791">
        <f t="shared" si="50"/>
        <v>2013</v>
      </c>
      <c r="S791" s="17">
        <f t="shared" si="51"/>
        <v>41277.186111111114</v>
      </c>
    </row>
    <row r="792" spans="1:19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14">
        <v>1357088939</v>
      </c>
      <c r="K792" t="b">
        <v>0</v>
      </c>
      <c r="L792">
        <v>156</v>
      </c>
      <c r="M792" t="b">
        <v>1</v>
      </c>
      <c r="N792" s="12" t="s">
        <v>8284</v>
      </c>
      <c r="O792" t="s">
        <v>8285</v>
      </c>
      <c r="P792" s="10">
        <f t="shared" si="48"/>
        <v>144</v>
      </c>
      <c r="Q792" s="10">
        <f t="shared" si="49"/>
        <v>92.55</v>
      </c>
      <c r="R792">
        <f t="shared" si="50"/>
        <v>2013</v>
      </c>
      <c r="S792" s="17">
        <f t="shared" si="51"/>
        <v>41276.047905092593</v>
      </c>
    </row>
    <row r="793" spans="1:19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14">
        <v>1381430646</v>
      </c>
      <c r="K793" t="b">
        <v>0</v>
      </c>
      <c r="L793">
        <v>128</v>
      </c>
      <c r="M793" t="b">
        <v>1</v>
      </c>
      <c r="N793" s="12" t="s">
        <v>8284</v>
      </c>
      <c r="O793" t="s">
        <v>8285</v>
      </c>
      <c r="P793" s="10">
        <f t="shared" si="48"/>
        <v>104</v>
      </c>
      <c r="Q793" s="10">
        <f t="shared" si="49"/>
        <v>60.86</v>
      </c>
      <c r="R793">
        <f t="shared" si="50"/>
        <v>2013</v>
      </c>
      <c r="S793" s="17">
        <f t="shared" si="51"/>
        <v>41557.780624999999</v>
      </c>
    </row>
    <row r="794" spans="1:19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14">
        <v>1381265883</v>
      </c>
      <c r="K794" t="b">
        <v>0</v>
      </c>
      <c r="L794">
        <v>60</v>
      </c>
      <c r="M794" t="b">
        <v>1</v>
      </c>
      <c r="N794" s="12" t="s">
        <v>8284</v>
      </c>
      <c r="O794" t="s">
        <v>8285</v>
      </c>
      <c r="P794" s="10">
        <f t="shared" si="48"/>
        <v>100</v>
      </c>
      <c r="Q794" s="10">
        <f t="shared" si="49"/>
        <v>41.85</v>
      </c>
      <c r="R794">
        <f t="shared" si="50"/>
        <v>2013</v>
      </c>
      <c r="S794" s="17">
        <f t="shared" si="51"/>
        <v>41555.873645833337</v>
      </c>
    </row>
    <row r="795" spans="1:19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14">
        <v>1371491244</v>
      </c>
      <c r="K795" t="b">
        <v>0</v>
      </c>
      <c r="L795">
        <v>32</v>
      </c>
      <c r="M795" t="b">
        <v>1</v>
      </c>
      <c r="N795" s="12" t="s">
        <v>8284</v>
      </c>
      <c r="O795" t="s">
        <v>8285</v>
      </c>
      <c r="P795" s="10">
        <f t="shared" si="48"/>
        <v>103</v>
      </c>
      <c r="Q795" s="10">
        <f t="shared" si="49"/>
        <v>88.33</v>
      </c>
      <c r="R795">
        <f t="shared" si="50"/>
        <v>2013</v>
      </c>
      <c r="S795" s="17">
        <f t="shared" si="51"/>
        <v>41442.741249999999</v>
      </c>
    </row>
    <row r="796" spans="1:19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14">
        <v>1310438737</v>
      </c>
      <c r="K796" t="b">
        <v>0</v>
      </c>
      <c r="L796">
        <v>53</v>
      </c>
      <c r="M796" t="b">
        <v>1</v>
      </c>
      <c r="N796" s="12" t="s">
        <v>8284</v>
      </c>
      <c r="O796" t="s">
        <v>8285</v>
      </c>
      <c r="P796" s="10">
        <f t="shared" si="48"/>
        <v>105</v>
      </c>
      <c r="Q796" s="10">
        <f t="shared" si="49"/>
        <v>158.96</v>
      </c>
      <c r="R796">
        <f t="shared" si="50"/>
        <v>2011</v>
      </c>
      <c r="S796" s="17">
        <f t="shared" si="51"/>
        <v>40736.115011574075</v>
      </c>
    </row>
    <row r="797" spans="1:19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14">
        <v>1330094566</v>
      </c>
      <c r="K797" t="b">
        <v>0</v>
      </c>
      <c r="L797">
        <v>184</v>
      </c>
      <c r="M797" t="b">
        <v>1</v>
      </c>
      <c r="N797" s="12" t="s">
        <v>8284</v>
      </c>
      <c r="O797" t="s">
        <v>8285</v>
      </c>
      <c r="P797" s="10">
        <f t="shared" si="48"/>
        <v>112</v>
      </c>
      <c r="Q797" s="10">
        <f t="shared" si="49"/>
        <v>85.05</v>
      </c>
      <c r="R797">
        <f t="shared" si="50"/>
        <v>2012</v>
      </c>
      <c r="S797" s="17">
        <f t="shared" si="51"/>
        <v>40963.613032407404</v>
      </c>
    </row>
    <row r="798" spans="1:19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14">
        <v>1376687485</v>
      </c>
      <c r="K798" t="b">
        <v>0</v>
      </c>
      <c r="L798">
        <v>90</v>
      </c>
      <c r="M798" t="b">
        <v>1</v>
      </c>
      <c r="N798" s="12" t="s">
        <v>8284</v>
      </c>
      <c r="O798" t="s">
        <v>8285</v>
      </c>
      <c r="P798" s="10">
        <f t="shared" si="48"/>
        <v>101</v>
      </c>
      <c r="Q798" s="10">
        <f t="shared" si="49"/>
        <v>112.61</v>
      </c>
      <c r="R798">
        <f t="shared" si="50"/>
        <v>2013</v>
      </c>
      <c r="S798" s="17">
        <f t="shared" si="51"/>
        <v>41502.882928240739</v>
      </c>
    </row>
    <row r="799" spans="1:19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14">
        <v>1332978688</v>
      </c>
      <c r="K799" t="b">
        <v>0</v>
      </c>
      <c r="L799">
        <v>71</v>
      </c>
      <c r="M799" t="b">
        <v>1</v>
      </c>
      <c r="N799" s="12" t="s">
        <v>8284</v>
      </c>
      <c r="O799" t="s">
        <v>8285</v>
      </c>
      <c r="P799" s="10">
        <f t="shared" si="48"/>
        <v>108</v>
      </c>
      <c r="Q799" s="10">
        <f t="shared" si="49"/>
        <v>45.44</v>
      </c>
      <c r="R799">
        <f t="shared" si="50"/>
        <v>2012</v>
      </c>
      <c r="S799" s="17">
        <f t="shared" si="51"/>
        <v>40996.994074074071</v>
      </c>
    </row>
    <row r="800" spans="1:19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14">
        <v>1409494187</v>
      </c>
      <c r="K800" t="b">
        <v>0</v>
      </c>
      <c r="L800">
        <v>87</v>
      </c>
      <c r="M800" t="b">
        <v>1</v>
      </c>
      <c r="N800" s="12" t="s">
        <v>8284</v>
      </c>
      <c r="O800" t="s">
        <v>8285</v>
      </c>
      <c r="P800" s="10">
        <f t="shared" si="48"/>
        <v>115</v>
      </c>
      <c r="Q800" s="10">
        <f t="shared" si="49"/>
        <v>46.22</v>
      </c>
      <c r="R800">
        <f t="shared" si="50"/>
        <v>2014</v>
      </c>
      <c r="S800" s="17">
        <f t="shared" si="51"/>
        <v>41882.590127314819</v>
      </c>
    </row>
    <row r="801" spans="1:19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14">
        <v>1332950446</v>
      </c>
      <c r="K801" t="b">
        <v>0</v>
      </c>
      <c r="L801">
        <v>28</v>
      </c>
      <c r="M801" t="b">
        <v>1</v>
      </c>
      <c r="N801" s="12" t="s">
        <v>8284</v>
      </c>
      <c r="O801" t="s">
        <v>8285</v>
      </c>
      <c r="P801" s="10">
        <f t="shared" si="48"/>
        <v>100</v>
      </c>
      <c r="Q801" s="10">
        <f t="shared" si="49"/>
        <v>178.61</v>
      </c>
      <c r="R801">
        <f t="shared" si="50"/>
        <v>2012</v>
      </c>
      <c r="S801" s="17">
        <f t="shared" si="51"/>
        <v>40996.667199074072</v>
      </c>
    </row>
    <row r="802" spans="1:19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14">
        <v>1407839054</v>
      </c>
      <c r="K802" t="b">
        <v>0</v>
      </c>
      <c r="L802">
        <v>56</v>
      </c>
      <c r="M802" t="b">
        <v>1</v>
      </c>
      <c r="N802" s="12" t="s">
        <v>8284</v>
      </c>
      <c r="O802" t="s">
        <v>8285</v>
      </c>
      <c r="P802" s="10">
        <f t="shared" si="48"/>
        <v>152</v>
      </c>
      <c r="Q802" s="10">
        <f t="shared" si="49"/>
        <v>40.75</v>
      </c>
      <c r="R802">
        <f t="shared" si="50"/>
        <v>2014</v>
      </c>
      <c r="S802" s="17">
        <f t="shared" si="51"/>
        <v>41863.433495370373</v>
      </c>
    </row>
    <row r="803" spans="1:19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14">
        <v>1306955120</v>
      </c>
      <c r="K803" t="b">
        <v>0</v>
      </c>
      <c r="L803">
        <v>51</v>
      </c>
      <c r="M803" t="b">
        <v>1</v>
      </c>
      <c r="N803" s="12" t="s">
        <v>8284</v>
      </c>
      <c r="O803" t="s">
        <v>8285</v>
      </c>
      <c r="P803" s="10">
        <f t="shared" si="48"/>
        <v>112</v>
      </c>
      <c r="Q803" s="10">
        <f t="shared" si="49"/>
        <v>43.73</v>
      </c>
      <c r="R803">
        <f t="shared" si="50"/>
        <v>2011</v>
      </c>
      <c r="S803" s="17">
        <f t="shared" si="51"/>
        <v>40695.795370370368</v>
      </c>
    </row>
    <row r="804" spans="1:19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14">
        <v>1343867524</v>
      </c>
      <c r="K804" t="b">
        <v>0</v>
      </c>
      <c r="L804">
        <v>75</v>
      </c>
      <c r="M804" t="b">
        <v>1</v>
      </c>
      <c r="N804" s="12" t="s">
        <v>8284</v>
      </c>
      <c r="O804" t="s">
        <v>8285</v>
      </c>
      <c r="P804" s="10">
        <f t="shared" si="48"/>
        <v>101</v>
      </c>
      <c r="Q804" s="10">
        <f t="shared" si="49"/>
        <v>81.069999999999993</v>
      </c>
      <c r="R804">
        <f t="shared" si="50"/>
        <v>2012</v>
      </c>
      <c r="S804" s="17">
        <f t="shared" si="51"/>
        <v>41123.022268518522</v>
      </c>
    </row>
    <row r="805" spans="1:19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14">
        <v>1304376478</v>
      </c>
      <c r="K805" t="b">
        <v>0</v>
      </c>
      <c r="L805">
        <v>38</v>
      </c>
      <c r="M805" t="b">
        <v>1</v>
      </c>
      <c r="N805" s="12" t="s">
        <v>8284</v>
      </c>
      <c r="O805" t="s">
        <v>8285</v>
      </c>
      <c r="P805" s="10">
        <f t="shared" si="48"/>
        <v>123</v>
      </c>
      <c r="Q805" s="10">
        <f t="shared" si="49"/>
        <v>74.61</v>
      </c>
      <c r="R805">
        <f t="shared" si="50"/>
        <v>2011</v>
      </c>
      <c r="S805" s="17">
        <f t="shared" si="51"/>
        <v>40665.949976851851</v>
      </c>
    </row>
    <row r="806" spans="1:19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14">
        <v>1309919526</v>
      </c>
      <c r="K806" t="b">
        <v>0</v>
      </c>
      <c r="L806">
        <v>18</v>
      </c>
      <c r="M806" t="b">
        <v>1</v>
      </c>
      <c r="N806" s="12" t="s">
        <v>8284</v>
      </c>
      <c r="O806" t="s">
        <v>8285</v>
      </c>
      <c r="P806" s="10">
        <f t="shared" si="48"/>
        <v>100</v>
      </c>
      <c r="Q806" s="10">
        <f t="shared" si="49"/>
        <v>305.56</v>
      </c>
      <c r="R806">
        <f t="shared" si="50"/>
        <v>2011</v>
      </c>
      <c r="S806" s="17">
        <f t="shared" si="51"/>
        <v>40730.105625000004</v>
      </c>
    </row>
    <row r="807" spans="1:19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14">
        <v>1306525512</v>
      </c>
      <c r="K807" t="b">
        <v>0</v>
      </c>
      <c r="L807">
        <v>54</v>
      </c>
      <c r="M807" t="b">
        <v>1</v>
      </c>
      <c r="N807" s="12" t="s">
        <v>8284</v>
      </c>
      <c r="O807" t="s">
        <v>8285</v>
      </c>
      <c r="P807" s="10">
        <f t="shared" si="48"/>
        <v>105</v>
      </c>
      <c r="Q807" s="10">
        <f t="shared" si="49"/>
        <v>58.33</v>
      </c>
      <c r="R807">
        <f t="shared" si="50"/>
        <v>2011</v>
      </c>
      <c r="S807" s="17">
        <f t="shared" si="51"/>
        <v>40690.823055555556</v>
      </c>
    </row>
    <row r="808" spans="1:19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14">
        <v>1312821339</v>
      </c>
      <c r="K808" t="b">
        <v>0</v>
      </c>
      <c r="L808">
        <v>71</v>
      </c>
      <c r="M808" t="b">
        <v>1</v>
      </c>
      <c r="N808" s="12" t="s">
        <v>8284</v>
      </c>
      <c r="O808" t="s">
        <v>8285</v>
      </c>
      <c r="P808" s="10">
        <f t="shared" si="48"/>
        <v>104</v>
      </c>
      <c r="Q808" s="10">
        <f t="shared" si="49"/>
        <v>117.68</v>
      </c>
      <c r="R808">
        <f t="shared" si="50"/>
        <v>2011</v>
      </c>
      <c r="S808" s="17">
        <f t="shared" si="51"/>
        <v>40763.691423611112</v>
      </c>
    </row>
    <row r="809" spans="1:19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14">
        <v>1485270311</v>
      </c>
      <c r="K809" t="b">
        <v>0</v>
      </c>
      <c r="L809">
        <v>57</v>
      </c>
      <c r="M809" t="b">
        <v>1</v>
      </c>
      <c r="N809" s="12" t="s">
        <v>8284</v>
      </c>
      <c r="O809" t="s">
        <v>8285</v>
      </c>
      <c r="P809" s="10">
        <f t="shared" si="48"/>
        <v>105</v>
      </c>
      <c r="Q809" s="10">
        <f t="shared" si="49"/>
        <v>73.77</v>
      </c>
      <c r="R809">
        <f t="shared" si="50"/>
        <v>2017</v>
      </c>
      <c r="S809" s="17">
        <f t="shared" si="51"/>
        <v>42759.628599537042</v>
      </c>
    </row>
    <row r="810" spans="1:19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14">
        <v>1416363886</v>
      </c>
      <c r="K810" t="b">
        <v>0</v>
      </c>
      <c r="L810">
        <v>43</v>
      </c>
      <c r="M810" t="b">
        <v>1</v>
      </c>
      <c r="N810" s="12" t="s">
        <v>8284</v>
      </c>
      <c r="O810" t="s">
        <v>8285</v>
      </c>
      <c r="P810" s="10">
        <f t="shared" si="48"/>
        <v>100</v>
      </c>
      <c r="Q810" s="10">
        <f t="shared" si="49"/>
        <v>104.65</v>
      </c>
      <c r="R810">
        <f t="shared" si="50"/>
        <v>2014</v>
      </c>
      <c r="S810" s="17">
        <f t="shared" si="51"/>
        <v>41962.100532407407</v>
      </c>
    </row>
    <row r="811" spans="1:19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14">
        <v>1387569630</v>
      </c>
      <c r="K811" t="b">
        <v>0</v>
      </c>
      <c r="L811">
        <v>52</v>
      </c>
      <c r="M811" t="b">
        <v>1</v>
      </c>
      <c r="N811" s="12" t="s">
        <v>8284</v>
      </c>
      <c r="O811" t="s">
        <v>8285</v>
      </c>
      <c r="P811" s="10">
        <f t="shared" si="48"/>
        <v>104</v>
      </c>
      <c r="Q811" s="10">
        <f t="shared" si="49"/>
        <v>79.83</v>
      </c>
      <c r="R811">
        <f t="shared" si="50"/>
        <v>2013</v>
      </c>
      <c r="S811" s="17">
        <f t="shared" si="51"/>
        <v>41628.833680555559</v>
      </c>
    </row>
    <row r="812" spans="1:19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14">
        <v>1343870462</v>
      </c>
      <c r="K812" t="b">
        <v>0</v>
      </c>
      <c r="L812">
        <v>27</v>
      </c>
      <c r="M812" t="b">
        <v>1</v>
      </c>
      <c r="N812" s="12" t="s">
        <v>8284</v>
      </c>
      <c r="O812" t="s">
        <v>8285</v>
      </c>
      <c r="P812" s="10">
        <f t="shared" si="48"/>
        <v>105</v>
      </c>
      <c r="Q812" s="10">
        <f t="shared" si="49"/>
        <v>58.33</v>
      </c>
      <c r="R812">
        <f t="shared" si="50"/>
        <v>2012</v>
      </c>
      <c r="S812" s="17">
        <f t="shared" si="51"/>
        <v>41123.056273148148</v>
      </c>
    </row>
    <row r="813" spans="1:19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14">
        <v>1371569202</v>
      </c>
      <c r="K813" t="b">
        <v>0</v>
      </c>
      <c r="L813">
        <v>12</v>
      </c>
      <c r="M813" t="b">
        <v>1</v>
      </c>
      <c r="N813" s="12" t="s">
        <v>8284</v>
      </c>
      <c r="O813" t="s">
        <v>8285</v>
      </c>
      <c r="P813" s="10">
        <f t="shared" si="48"/>
        <v>104</v>
      </c>
      <c r="Q813" s="10">
        <f t="shared" si="49"/>
        <v>86.67</v>
      </c>
      <c r="R813">
        <f t="shared" si="50"/>
        <v>2013</v>
      </c>
      <c r="S813" s="17">
        <f t="shared" si="51"/>
        <v>41443.643541666665</v>
      </c>
    </row>
    <row r="814" spans="1:19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14">
        <v>1357604752</v>
      </c>
      <c r="K814" t="b">
        <v>0</v>
      </c>
      <c r="L814">
        <v>33</v>
      </c>
      <c r="M814" t="b">
        <v>1</v>
      </c>
      <c r="N814" s="12" t="s">
        <v>8284</v>
      </c>
      <c r="O814" t="s">
        <v>8285</v>
      </c>
      <c r="P814" s="10">
        <f t="shared" si="48"/>
        <v>152</v>
      </c>
      <c r="Q814" s="10">
        <f t="shared" si="49"/>
        <v>27.61</v>
      </c>
      <c r="R814">
        <f t="shared" si="50"/>
        <v>2013</v>
      </c>
      <c r="S814" s="17">
        <f t="shared" si="51"/>
        <v>41282.017962962964</v>
      </c>
    </row>
    <row r="815" spans="1:19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14">
        <v>1340233365</v>
      </c>
      <c r="K815" t="b">
        <v>0</v>
      </c>
      <c r="L815">
        <v>96</v>
      </c>
      <c r="M815" t="b">
        <v>1</v>
      </c>
      <c r="N815" s="12" t="s">
        <v>8284</v>
      </c>
      <c r="O815" t="s">
        <v>8285</v>
      </c>
      <c r="P815" s="10">
        <f t="shared" si="48"/>
        <v>160</v>
      </c>
      <c r="Q815" s="10">
        <f t="shared" si="49"/>
        <v>25</v>
      </c>
      <c r="R815">
        <f t="shared" si="50"/>
        <v>2012</v>
      </c>
      <c r="S815" s="17">
        <f t="shared" si="51"/>
        <v>41080.960243055553</v>
      </c>
    </row>
    <row r="816" spans="1:19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14">
        <v>1305568201</v>
      </c>
      <c r="K816" t="b">
        <v>0</v>
      </c>
      <c r="L816">
        <v>28</v>
      </c>
      <c r="M816" t="b">
        <v>1</v>
      </c>
      <c r="N816" s="12" t="s">
        <v>8284</v>
      </c>
      <c r="O816" t="s">
        <v>8285</v>
      </c>
      <c r="P816" s="10">
        <f t="shared" si="48"/>
        <v>127</v>
      </c>
      <c r="Q816" s="10">
        <f t="shared" si="49"/>
        <v>45.46</v>
      </c>
      <c r="R816">
        <f t="shared" si="50"/>
        <v>2011</v>
      </c>
      <c r="S816" s="17">
        <f t="shared" si="51"/>
        <v>40679.743067129632</v>
      </c>
    </row>
    <row r="817" spans="1:19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14">
        <v>1412287303</v>
      </c>
      <c r="K817" t="b">
        <v>0</v>
      </c>
      <c r="L817">
        <v>43</v>
      </c>
      <c r="M817" t="b">
        <v>1</v>
      </c>
      <c r="N817" s="12" t="s">
        <v>8284</v>
      </c>
      <c r="O817" t="s">
        <v>8285</v>
      </c>
      <c r="P817" s="10">
        <f t="shared" si="48"/>
        <v>107</v>
      </c>
      <c r="Q817" s="10">
        <f t="shared" si="49"/>
        <v>99.53</v>
      </c>
      <c r="R817">
        <f t="shared" si="50"/>
        <v>2014</v>
      </c>
      <c r="S817" s="17">
        <f t="shared" si="51"/>
        <v>41914.917858796296</v>
      </c>
    </row>
    <row r="818" spans="1:19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14">
        <v>1362776043</v>
      </c>
      <c r="K818" t="b">
        <v>0</v>
      </c>
      <c r="L818">
        <v>205</v>
      </c>
      <c r="M818" t="b">
        <v>1</v>
      </c>
      <c r="N818" s="12" t="s">
        <v>8284</v>
      </c>
      <c r="O818" t="s">
        <v>8285</v>
      </c>
      <c r="P818" s="10">
        <f t="shared" si="48"/>
        <v>115</v>
      </c>
      <c r="Q818" s="10">
        <f t="shared" si="49"/>
        <v>39.31</v>
      </c>
      <c r="R818">
        <f t="shared" si="50"/>
        <v>2013</v>
      </c>
      <c r="S818" s="17">
        <f t="shared" si="51"/>
        <v>41341.870868055557</v>
      </c>
    </row>
    <row r="819" spans="1:19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14">
        <v>1326810211</v>
      </c>
      <c r="K819" t="b">
        <v>0</v>
      </c>
      <c r="L819">
        <v>23</v>
      </c>
      <c r="M819" t="b">
        <v>1</v>
      </c>
      <c r="N819" s="12" t="s">
        <v>8284</v>
      </c>
      <c r="O819" t="s">
        <v>8285</v>
      </c>
      <c r="P819" s="10">
        <f t="shared" si="48"/>
        <v>137</v>
      </c>
      <c r="Q819" s="10">
        <f t="shared" si="49"/>
        <v>89.42</v>
      </c>
      <c r="R819">
        <f t="shared" si="50"/>
        <v>2012</v>
      </c>
      <c r="S819" s="17">
        <f t="shared" si="51"/>
        <v>40925.599664351852</v>
      </c>
    </row>
    <row r="820" spans="1:19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14">
        <v>1343682681</v>
      </c>
      <c r="K820" t="b">
        <v>0</v>
      </c>
      <c r="L820">
        <v>19</v>
      </c>
      <c r="M820" t="b">
        <v>1</v>
      </c>
      <c r="N820" s="12" t="s">
        <v>8284</v>
      </c>
      <c r="O820" t="s">
        <v>8285</v>
      </c>
      <c r="P820" s="10">
        <f t="shared" si="48"/>
        <v>156</v>
      </c>
      <c r="Q820" s="10">
        <f t="shared" si="49"/>
        <v>28.68</v>
      </c>
      <c r="R820">
        <f t="shared" si="50"/>
        <v>2012</v>
      </c>
      <c r="S820" s="17">
        <f t="shared" si="51"/>
        <v>41120.882881944446</v>
      </c>
    </row>
    <row r="821" spans="1:19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14">
        <v>1386806254</v>
      </c>
      <c r="K821" t="b">
        <v>0</v>
      </c>
      <c r="L821">
        <v>14</v>
      </c>
      <c r="M821" t="b">
        <v>1</v>
      </c>
      <c r="N821" s="12" t="s">
        <v>8284</v>
      </c>
      <c r="O821" t="s">
        <v>8285</v>
      </c>
      <c r="P821" s="10">
        <f t="shared" si="48"/>
        <v>109</v>
      </c>
      <c r="Q821" s="10">
        <f t="shared" si="49"/>
        <v>31.07</v>
      </c>
      <c r="R821">
        <f t="shared" si="50"/>
        <v>2013</v>
      </c>
      <c r="S821" s="17">
        <f t="shared" si="51"/>
        <v>41619.998310185183</v>
      </c>
    </row>
    <row r="822" spans="1:19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14">
        <v>1399666342</v>
      </c>
      <c r="K822" t="b">
        <v>0</v>
      </c>
      <c r="L822">
        <v>38</v>
      </c>
      <c r="M822" t="b">
        <v>1</v>
      </c>
      <c r="N822" s="12" t="s">
        <v>8284</v>
      </c>
      <c r="O822" t="s">
        <v>8285</v>
      </c>
      <c r="P822" s="10">
        <f t="shared" si="48"/>
        <v>134</v>
      </c>
      <c r="Q822" s="10">
        <f t="shared" si="49"/>
        <v>70.55</v>
      </c>
      <c r="R822">
        <f t="shared" si="50"/>
        <v>2014</v>
      </c>
      <c r="S822" s="17">
        <f t="shared" si="51"/>
        <v>41768.841921296298</v>
      </c>
    </row>
    <row r="823" spans="1:19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14">
        <v>1427753265</v>
      </c>
      <c r="K823" t="b">
        <v>0</v>
      </c>
      <c r="L823">
        <v>78</v>
      </c>
      <c r="M823" t="b">
        <v>1</v>
      </c>
      <c r="N823" s="12" t="s">
        <v>8284</v>
      </c>
      <c r="O823" t="s">
        <v>8285</v>
      </c>
      <c r="P823" s="10">
        <f t="shared" si="48"/>
        <v>100</v>
      </c>
      <c r="Q823" s="10">
        <f t="shared" si="49"/>
        <v>224.13</v>
      </c>
      <c r="R823">
        <f t="shared" si="50"/>
        <v>2015</v>
      </c>
      <c r="S823" s="17">
        <f t="shared" si="51"/>
        <v>42093.922048611115</v>
      </c>
    </row>
    <row r="824" spans="1:19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14">
        <v>1346885050</v>
      </c>
      <c r="K824" t="b">
        <v>0</v>
      </c>
      <c r="L824">
        <v>69</v>
      </c>
      <c r="M824" t="b">
        <v>1</v>
      </c>
      <c r="N824" s="12" t="s">
        <v>8284</v>
      </c>
      <c r="O824" t="s">
        <v>8285</v>
      </c>
      <c r="P824" s="10">
        <f t="shared" si="48"/>
        <v>119</v>
      </c>
      <c r="Q824" s="10">
        <f t="shared" si="49"/>
        <v>51.81</v>
      </c>
      <c r="R824">
        <f t="shared" si="50"/>
        <v>2012</v>
      </c>
      <c r="S824" s="17">
        <f t="shared" si="51"/>
        <v>41157.947337962964</v>
      </c>
    </row>
    <row r="825" spans="1:19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14">
        <v>1424474452</v>
      </c>
      <c r="K825" t="b">
        <v>0</v>
      </c>
      <c r="L825">
        <v>33</v>
      </c>
      <c r="M825" t="b">
        <v>1</v>
      </c>
      <c r="N825" s="12" t="s">
        <v>8284</v>
      </c>
      <c r="O825" t="s">
        <v>8285</v>
      </c>
      <c r="P825" s="10">
        <f t="shared" si="48"/>
        <v>180</v>
      </c>
      <c r="Q825" s="10">
        <f t="shared" si="49"/>
        <v>43.52</v>
      </c>
      <c r="R825">
        <f t="shared" si="50"/>
        <v>2015</v>
      </c>
      <c r="S825" s="17">
        <f t="shared" si="51"/>
        <v>42055.972824074073</v>
      </c>
    </row>
    <row r="826" spans="1:19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14">
        <v>1268459318</v>
      </c>
      <c r="K826" t="b">
        <v>0</v>
      </c>
      <c r="L826">
        <v>54</v>
      </c>
      <c r="M826" t="b">
        <v>1</v>
      </c>
      <c r="N826" s="12" t="s">
        <v>8284</v>
      </c>
      <c r="O826" t="s">
        <v>8285</v>
      </c>
      <c r="P826" s="10">
        <f t="shared" si="48"/>
        <v>134</v>
      </c>
      <c r="Q826" s="10">
        <f t="shared" si="49"/>
        <v>39.82</v>
      </c>
      <c r="R826">
        <f t="shared" si="50"/>
        <v>2010</v>
      </c>
      <c r="S826" s="17">
        <f t="shared" si="51"/>
        <v>40250.242106481484</v>
      </c>
    </row>
    <row r="827" spans="1:19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14">
        <v>1349335284</v>
      </c>
      <c r="K827" t="b">
        <v>0</v>
      </c>
      <c r="L827">
        <v>99</v>
      </c>
      <c r="M827" t="b">
        <v>1</v>
      </c>
      <c r="N827" s="12" t="s">
        <v>8284</v>
      </c>
      <c r="O827" t="s">
        <v>8285</v>
      </c>
      <c r="P827" s="10">
        <f t="shared" si="48"/>
        <v>100</v>
      </c>
      <c r="Q827" s="10">
        <f t="shared" si="49"/>
        <v>126.81</v>
      </c>
      <c r="R827">
        <f t="shared" si="50"/>
        <v>2012</v>
      </c>
      <c r="S827" s="17">
        <f t="shared" si="51"/>
        <v>41186.306527777779</v>
      </c>
    </row>
    <row r="828" spans="1:19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14">
        <v>1330908930</v>
      </c>
      <c r="K828" t="b">
        <v>0</v>
      </c>
      <c r="L828">
        <v>49</v>
      </c>
      <c r="M828" t="b">
        <v>1</v>
      </c>
      <c r="N828" s="12" t="s">
        <v>8284</v>
      </c>
      <c r="O828" t="s">
        <v>8285</v>
      </c>
      <c r="P828" s="10">
        <f t="shared" si="48"/>
        <v>101</v>
      </c>
      <c r="Q828" s="10">
        <f t="shared" si="49"/>
        <v>113.88</v>
      </c>
      <c r="R828">
        <f t="shared" si="50"/>
        <v>2012</v>
      </c>
      <c r="S828" s="17">
        <f t="shared" si="51"/>
        <v>40973.038541666669</v>
      </c>
    </row>
    <row r="829" spans="1:19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14">
        <v>1326972107</v>
      </c>
      <c r="K829" t="b">
        <v>0</v>
      </c>
      <c r="L829">
        <v>11</v>
      </c>
      <c r="M829" t="b">
        <v>1</v>
      </c>
      <c r="N829" s="12" t="s">
        <v>8284</v>
      </c>
      <c r="O829" t="s">
        <v>8285</v>
      </c>
      <c r="P829" s="10">
        <f t="shared" si="48"/>
        <v>103</v>
      </c>
      <c r="Q829" s="10">
        <f t="shared" si="49"/>
        <v>28.18</v>
      </c>
      <c r="R829">
        <f t="shared" si="50"/>
        <v>2012</v>
      </c>
      <c r="S829" s="17">
        <f t="shared" si="51"/>
        <v>40927.473460648151</v>
      </c>
    </row>
    <row r="830" spans="1:19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14">
        <v>1339549982</v>
      </c>
      <c r="K830" t="b">
        <v>0</v>
      </c>
      <c r="L830">
        <v>38</v>
      </c>
      <c r="M830" t="b">
        <v>1</v>
      </c>
      <c r="N830" s="12" t="s">
        <v>8284</v>
      </c>
      <c r="O830" t="s">
        <v>8285</v>
      </c>
      <c r="P830" s="10">
        <f t="shared" si="48"/>
        <v>107</v>
      </c>
      <c r="Q830" s="10">
        <f t="shared" si="49"/>
        <v>36.61</v>
      </c>
      <c r="R830">
        <f t="shared" si="50"/>
        <v>2012</v>
      </c>
      <c r="S830" s="17">
        <f t="shared" si="51"/>
        <v>41073.050717592596</v>
      </c>
    </row>
    <row r="831" spans="1:19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14">
        <v>1463253240</v>
      </c>
      <c r="K831" t="b">
        <v>0</v>
      </c>
      <c r="L831">
        <v>16</v>
      </c>
      <c r="M831" t="b">
        <v>1</v>
      </c>
      <c r="N831" s="12" t="s">
        <v>8284</v>
      </c>
      <c r="O831" t="s">
        <v>8285</v>
      </c>
      <c r="P831" s="10">
        <f t="shared" si="48"/>
        <v>104</v>
      </c>
      <c r="Q831" s="10">
        <f t="shared" si="49"/>
        <v>32.5</v>
      </c>
      <c r="R831">
        <f t="shared" si="50"/>
        <v>2016</v>
      </c>
      <c r="S831" s="17">
        <f t="shared" si="51"/>
        <v>42504.801388888889</v>
      </c>
    </row>
    <row r="832" spans="1:19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14">
        <v>1361363825</v>
      </c>
      <c r="K832" t="b">
        <v>0</v>
      </c>
      <c r="L832">
        <v>32</v>
      </c>
      <c r="M832" t="b">
        <v>1</v>
      </c>
      <c r="N832" s="12" t="s">
        <v>8284</v>
      </c>
      <c r="O832" t="s">
        <v>8285</v>
      </c>
      <c r="P832" s="10">
        <f t="shared" si="48"/>
        <v>108</v>
      </c>
      <c r="Q832" s="10">
        <f t="shared" si="49"/>
        <v>60.66</v>
      </c>
      <c r="R832">
        <f t="shared" si="50"/>
        <v>2013</v>
      </c>
      <c r="S832" s="17">
        <f t="shared" si="51"/>
        <v>41325.525752314818</v>
      </c>
    </row>
    <row r="833" spans="1:19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14">
        <v>1332948694</v>
      </c>
      <c r="K833" t="b">
        <v>0</v>
      </c>
      <c r="L833">
        <v>20</v>
      </c>
      <c r="M833" t="b">
        <v>1</v>
      </c>
      <c r="N833" s="12" t="s">
        <v>8284</v>
      </c>
      <c r="O833" t="s">
        <v>8285</v>
      </c>
      <c r="P833" s="10">
        <f t="shared" si="48"/>
        <v>233</v>
      </c>
      <c r="Q833" s="10">
        <f t="shared" si="49"/>
        <v>175</v>
      </c>
      <c r="R833">
        <f t="shared" si="50"/>
        <v>2012</v>
      </c>
      <c r="S833" s="17">
        <f t="shared" si="51"/>
        <v>40996.646921296298</v>
      </c>
    </row>
    <row r="834" spans="1:19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14">
        <v>1321978335</v>
      </c>
      <c r="K834" t="b">
        <v>0</v>
      </c>
      <c r="L834">
        <v>154</v>
      </c>
      <c r="M834" t="b">
        <v>1</v>
      </c>
      <c r="N834" s="12" t="s">
        <v>8284</v>
      </c>
      <c r="O834" t="s">
        <v>8285</v>
      </c>
      <c r="P834" s="10">
        <f t="shared" si="48"/>
        <v>101</v>
      </c>
      <c r="Q834" s="10">
        <f t="shared" si="49"/>
        <v>97.99</v>
      </c>
      <c r="R834">
        <f t="shared" si="50"/>
        <v>2011</v>
      </c>
      <c r="S834" s="17">
        <f t="shared" si="51"/>
        <v>40869.675173611111</v>
      </c>
    </row>
    <row r="835" spans="1:19" ht="15.7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14">
        <v>1395349475</v>
      </c>
      <c r="K835" t="b">
        <v>0</v>
      </c>
      <c r="L835">
        <v>41</v>
      </c>
      <c r="M835" t="b">
        <v>1</v>
      </c>
      <c r="N835" s="12" t="s">
        <v>8284</v>
      </c>
      <c r="O835" t="s">
        <v>8285</v>
      </c>
      <c r="P835" s="10">
        <f t="shared" ref="P835:P898" si="52">ROUND(E835/D835*100,0)</f>
        <v>102</v>
      </c>
      <c r="Q835" s="10">
        <f t="shared" ref="Q835:Q898" si="53">ROUND(E835/L835,2)</f>
        <v>148.78</v>
      </c>
      <c r="R835">
        <f t="shared" ref="R835:R898" si="54">YEAR(S835)</f>
        <v>2014</v>
      </c>
      <c r="S835" s="17">
        <f t="shared" ref="S835:S898" si="55">(((J835/60)/60)/24)+DATE(1970,1,1)</f>
        <v>41718.878182870372</v>
      </c>
    </row>
    <row r="836" spans="1:19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14">
        <v>1369770292</v>
      </c>
      <c r="K836" t="b">
        <v>0</v>
      </c>
      <c r="L836">
        <v>75</v>
      </c>
      <c r="M836" t="b">
        <v>1</v>
      </c>
      <c r="N836" s="12" t="s">
        <v>8284</v>
      </c>
      <c r="O836" t="s">
        <v>8285</v>
      </c>
      <c r="P836" s="10">
        <f t="shared" si="52"/>
        <v>131</v>
      </c>
      <c r="Q836" s="10">
        <f t="shared" si="53"/>
        <v>96.08</v>
      </c>
      <c r="R836">
        <f t="shared" si="54"/>
        <v>2013</v>
      </c>
      <c r="S836" s="17">
        <f t="shared" si="55"/>
        <v>41422.822824074072</v>
      </c>
    </row>
    <row r="837" spans="1:19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14">
        <v>1333709958</v>
      </c>
      <c r="K837" t="b">
        <v>0</v>
      </c>
      <c r="L837">
        <v>40</v>
      </c>
      <c r="M837" t="b">
        <v>1</v>
      </c>
      <c r="N837" s="12" t="s">
        <v>8284</v>
      </c>
      <c r="O837" t="s">
        <v>8285</v>
      </c>
      <c r="P837" s="10">
        <f t="shared" si="52"/>
        <v>117</v>
      </c>
      <c r="Q837" s="10">
        <f t="shared" si="53"/>
        <v>58.63</v>
      </c>
      <c r="R837">
        <f t="shared" si="54"/>
        <v>2012</v>
      </c>
      <c r="S837" s="17">
        <f t="shared" si="55"/>
        <v>41005.45784722222</v>
      </c>
    </row>
    <row r="838" spans="1:19" ht="15.7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14">
        <v>1378516918</v>
      </c>
      <c r="K838" t="b">
        <v>0</v>
      </c>
      <c r="L838">
        <v>46</v>
      </c>
      <c r="M838" t="b">
        <v>1</v>
      </c>
      <c r="N838" s="12" t="s">
        <v>8284</v>
      </c>
      <c r="O838" t="s">
        <v>8285</v>
      </c>
      <c r="P838" s="10">
        <f t="shared" si="52"/>
        <v>101</v>
      </c>
      <c r="Q838" s="10">
        <f t="shared" si="53"/>
        <v>109.71</v>
      </c>
      <c r="R838">
        <f t="shared" si="54"/>
        <v>2013</v>
      </c>
      <c r="S838" s="17">
        <f t="shared" si="55"/>
        <v>41524.056921296295</v>
      </c>
    </row>
    <row r="839" spans="1:19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14">
        <v>1396396662</v>
      </c>
      <c r="K839" t="b">
        <v>0</v>
      </c>
      <c r="L839">
        <v>62</v>
      </c>
      <c r="M839" t="b">
        <v>1</v>
      </c>
      <c r="N839" s="12" t="s">
        <v>8284</v>
      </c>
      <c r="O839" t="s">
        <v>8285</v>
      </c>
      <c r="P839" s="10">
        <f t="shared" si="52"/>
        <v>122</v>
      </c>
      <c r="Q839" s="10">
        <f t="shared" si="53"/>
        <v>49.11</v>
      </c>
      <c r="R839">
        <f t="shared" si="54"/>
        <v>2014</v>
      </c>
      <c r="S839" s="17">
        <f t="shared" si="55"/>
        <v>41730.998402777775</v>
      </c>
    </row>
    <row r="840" spans="1:19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14">
        <v>1324243985</v>
      </c>
      <c r="K840" t="b">
        <v>0</v>
      </c>
      <c r="L840">
        <v>61</v>
      </c>
      <c r="M840" t="b">
        <v>1</v>
      </c>
      <c r="N840" s="12" t="s">
        <v>8284</v>
      </c>
      <c r="O840" t="s">
        <v>8285</v>
      </c>
      <c r="P840" s="10">
        <f t="shared" si="52"/>
        <v>145</v>
      </c>
      <c r="Q840" s="10">
        <f t="shared" si="53"/>
        <v>47.67</v>
      </c>
      <c r="R840">
        <f t="shared" si="54"/>
        <v>2011</v>
      </c>
      <c r="S840" s="17">
        <f t="shared" si="55"/>
        <v>40895.897974537038</v>
      </c>
    </row>
    <row r="841" spans="1:19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14">
        <v>1345745956</v>
      </c>
      <c r="K841" t="b">
        <v>0</v>
      </c>
      <c r="L841">
        <v>96</v>
      </c>
      <c r="M841" t="b">
        <v>1</v>
      </c>
      <c r="N841" s="12" t="s">
        <v>8284</v>
      </c>
      <c r="O841" t="s">
        <v>8285</v>
      </c>
      <c r="P841" s="10">
        <f t="shared" si="52"/>
        <v>117</v>
      </c>
      <c r="Q841" s="10">
        <f t="shared" si="53"/>
        <v>60.74</v>
      </c>
      <c r="R841">
        <f t="shared" si="54"/>
        <v>2012</v>
      </c>
      <c r="S841" s="17">
        <f t="shared" si="55"/>
        <v>41144.763379629629</v>
      </c>
    </row>
    <row r="842" spans="1:19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14">
        <v>1472102787</v>
      </c>
      <c r="K842" t="b">
        <v>0</v>
      </c>
      <c r="L842">
        <v>190</v>
      </c>
      <c r="M842" t="b">
        <v>1</v>
      </c>
      <c r="N842" s="12" t="s">
        <v>8284</v>
      </c>
      <c r="O842" t="s">
        <v>8286</v>
      </c>
      <c r="P842" s="10">
        <f t="shared" si="52"/>
        <v>120</v>
      </c>
      <c r="Q842" s="10">
        <f t="shared" si="53"/>
        <v>63.38</v>
      </c>
      <c r="R842">
        <f t="shared" si="54"/>
        <v>2016</v>
      </c>
      <c r="S842" s="17">
        <f t="shared" si="55"/>
        <v>42607.226701388892</v>
      </c>
    </row>
    <row r="843" spans="1:19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14">
        <v>1413058063</v>
      </c>
      <c r="K843" t="b">
        <v>1</v>
      </c>
      <c r="L843">
        <v>94</v>
      </c>
      <c r="M843" t="b">
        <v>1</v>
      </c>
      <c r="N843" s="12" t="s">
        <v>8284</v>
      </c>
      <c r="O843" t="s">
        <v>8286</v>
      </c>
      <c r="P843" s="10">
        <f t="shared" si="52"/>
        <v>101</v>
      </c>
      <c r="Q843" s="10">
        <f t="shared" si="53"/>
        <v>53.89</v>
      </c>
      <c r="R843">
        <f t="shared" si="54"/>
        <v>2014</v>
      </c>
      <c r="S843" s="17">
        <f t="shared" si="55"/>
        <v>41923.838692129626</v>
      </c>
    </row>
    <row r="844" spans="1:19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14">
        <v>1378735983</v>
      </c>
      <c r="K844" t="b">
        <v>1</v>
      </c>
      <c r="L844">
        <v>39</v>
      </c>
      <c r="M844" t="b">
        <v>1</v>
      </c>
      <c r="N844" s="12" t="s">
        <v>8284</v>
      </c>
      <c r="O844" t="s">
        <v>8286</v>
      </c>
      <c r="P844" s="10">
        <f t="shared" si="52"/>
        <v>104</v>
      </c>
      <c r="Q844" s="10">
        <f t="shared" si="53"/>
        <v>66.87</v>
      </c>
      <c r="R844">
        <f t="shared" si="54"/>
        <v>2013</v>
      </c>
      <c r="S844" s="17">
        <f t="shared" si="55"/>
        <v>41526.592395833337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14">
        <v>1479708680</v>
      </c>
      <c r="K845" t="b">
        <v>0</v>
      </c>
      <c r="L845">
        <v>127</v>
      </c>
      <c r="M845" t="b">
        <v>1</v>
      </c>
      <c r="N845" s="12" t="s">
        <v>8284</v>
      </c>
      <c r="O845" t="s">
        <v>8286</v>
      </c>
      <c r="P845" s="10">
        <f t="shared" si="52"/>
        <v>267</v>
      </c>
      <c r="Q845" s="10">
        <f t="shared" si="53"/>
        <v>63.1</v>
      </c>
      <c r="R845">
        <f t="shared" si="54"/>
        <v>2016</v>
      </c>
      <c r="S845" s="17">
        <f t="shared" si="55"/>
        <v>42695.257870370369</v>
      </c>
    </row>
    <row r="846" spans="1:19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14">
        <v>1411489552</v>
      </c>
      <c r="K846" t="b">
        <v>1</v>
      </c>
      <c r="L846">
        <v>159</v>
      </c>
      <c r="M846" t="b">
        <v>1</v>
      </c>
      <c r="N846" s="12" t="s">
        <v>8284</v>
      </c>
      <c r="O846" t="s">
        <v>8286</v>
      </c>
      <c r="P846" s="10">
        <f t="shared" si="52"/>
        <v>194</v>
      </c>
      <c r="Q846" s="10">
        <f t="shared" si="53"/>
        <v>36.630000000000003</v>
      </c>
      <c r="R846">
        <f t="shared" si="54"/>
        <v>2014</v>
      </c>
      <c r="S846" s="17">
        <f t="shared" si="55"/>
        <v>41905.684629629628</v>
      </c>
    </row>
    <row r="847" spans="1:19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14">
        <v>1469595396</v>
      </c>
      <c r="K847" t="b">
        <v>0</v>
      </c>
      <c r="L847">
        <v>177</v>
      </c>
      <c r="M847" t="b">
        <v>1</v>
      </c>
      <c r="N847" s="12" t="s">
        <v>8284</v>
      </c>
      <c r="O847" t="s">
        <v>8286</v>
      </c>
      <c r="P847" s="10">
        <f t="shared" si="52"/>
        <v>120</v>
      </c>
      <c r="Q847" s="10">
        <f t="shared" si="53"/>
        <v>34.01</v>
      </c>
      <c r="R847">
        <f t="shared" si="54"/>
        <v>2016</v>
      </c>
      <c r="S847" s="17">
        <f t="shared" si="55"/>
        <v>42578.205972222218</v>
      </c>
    </row>
    <row r="848" spans="1:19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14">
        <v>1393233855</v>
      </c>
      <c r="K848" t="b">
        <v>0</v>
      </c>
      <c r="L848">
        <v>47</v>
      </c>
      <c r="M848" t="b">
        <v>1</v>
      </c>
      <c r="N848" s="12" t="s">
        <v>8284</v>
      </c>
      <c r="O848" t="s">
        <v>8286</v>
      </c>
      <c r="P848" s="10">
        <f t="shared" si="52"/>
        <v>122</v>
      </c>
      <c r="Q848" s="10">
        <f t="shared" si="53"/>
        <v>28.55</v>
      </c>
      <c r="R848">
        <f t="shared" si="54"/>
        <v>2014</v>
      </c>
      <c r="S848" s="17">
        <f t="shared" si="55"/>
        <v>41694.391840277778</v>
      </c>
    </row>
    <row r="849" spans="1:19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14">
        <v>1433963376</v>
      </c>
      <c r="K849" t="b">
        <v>0</v>
      </c>
      <c r="L849">
        <v>1</v>
      </c>
      <c r="M849" t="b">
        <v>1</v>
      </c>
      <c r="N849" s="12" t="s">
        <v>8284</v>
      </c>
      <c r="O849" t="s">
        <v>8286</v>
      </c>
      <c r="P849" s="10">
        <f t="shared" si="52"/>
        <v>100</v>
      </c>
      <c r="Q849" s="10">
        <f t="shared" si="53"/>
        <v>10</v>
      </c>
      <c r="R849">
        <f t="shared" si="54"/>
        <v>2015</v>
      </c>
      <c r="S849" s="17">
        <f t="shared" si="55"/>
        <v>42165.79833333334</v>
      </c>
    </row>
    <row r="850" spans="1:19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14">
        <v>1426446033</v>
      </c>
      <c r="K850" t="b">
        <v>0</v>
      </c>
      <c r="L850">
        <v>16</v>
      </c>
      <c r="M850" t="b">
        <v>1</v>
      </c>
      <c r="N850" s="12" t="s">
        <v>8284</v>
      </c>
      <c r="O850" t="s">
        <v>8286</v>
      </c>
      <c r="P850" s="10">
        <f t="shared" si="52"/>
        <v>100</v>
      </c>
      <c r="Q850" s="10">
        <f t="shared" si="53"/>
        <v>18.75</v>
      </c>
      <c r="R850">
        <f t="shared" si="54"/>
        <v>2015</v>
      </c>
      <c r="S850" s="17">
        <f t="shared" si="55"/>
        <v>42078.792048611111</v>
      </c>
    </row>
    <row r="851" spans="1:19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14">
        <v>1424057664</v>
      </c>
      <c r="K851" t="b">
        <v>0</v>
      </c>
      <c r="L851">
        <v>115</v>
      </c>
      <c r="M851" t="b">
        <v>1</v>
      </c>
      <c r="N851" s="12" t="s">
        <v>8284</v>
      </c>
      <c r="O851" t="s">
        <v>8286</v>
      </c>
      <c r="P851" s="10">
        <f t="shared" si="52"/>
        <v>120</v>
      </c>
      <c r="Q851" s="10">
        <f t="shared" si="53"/>
        <v>41.7</v>
      </c>
      <c r="R851">
        <f t="shared" si="54"/>
        <v>2015</v>
      </c>
      <c r="S851" s="17">
        <f t="shared" si="55"/>
        <v>42051.148888888885</v>
      </c>
    </row>
    <row r="852" spans="1:19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14">
        <v>1458762717</v>
      </c>
      <c r="K852" t="b">
        <v>0</v>
      </c>
      <c r="L852">
        <v>133</v>
      </c>
      <c r="M852" t="b">
        <v>1</v>
      </c>
      <c r="N852" s="12" t="s">
        <v>8284</v>
      </c>
      <c r="O852" t="s">
        <v>8286</v>
      </c>
      <c r="P852" s="10">
        <f t="shared" si="52"/>
        <v>155</v>
      </c>
      <c r="Q852" s="10">
        <f t="shared" si="53"/>
        <v>46.67</v>
      </c>
      <c r="R852">
        <f t="shared" si="54"/>
        <v>2016</v>
      </c>
      <c r="S852" s="17">
        <f t="shared" si="55"/>
        <v>42452.827743055561</v>
      </c>
    </row>
    <row r="853" spans="1:19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14">
        <v>1464815253</v>
      </c>
      <c r="K853" t="b">
        <v>0</v>
      </c>
      <c r="L853">
        <v>70</v>
      </c>
      <c r="M853" t="b">
        <v>1</v>
      </c>
      <c r="N853" s="12" t="s">
        <v>8284</v>
      </c>
      <c r="O853" t="s">
        <v>8286</v>
      </c>
      <c r="P853" s="10">
        <f t="shared" si="52"/>
        <v>130</v>
      </c>
      <c r="Q853" s="10">
        <f t="shared" si="53"/>
        <v>37.270000000000003</v>
      </c>
      <c r="R853">
        <f t="shared" si="54"/>
        <v>2016</v>
      </c>
      <c r="S853" s="17">
        <f t="shared" si="55"/>
        <v>42522.880243055552</v>
      </c>
    </row>
    <row r="854" spans="1:19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14">
        <v>1476386395</v>
      </c>
      <c r="K854" t="b">
        <v>0</v>
      </c>
      <c r="L854">
        <v>62</v>
      </c>
      <c r="M854" t="b">
        <v>1</v>
      </c>
      <c r="N854" s="12" t="s">
        <v>8284</v>
      </c>
      <c r="O854" t="s">
        <v>8286</v>
      </c>
      <c r="P854" s="10">
        <f t="shared" si="52"/>
        <v>105</v>
      </c>
      <c r="Q854" s="10">
        <f t="shared" si="53"/>
        <v>59.26</v>
      </c>
      <c r="R854">
        <f t="shared" si="54"/>
        <v>2016</v>
      </c>
      <c r="S854" s="17">
        <f t="shared" si="55"/>
        <v>42656.805497685185</v>
      </c>
    </row>
    <row r="855" spans="1:19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14">
        <v>1421524709</v>
      </c>
      <c r="K855" t="b">
        <v>0</v>
      </c>
      <c r="L855">
        <v>10</v>
      </c>
      <c r="M855" t="b">
        <v>1</v>
      </c>
      <c r="N855" s="12" t="s">
        <v>8284</v>
      </c>
      <c r="O855" t="s">
        <v>8286</v>
      </c>
      <c r="P855" s="10">
        <f t="shared" si="52"/>
        <v>100</v>
      </c>
      <c r="Q855" s="10">
        <f t="shared" si="53"/>
        <v>30</v>
      </c>
      <c r="R855">
        <f t="shared" si="54"/>
        <v>2015</v>
      </c>
      <c r="S855" s="17">
        <f t="shared" si="55"/>
        <v>42021.832280092596</v>
      </c>
    </row>
    <row r="856" spans="1:19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14">
        <v>1480309546</v>
      </c>
      <c r="K856" t="b">
        <v>0</v>
      </c>
      <c r="L856">
        <v>499</v>
      </c>
      <c r="M856" t="b">
        <v>1</v>
      </c>
      <c r="N856" s="12" t="s">
        <v>8284</v>
      </c>
      <c r="O856" t="s">
        <v>8286</v>
      </c>
      <c r="P856" s="10">
        <f t="shared" si="52"/>
        <v>118</v>
      </c>
      <c r="Q856" s="10">
        <f t="shared" si="53"/>
        <v>65.86</v>
      </c>
      <c r="R856">
        <f t="shared" si="54"/>
        <v>2016</v>
      </c>
      <c r="S856" s="17">
        <f t="shared" si="55"/>
        <v>42702.212337962963</v>
      </c>
    </row>
    <row r="857" spans="1:19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14">
        <v>1466737217</v>
      </c>
      <c r="K857" t="b">
        <v>0</v>
      </c>
      <c r="L857">
        <v>47</v>
      </c>
      <c r="M857" t="b">
        <v>1</v>
      </c>
      <c r="N857" s="12" t="s">
        <v>8284</v>
      </c>
      <c r="O857" t="s">
        <v>8286</v>
      </c>
      <c r="P857" s="10">
        <f t="shared" si="52"/>
        <v>103</v>
      </c>
      <c r="Q857" s="10">
        <f t="shared" si="53"/>
        <v>31.91</v>
      </c>
      <c r="R857">
        <f t="shared" si="54"/>
        <v>2016</v>
      </c>
      <c r="S857" s="17">
        <f t="shared" si="55"/>
        <v>42545.125196759262</v>
      </c>
    </row>
    <row r="858" spans="1:19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14">
        <v>1472282956</v>
      </c>
      <c r="K858" t="b">
        <v>0</v>
      </c>
      <c r="L858">
        <v>28</v>
      </c>
      <c r="M858" t="b">
        <v>1</v>
      </c>
      <c r="N858" s="12" t="s">
        <v>8284</v>
      </c>
      <c r="O858" t="s">
        <v>8286</v>
      </c>
      <c r="P858" s="10">
        <f t="shared" si="52"/>
        <v>218</v>
      </c>
      <c r="Q858" s="10">
        <f t="shared" si="53"/>
        <v>19.46</v>
      </c>
      <c r="R858">
        <f t="shared" si="54"/>
        <v>2016</v>
      </c>
      <c r="S858" s="17">
        <f t="shared" si="55"/>
        <v>42609.311990740738</v>
      </c>
    </row>
    <row r="859" spans="1:19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14">
        <v>1444831031</v>
      </c>
      <c r="K859" t="b">
        <v>0</v>
      </c>
      <c r="L859">
        <v>24</v>
      </c>
      <c r="M859" t="b">
        <v>1</v>
      </c>
      <c r="N859" s="12" t="s">
        <v>8284</v>
      </c>
      <c r="O859" t="s">
        <v>8286</v>
      </c>
      <c r="P859" s="10">
        <f t="shared" si="52"/>
        <v>100</v>
      </c>
      <c r="Q859" s="10">
        <f t="shared" si="53"/>
        <v>50</v>
      </c>
      <c r="R859">
        <f t="shared" si="54"/>
        <v>2015</v>
      </c>
      <c r="S859" s="17">
        <f t="shared" si="55"/>
        <v>42291.581377314811</v>
      </c>
    </row>
    <row r="860" spans="1:19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14">
        <v>1426528418</v>
      </c>
      <c r="K860" t="b">
        <v>0</v>
      </c>
      <c r="L860">
        <v>76</v>
      </c>
      <c r="M860" t="b">
        <v>1</v>
      </c>
      <c r="N860" s="12" t="s">
        <v>8284</v>
      </c>
      <c r="O860" t="s">
        <v>8286</v>
      </c>
      <c r="P860" s="10">
        <f t="shared" si="52"/>
        <v>144</v>
      </c>
      <c r="Q860" s="10">
        <f t="shared" si="53"/>
        <v>22.74</v>
      </c>
      <c r="R860">
        <f t="shared" si="54"/>
        <v>2015</v>
      </c>
      <c r="S860" s="17">
        <f t="shared" si="55"/>
        <v>42079.745578703703</v>
      </c>
    </row>
    <row r="861" spans="1:19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14">
        <v>1430768468</v>
      </c>
      <c r="K861" t="b">
        <v>0</v>
      </c>
      <c r="L861">
        <v>98</v>
      </c>
      <c r="M861" t="b">
        <v>1</v>
      </c>
      <c r="N861" s="12" t="s">
        <v>8284</v>
      </c>
      <c r="O861" t="s">
        <v>8286</v>
      </c>
      <c r="P861" s="10">
        <f t="shared" si="52"/>
        <v>105</v>
      </c>
      <c r="Q861" s="10">
        <f t="shared" si="53"/>
        <v>42.72</v>
      </c>
      <c r="R861">
        <f t="shared" si="54"/>
        <v>2015</v>
      </c>
      <c r="S861" s="17">
        <f t="shared" si="55"/>
        <v>42128.820231481484</v>
      </c>
    </row>
    <row r="862" spans="1:19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14">
        <v>1382528113</v>
      </c>
      <c r="K862" t="b">
        <v>0</v>
      </c>
      <c r="L862">
        <v>48</v>
      </c>
      <c r="M862" t="b">
        <v>0</v>
      </c>
      <c r="N862" s="12" t="s">
        <v>8284</v>
      </c>
      <c r="O862" t="s">
        <v>8287</v>
      </c>
      <c r="P862" s="10">
        <f t="shared" si="52"/>
        <v>18</v>
      </c>
      <c r="Q862" s="10">
        <f t="shared" si="53"/>
        <v>52.92</v>
      </c>
      <c r="R862">
        <f t="shared" si="54"/>
        <v>2013</v>
      </c>
      <c r="S862" s="17">
        <f t="shared" si="55"/>
        <v>41570.482789351852</v>
      </c>
    </row>
    <row r="863" spans="1:19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14">
        <v>1471475404</v>
      </c>
      <c r="K863" t="b">
        <v>0</v>
      </c>
      <c r="L863">
        <v>2</v>
      </c>
      <c r="M863" t="b">
        <v>0</v>
      </c>
      <c r="N863" s="12" t="s">
        <v>8284</v>
      </c>
      <c r="O863" t="s">
        <v>8287</v>
      </c>
      <c r="P863" s="10">
        <f t="shared" si="52"/>
        <v>2</v>
      </c>
      <c r="Q863" s="10">
        <f t="shared" si="53"/>
        <v>50.5</v>
      </c>
      <c r="R863">
        <f t="shared" si="54"/>
        <v>2016</v>
      </c>
      <c r="S863" s="17">
        <f t="shared" si="55"/>
        <v>42599.965324074074</v>
      </c>
    </row>
    <row r="864" spans="1:19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14">
        <v>1381583948</v>
      </c>
      <c r="K864" t="b">
        <v>0</v>
      </c>
      <c r="L864">
        <v>4</v>
      </c>
      <c r="M864" t="b">
        <v>0</v>
      </c>
      <c r="N864" s="12" t="s">
        <v>8284</v>
      </c>
      <c r="O864" t="s">
        <v>8287</v>
      </c>
      <c r="P864" s="10">
        <f t="shared" si="52"/>
        <v>0</v>
      </c>
      <c r="Q864" s="10">
        <f t="shared" si="53"/>
        <v>42.5</v>
      </c>
      <c r="R864">
        <f t="shared" si="54"/>
        <v>2013</v>
      </c>
      <c r="S864" s="17">
        <f t="shared" si="55"/>
        <v>41559.5549537037</v>
      </c>
    </row>
    <row r="865" spans="1:19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14">
        <v>1326422966</v>
      </c>
      <c r="K865" t="b">
        <v>0</v>
      </c>
      <c r="L865">
        <v>5</v>
      </c>
      <c r="M865" t="b">
        <v>0</v>
      </c>
      <c r="N865" s="12" t="s">
        <v>8284</v>
      </c>
      <c r="O865" t="s">
        <v>8287</v>
      </c>
      <c r="P865" s="10">
        <f t="shared" si="52"/>
        <v>5</v>
      </c>
      <c r="Q865" s="10">
        <f t="shared" si="53"/>
        <v>18</v>
      </c>
      <c r="R865">
        <f t="shared" si="54"/>
        <v>2012</v>
      </c>
      <c r="S865" s="17">
        <f t="shared" si="55"/>
        <v>40921.117662037039</v>
      </c>
    </row>
    <row r="866" spans="1:19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14">
        <v>1379990038</v>
      </c>
      <c r="K866" t="b">
        <v>0</v>
      </c>
      <c r="L866">
        <v>79</v>
      </c>
      <c r="M866" t="b">
        <v>0</v>
      </c>
      <c r="N866" s="12" t="s">
        <v>8284</v>
      </c>
      <c r="O866" t="s">
        <v>8287</v>
      </c>
      <c r="P866" s="10">
        <f t="shared" si="52"/>
        <v>42</v>
      </c>
      <c r="Q866" s="10">
        <f t="shared" si="53"/>
        <v>34.18</v>
      </c>
      <c r="R866">
        <f t="shared" si="54"/>
        <v>2013</v>
      </c>
      <c r="S866" s="17">
        <f t="shared" si="55"/>
        <v>41541.106921296298</v>
      </c>
    </row>
    <row r="867" spans="1:19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14">
        <v>1353177197</v>
      </c>
      <c r="K867" t="b">
        <v>0</v>
      </c>
      <c r="L867">
        <v>2</v>
      </c>
      <c r="M867" t="b">
        <v>0</v>
      </c>
      <c r="N867" s="12" t="s">
        <v>8284</v>
      </c>
      <c r="O867" t="s">
        <v>8287</v>
      </c>
      <c r="P867" s="10">
        <f t="shared" si="52"/>
        <v>2</v>
      </c>
      <c r="Q867" s="10">
        <f t="shared" si="53"/>
        <v>22.5</v>
      </c>
      <c r="R867">
        <f t="shared" si="54"/>
        <v>2012</v>
      </c>
      <c r="S867" s="17">
        <f t="shared" si="55"/>
        <v>41230.77311342593</v>
      </c>
    </row>
    <row r="868" spans="1:19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14">
        <v>1421853518</v>
      </c>
      <c r="K868" t="b">
        <v>0</v>
      </c>
      <c r="L868">
        <v>11</v>
      </c>
      <c r="M868" t="b">
        <v>0</v>
      </c>
      <c r="N868" s="12" t="s">
        <v>8284</v>
      </c>
      <c r="O868" t="s">
        <v>8287</v>
      </c>
      <c r="P868" s="10">
        <f t="shared" si="52"/>
        <v>18</v>
      </c>
      <c r="Q868" s="10">
        <f t="shared" si="53"/>
        <v>58.18</v>
      </c>
      <c r="R868">
        <f t="shared" si="54"/>
        <v>2015</v>
      </c>
      <c r="S868" s="17">
        <f t="shared" si="55"/>
        <v>42025.637939814813</v>
      </c>
    </row>
    <row r="869" spans="1:19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14">
        <v>1254450706</v>
      </c>
      <c r="K869" t="b">
        <v>0</v>
      </c>
      <c r="L869">
        <v>11</v>
      </c>
      <c r="M869" t="b">
        <v>0</v>
      </c>
      <c r="N869" s="12" t="s">
        <v>8284</v>
      </c>
      <c r="O869" t="s">
        <v>8287</v>
      </c>
      <c r="P869" s="10">
        <f t="shared" si="52"/>
        <v>24</v>
      </c>
      <c r="Q869" s="10">
        <f t="shared" si="53"/>
        <v>109.18</v>
      </c>
      <c r="R869">
        <f t="shared" si="54"/>
        <v>2009</v>
      </c>
      <c r="S869" s="17">
        <f t="shared" si="55"/>
        <v>40088.105393518519</v>
      </c>
    </row>
    <row r="870" spans="1:19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14">
        <v>1386463198</v>
      </c>
      <c r="K870" t="b">
        <v>0</v>
      </c>
      <c r="L870">
        <v>1</v>
      </c>
      <c r="M870" t="b">
        <v>0</v>
      </c>
      <c r="N870" s="12" t="s">
        <v>8284</v>
      </c>
      <c r="O870" t="s">
        <v>8287</v>
      </c>
      <c r="P870" s="10">
        <f t="shared" si="52"/>
        <v>0</v>
      </c>
      <c r="Q870" s="10">
        <f t="shared" si="53"/>
        <v>50</v>
      </c>
      <c r="R870">
        <f t="shared" si="54"/>
        <v>2013</v>
      </c>
      <c r="S870" s="17">
        <f t="shared" si="55"/>
        <v>41616.027754629627</v>
      </c>
    </row>
    <row r="871" spans="1:19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14">
        <v>1362860257</v>
      </c>
      <c r="K871" t="b">
        <v>0</v>
      </c>
      <c r="L871">
        <v>3</v>
      </c>
      <c r="M871" t="b">
        <v>0</v>
      </c>
      <c r="N871" s="12" t="s">
        <v>8284</v>
      </c>
      <c r="O871" t="s">
        <v>8287</v>
      </c>
      <c r="P871" s="10">
        <f t="shared" si="52"/>
        <v>12</v>
      </c>
      <c r="Q871" s="10">
        <f t="shared" si="53"/>
        <v>346.67</v>
      </c>
      <c r="R871">
        <f t="shared" si="54"/>
        <v>2013</v>
      </c>
      <c r="S871" s="17">
        <f t="shared" si="55"/>
        <v>41342.845567129632</v>
      </c>
    </row>
    <row r="872" spans="1:19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14">
        <v>1375403523</v>
      </c>
      <c r="K872" t="b">
        <v>0</v>
      </c>
      <c r="L872">
        <v>5</v>
      </c>
      <c r="M872" t="b">
        <v>0</v>
      </c>
      <c r="N872" s="12" t="s">
        <v>8284</v>
      </c>
      <c r="O872" t="s">
        <v>8287</v>
      </c>
      <c r="P872" s="10">
        <f t="shared" si="52"/>
        <v>0</v>
      </c>
      <c r="Q872" s="10">
        <f t="shared" si="53"/>
        <v>12.4</v>
      </c>
      <c r="R872">
        <f t="shared" si="54"/>
        <v>2013</v>
      </c>
      <c r="S872" s="17">
        <f t="shared" si="55"/>
        <v>41488.022256944445</v>
      </c>
    </row>
    <row r="873" spans="1:19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14">
        <v>1383139695</v>
      </c>
      <c r="K873" t="b">
        <v>0</v>
      </c>
      <c r="L873">
        <v>12</v>
      </c>
      <c r="M873" t="b">
        <v>0</v>
      </c>
      <c r="N873" s="12" t="s">
        <v>8284</v>
      </c>
      <c r="O873" t="s">
        <v>8287</v>
      </c>
      <c r="P873" s="10">
        <f t="shared" si="52"/>
        <v>5</v>
      </c>
      <c r="Q873" s="10">
        <f t="shared" si="53"/>
        <v>27.08</v>
      </c>
      <c r="R873">
        <f t="shared" si="54"/>
        <v>2013</v>
      </c>
      <c r="S873" s="17">
        <f t="shared" si="55"/>
        <v>41577.561284722222</v>
      </c>
    </row>
    <row r="874" spans="1:19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14">
        <v>1295898527</v>
      </c>
      <c r="K874" t="b">
        <v>0</v>
      </c>
      <c r="L874">
        <v>2</v>
      </c>
      <c r="M874" t="b">
        <v>0</v>
      </c>
      <c r="N874" s="12" t="s">
        <v>8284</v>
      </c>
      <c r="O874" t="s">
        <v>8287</v>
      </c>
      <c r="P874" s="10">
        <f t="shared" si="52"/>
        <v>1</v>
      </c>
      <c r="Q874" s="10">
        <f t="shared" si="53"/>
        <v>32.5</v>
      </c>
      <c r="R874">
        <f t="shared" si="54"/>
        <v>2011</v>
      </c>
      <c r="S874" s="17">
        <f t="shared" si="55"/>
        <v>40567.825543981482</v>
      </c>
    </row>
    <row r="875" spans="1:19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14">
        <v>1349150440</v>
      </c>
      <c r="K875" t="b">
        <v>0</v>
      </c>
      <c r="L875">
        <v>5</v>
      </c>
      <c r="M875" t="b">
        <v>0</v>
      </c>
      <c r="N875" s="12" t="s">
        <v>8284</v>
      </c>
      <c r="O875" t="s">
        <v>8287</v>
      </c>
      <c r="P875" s="10">
        <f t="shared" si="52"/>
        <v>1</v>
      </c>
      <c r="Q875" s="10">
        <f t="shared" si="53"/>
        <v>9</v>
      </c>
      <c r="R875">
        <f t="shared" si="54"/>
        <v>2012</v>
      </c>
      <c r="S875" s="17">
        <f t="shared" si="55"/>
        <v>41184.167129629634</v>
      </c>
    </row>
    <row r="876" spans="1:19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14">
        <v>1365084034</v>
      </c>
      <c r="K876" t="b">
        <v>0</v>
      </c>
      <c r="L876">
        <v>21</v>
      </c>
      <c r="M876" t="b">
        <v>0</v>
      </c>
      <c r="N876" s="12" t="s">
        <v>8284</v>
      </c>
      <c r="O876" t="s">
        <v>8287</v>
      </c>
      <c r="P876" s="10">
        <f t="shared" si="52"/>
        <v>24</v>
      </c>
      <c r="Q876" s="10">
        <f t="shared" si="53"/>
        <v>34.76</v>
      </c>
      <c r="R876">
        <f t="shared" si="54"/>
        <v>2013</v>
      </c>
      <c r="S876" s="17">
        <f t="shared" si="55"/>
        <v>41368.583726851852</v>
      </c>
    </row>
    <row r="877" spans="1:19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14">
        <v>1441128131</v>
      </c>
      <c r="K877" t="b">
        <v>0</v>
      </c>
      <c r="L877">
        <v>0</v>
      </c>
      <c r="M877" t="b">
        <v>0</v>
      </c>
      <c r="N877" s="12" t="s">
        <v>8284</v>
      </c>
      <c r="O877" t="s">
        <v>8287</v>
      </c>
      <c r="P877" s="10">
        <f t="shared" si="52"/>
        <v>0</v>
      </c>
      <c r="Q877" s="10" t="e">
        <f t="shared" si="53"/>
        <v>#DIV/0!</v>
      </c>
      <c r="R877">
        <f t="shared" si="54"/>
        <v>2015</v>
      </c>
      <c r="S877" s="17">
        <f t="shared" si="55"/>
        <v>42248.723738425921</v>
      </c>
    </row>
    <row r="878" spans="1:19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14">
        <v>1357127727</v>
      </c>
      <c r="K878" t="b">
        <v>0</v>
      </c>
      <c r="L878">
        <v>45</v>
      </c>
      <c r="M878" t="b">
        <v>0</v>
      </c>
      <c r="N878" s="12" t="s">
        <v>8284</v>
      </c>
      <c r="O878" t="s">
        <v>8287</v>
      </c>
      <c r="P878" s="10">
        <f t="shared" si="52"/>
        <v>41</v>
      </c>
      <c r="Q878" s="10">
        <f t="shared" si="53"/>
        <v>28.58</v>
      </c>
      <c r="R878">
        <f t="shared" si="54"/>
        <v>2013</v>
      </c>
      <c r="S878" s="17">
        <f t="shared" si="55"/>
        <v>41276.496840277774</v>
      </c>
    </row>
    <row r="879" spans="1:19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14">
        <v>1384887360</v>
      </c>
      <c r="K879" t="b">
        <v>0</v>
      </c>
      <c r="L879">
        <v>29</v>
      </c>
      <c r="M879" t="b">
        <v>0</v>
      </c>
      <c r="N879" s="12" t="s">
        <v>8284</v>
      </c>
      <c r="O879" t="s">
        <v>8287</v>
      </c>
      <c r="P879" s="10">
        <f t="shared" si="52"/>
        <v>68</v>
      </c>
      <c r="Q879" s="10">
        <f t="shared" si="53"/>
        <v>46.59</v>
      </c>
      <c r="R879">
        <f t="shared" si="54"/>
        <v>2013</v>
      </c>
      <c r="S879" s="17">
        <f t="shared" si="55"/>
        <v>41597.788888888892</v>
      </c>
    </row>
    <row r="880" spans="1:19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14">
        <v>1290490524</v>
      </c>
      <c r="K880" t="b">
        <v>0</v>
      </c>
      <c r="L880">
        <v>2</v>
      </c>
      <c r="M880" t="b">
        <v>0</v>
      </c>
      <c r="N880" s="12" t="s">
        <v>8284</v>
      </c>
      <c r="O880" t="s">
        <v>8287</v>
      </c>
      <c r="P880" s="10">
        <f t="shared" si="52"/>
        <v>1</v>
      </c>
      <c r="Q880" s="10">
        <f t="shared" si="53"/>
        <v>32.5</v>
      </c>
      <c r="R880">
        <f t="shared" si="54"/>
        <v>2010</v>
      </c>
      <c r="S880" s="17">
        <f t="shared" si="55"/>
        <v>40505.232916666668</v>
      </c>
    </row>
    <row r="881" spans="1:19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14">
        <v>1336506905</v>
      </c>
      <c r="K881" t="b">
        <v>0</v>
      </c>
      <c r="L881">
        <v>30</v>
      </c>
      <c r="M881" t="b">
        <v>0</v>
      </c>
      <c r="N881" s="12" t="s">
        <v>8284</v>
      </c>
      <c r="O881" t="s">
        <v>8287</v>
      </c>
      <c r="P881" s="10">
        <f t="shared" si="52"/>
        <v>31</v>
      </c>
      <c r="Q881" s="10">
        <f t="shared" si="53"/>
        <v>21.47</v>
      </c>
      <c r="R881">
        <f t="shared" si="54"/>
        <v>2012</v>
      </c>
      <c r="S881" s="17">
        <f t="shared" si="55"/>
        <v>41037.829918981479</v>
      </c>
    </row>
    <row r="882" spans="1:19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14">
        <v>1348731738</v>
      </c>
      <c r="K882" t="b">
        <v>0</v>
      </c>
      <c r="L882">
        <v>8</v>
      </c>
      <c r="M882" t="b">
        <v>0</v>
      </c>
      <c r="N882" s="12" t="s">
        <v>8284</v>
      </c>
      <c r="O882" t="s">
        <v>8288</v>
      </c>
      <c r="P882" s="10">
        <f t="shared" si="52"/>
        <v>3</v>
      </c>
      <c r="Q882" s="10">
        <f t="shared" si="53"/>
        <v>14.13</v>
      </c>
      <c r="R882">
        <f t="shared" si="54"/>
        <v>2012</v>
      </c>
      <c r="S882" s="17">
        <f t="shared" si="55"/>
        <v>41179.32104166667</v>
      </c>
    </row>
    <row r="883" spans="1:19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14">
        <v>1322632886</v>
      </c>
      <c r="K883" t="b">
        <v>0</v>
      </c>
      <c r="L883">
        <v>1</v>
      </c>
      <c r="M883" t="b">
        <v>0</v>
      </c>
      <c r="N883" s="12" t="s">
        <v>8284</v>
      </c>
      <c r="O883" t="s">
        <v>8288</v>
      </c>
      <c r="P883" s="10">
        <f t="shared" si="52"/>
        <v>1</v>
      </c>
      <c r="Q883" s="10">
        <f t="shared" si="53"/>
        <v>30</v>
      </c>
      <c r="R883">
        <f t="shared" si="54"/>
        <v>2011</v>
      </c>
      <c r="S883" s="17">
        <f t="shared" si="55"/>
        <v>40877.25099537037</v>
      </c>
    </row>
    <row r="884" spans="1:19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14">
        <v>1312490350</v>
      </c>
      <c r="K884" t="b">
        <v>0</v>
      </c>
      <c r="L884">
        <v>14</v>
      </c>
      <c r="M884" t="b">
        <v>0</v>
      </c>
      <c r="N884" s="12" t="s">
        <v>8284</v>
      </c>
      <c r="O884" t="s">
        <v>8288</v>
      </c>
      <c r="P884" s="10">
        <f t="shared" si="52"/>
        <v>20</v>
      </c>
      <c r="Q884" s="10">
        <f t="shared" si="53"/>
        <v>21.57</v>
      </c>
      <c r="R884">
        <f t="shared" si="54"/>
        <v>2011</v>
      </c>
      <c r="S884" s="17">
        <f t="shared" si="55"/>
        <v>40759.860532407409</v>
      </c>
    </row>
    <row r="885" spans="1:19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14">
        <v>1451773635</v>
      </c>
      <c r="K885" t="b">
        <v>0</v>
      </c>
      <c r="L885">
        <v>24</v>
      </c>
      <c r="M885" t="b">
        <v>0</v>
      </c>
      <c r="N885" s="12" t="s">
        <v>8284</v>
      </c>
      <c r="O885" t="s">
        <v>8288</v>
      </c>
      <c r="P885" s="10">
        <f t="shared" si="52"/>
        <v>40</v>
      </c>
      <c r="Q885" s="10">
        <f t="shared" si="53"/>
        <v>83.38</v>
      </c>
      <c r="R885">
        <f t="shared" si="54"/>
        <v>2016</v>
      </c>
      <c r="S885" s="17">
        <f t="shared" si="55"/>
        <v>42371.935590277775</v>
      </c>
    </row>
    <row r="886" spans="1:19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14">
        <v>1331666146</v>
      </c>
      <c r="K886" t="b">
        <v>0</v>
      </c>
      <c r="L886">
        <v>2</v>
      </c>
      <c r="M886" t="b">
        <v>0</v>
      </c>
      <c r="N886" s="12" t="s">
        <v>8284</v>
      </c>
      <c r="O886" t="s">
        <v>8288</v>
      </c>
      <c r="P886" s="10">
        <f t="shared" si="52"/>
        <v>1</v>
      </c>
      <c r="Q886" s="10">
        <f t="shared" si="53"/>
        <v>10</v>
      </c>
      <c r="R886">
        <f t="shared" si="54"/>
        <v>2012</v>
      </c>
      <c r="S886" s="17">
        <f t="shared" si="55"/>
        <v>40981.802615740737</v>
      </c>
    </row>
    <row r="887" spans="1:19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14">
        <v>1481322911</v>
      </c>
      <c r="K887" t="b">
        <v>0</v>
      </c>
      <c r="L887">
        <v>21</v>
      </c>
      <c r="M887" t="b">
        <v>0</v>
      </c>
      <c r="N887" s="12" t="s">
        <v>8284</v>
      </c>
      <c r="O887" t="s">
        <v>8288</v>
      </c>
      <c r="P887" s="10">
        <f t="shared" si="52"/>
        <v>75</v>
      </c>
      <c r="Q887" s="10">
        <f t="shared" si="53"/>
        <v>35.71</v>
      </c>
      <c r="R887">
        <f t="shared" si="54"/>
        <v>2016</v>
      </c>
      <c r="S887" s="17">
        <f t="shared" si="55"/>
        <v>42713.941099537042</v>
      </c>
    </row>
    <row r="888" spans="1:19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14">
        <v>1471812813</v>
      </c>
      <c r="K888" t="b">
        <v>0</v>
      </c>
      <c r="L888">
        <v>7</v>
      </c>
      <c r="M888" t="b">
        <v>0</v>
      </c>
      <c r="N888" s="12" t="s">
        <v>8284</v>
      </c>
      <c r="O888" t="s">
        <v>8288</v>
      </c>
      <c r="P888" s="10">
        <f t="shared" si="52"/>
        <v>41</v>
      </c>
      <c r="Q888" s="10">
        <f t="shared" si="53"/>
        <v>29.29</v>
      </c>
      <c r="R888">
        <f t="shared" si="54"/>
        <v>2016</v>
      </c>
      <c r="S888" s="17">
        <f t="shared" si="55"/>
        <v>42603.870520833334</v>
      </c>
    </row>
    <row r="889" spans="1:19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14">
        <v>1335567655</v>
      </c>
      <c r="K889" t="b">
        <v>0</v>
      </c>
      <c r="L889">
        <v>0</v>
      </c>
      <c r="M889" t="b">
        <v>0</v>
      </c>
      <c r="N889" s="12" t="s">
        <v>8284</v>
      </c>
      <c r="O889" t="s">
        <v>8288</v>
      </c>
      <c r="P889" s="10">
        <f t="shared" si="52"/>
        <v>0</v>
      </c>
      <c r="Q889" s="10" t="e">
        <f t="shared" si="53"/>
        <v>#DIV/0!</v>
      </c>
      <c r="R889">
        <f t="shared" si="54"/>
        <v>2012</v>
      </c>
      <c r="S889" s="17">
        <f t="shared" si="55"/>
        <v>41026.958969907406</v>
      </c>
    </row>
    <row r="890" spans="1:19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14">
        <v>1311789885</v>
      </c>
      <c r="K890" t="b">
        <v>0</v>
      </c>
      <c r="L890">
        <v>4</v>
      </c>
      <c r="M890" t="b">
        <v>0</v>
      </c>
      <c r="N890" s="12" t="s">
        <v>8284</v>
      </c>
      <c r="O890" t="s">
        <v>8288</v>
      </c>
      <c r="P890" s="10">
        <f t="shared" si="52"/>
        <v>7</v>
      </c>
      <c r="Q890" s="10">
        <f t="shared" si="53"/>
        <v>18</v>
      </c>
      <c r="R890">
        <f t="shared" si="54"/>
        <v>2011</v>
      </c>
      <c r="S890" s="17">
        <f t="shared" si="55"/>
        <v>40751.753298611111</v>
      </c>
    </row>
    <row r="891" spans="1:19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14">
        <v>1409942943</v>
      </c>
      <c r="K891" t="b">
        <v>0</v>
      </c>
      <c r="L891">
        <v>32</v>
      </c>
      <c r="M891" t="b">
        <v>0</v>
      </c>
      <c r="N891" s="12" t="s">
        <v>8284</v>
      </c>
      <c r="O891" t="s">
        <v>8288</v>
      </c>
      <c r="P891" s="10">
        <f t="shared" si="52"/>
        <v>9</v>
      </c>
      <c r="Q891" s="10">
        <f t="shared" si="53"/>
        <v>73.760000000000005</v>
      </c>
      <c r="R891">
        <f t="shared" si="54"/>
        <v>2014</v>
      </c>
      <c r="S891" s="17">
        <f t="shared" si="55"/>
        <v>41887.784062500003</v>
      </c>
    </row>
    <row r="892" spans="1:19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14">
        <v>1382460379</v>
      </c>
      <c r="K892" t="b">
        <v>0</v>
      </c>
      <c r="L892">
        <v>4</v>
      </c>
      <c r="M892" t="b">
        <v>0</v>
      </c>
      <c r="N892" s="12" t="s">
        <v>8284</v>
      </c>
      <c r="O892" t="s">
        <v>8288</v>
      </c>
      <c r="P892" s="10">
        <f t="shared" si="52"/>
        <v>4</v>
      </c>
      <c r="Q892" s="10">
        <f t="shared" si="53"/>
        <v>31.25</v>
      </c>
      <c r="R892">
        <f t="shared" si="54"/>
        <v>2013</v>
      </c>
      <c r="S892" s="17">
        <f t="shared" si="55"/>
        <v>41569.698831018519</v>
      </c>
    </row>
    <row r="893" spans="1:19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14">
        <v>1405989930</v>
      </c>
      <c r="K893" t="b">
        <v>0</v>
      </c>
      <c r="L893">
        <v>9</v>
      </c>
      <c r="M893" t="b">
        <v>0</v>
      </c>
      <c r="N893" s="12" t="s">
        <v>8284</v>
      </c>
      <c r="O893" t="s">
        <v>8288</v>
      </c>
      <c r="P893" s="10">
        <f t="shared" si="52"/>
        <v>3</v>
      </c>
      <c r="Q893" s="10">
        <f t="shared" si="53"/>
        <v>28.89</v>
      </c>
      <c r="R893">
        <f t="shared" si="54"/>
        <v>2014</v>
      </c>
      <c r="S893" s="17">
        <f t="shared" si="55"/>
        <v>41842.031597222223</v>
      </c>
    </row>
    <row r="894" spans="1:19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14">
        <v>1273121283</v>
      </c>
      <c r="K894" t="b">
        <v>0</v>
      </c>
      <c r="L894">
        <v>17</v>
      </c>
      <c r="M894" t="b">
        <v>0</v>
      </c>
      <c r="N894" s="12" t="s">
        <v>8284</v>
      </c>
      <c r="O894" t="s">
        <v>8288</v>
      </c>
      <c r="P894" s="10">
        <f t="shared" si="52"/>
        <v>41</v>
      </c>
      <c r="Q894" s="10">
        <f t="shared" si="53"/>
        <v>143.82</v>
      </c>
      <c r="R894">
        <f t="shared" si="54"/>
        <v>2010</v>
      </c>
      <c r="S894" s="17">
        <f t="shared" si="55"/>
        <v>40304.20003472222</v>
      </c>
    </row>
    <row r="895" spans="1:19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14">
        <v>1425331963</v>
      </c>
      <c r="K895" t="b">
        <v>0</v>
      </c>
      <c r="L895">
        <v>5</v>
      </c>
      <c r="M895" t="b">
        <v>0</v>
      </c>
      <c r="N895" s="12" t="s">
        <v>8284</v>
      </c>
      <c r="O895" t="s">
        <v>8288</v>
      </c>
      <c r="P895" s="10">
        <f t="shared" si="52"/>
        <v>10</v>
      </c>
      <c r="Q895" s="10">
        <f t="shared" si="53"/>
        <v>40</v>
      </c>
      <c r="R895">
        <f t="shared" si="54"/>
        <v>2015</v>
      </c>
      <c r="S895" s="17">
        <f t="shared" si="55"/>
        <v>42065.897719907407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4">
        <v>1462577610</v>
      </c>
      <c r="K896" t="b">
        <v>0</v>
      </c>
      <c r="L896">
        <v>53</v>
      </c>
      <c r="M896" t="b">
        <v>0</v>
      </c>
      <c r="N896" s="12" t="s">
        <v>8284</v>
      </c>
      <c r="O896" t="s">
        <v>8288</v>
      </c>
      <c r="P896" s="10">
        <f t="shared" si="52"/>
        <v>39</v>
      </c>
      <c r="Q896" s="10">
        <f t="shared" si="53"/>
        <v>147.81</v>
      </c>
      <c r="R896">
        <f t="shared" si="54"/>
        <v>2016</v>
      </c>
      <c r="S896" s="17">
        <f t="shared" si="55"/>
        <v>42496.981597222228</v>
      </c>
    </row>
    <row r="897" spans="1:19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14">
        <v>1284087829</v>
      </c>
      <c r="K897" t="b">
        <v>0</v>
      </c>
      <c r="L897">
        <v>7</v>
      </c>
      <c r="M897" t="b">
        <v>0</v>
      </c>
      <c r="N897" s="12" t="s">
        <v>8284</v>
      </c>
      <c r="O897" t="s">
        <v>8288</v>
      </c>
      <c r="P897" s="10">
        <f t="shared" si="52"/>
        <v>2</v>
      </c>
      <c r="Q897" s="10">
        <f t="shared" si="53"/>
        <v>27.86</v>
      </c>
      <c r="R897">
        <f t="shared" si="54"/>
        <v>2010</v>
      </c>
      <c r="S897" s="17">
        <f t="shared" si="55"/>
        <v>40431.127650462964</v>
      </c>
    </row>
    <row r="898" spans="1:19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14">
        <v>1438549026</v>
      </c>
      <c r="K898" t="b">
        <v>0</v>
      </c>
      <c r="L898">
        <v>72</v>
      </c>
      <c r="M898" t="b">
        <v>0</v>
      </c>
      <c r="N898" s="12" t="s">
        <v>8284</v>
      </c>
      <c r="O898" t="s">
        <v>8288</v>
      </c>
      <c r="P898" s="10">
        <f t="shared" si="52"/>
        <v>40</v>
      </c>
      <c r="Q898" s="10">
        <f t="shared" si="53"/>
        <v>44.44</v>
      </c>
      <c r="R898">
        <f t="shared" si="54"/>
        <v>2015</v>
      </c>
      <c r="S898" s="17">
        <f t="shared" si="55"/>
        <v>42218.872986111113</v>
      </c>
    </row>
    <row r="899" spans="1:19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14">
        <v>1351528308</v>
      </c>
      <c r="K899" t="b">
        <v>0</v>
      </c>
      <c r="L899">
        <v>0</v>
      </c>
      <c r="M899" t="b">
        <v>0</v>
      </c>
      <c r="N899" s="12" t="s">
        <v>8284</v>
      </c>
      <c r="O899" t="s">
        <v>8288</v>
      </c>
      <c r="P899" s="10">
        <f t="shared" ref="P899:P962" si="56">ROUND(E899/D899*100,0)</f>
        <v>0</v>
      </c>
      <c r="Q899" s="10" t="e">
        <f t="shared" ref="Q899:Q962" si="57">ROUND(E899/L899,2)</f>
        <v>#DIV/0!</v>
      </c>
      <c r="R899">
        <f t="shared" ref="R899:R962" si="58">YEAR(S899)</f>
        <v>2012</v>
      </c>
      <c r="S899" s="17">
        <f t="shared" ref="S899:S962" si="59">(((J899/60)/60)/24)+DATE(1970,1,1)</f>
        <v>41211.688750000001</v>
      </c>
    </row>
    <row r="900" spans="1:19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14">
        <v>1322763110</v>
      </c>
      <c r="K900" t="b">
        <v>0</v>
      </c>
      <c r="L900">
        <v>2</v>
      </c>
      <c r="M900" t="b">
        <v>0</v>
      </c>
      <c r="N900" s="12" t="s">
        <v>8284</v>
      </c>
      <c r="O900" t="s">
        <v>8288</v>
      </c>
      <c r="P900" s="10">
        <f t="shared" si="56"/>
        <v>3</v>
      </c>
      <c r="Q900" s="10">
        <f t="shared" si="57"/>
        <v>35</v>
      </c>
      <c r="R900">
        <f t="shared" si="58"/>
        <v>2011</v>
      </c>
      <c r="S900" s="17">
        <f t="shared" si="59"/>
        <v>40878.758217592593</v>
      </c>
    </row>
    <row r="901" spans="1:19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14">
        <v>1302661362</v>
      </c>
      <c r="K901" t="b">
        <v>0</v>
      </c>
      <c r="L901">
        <v>8</v>
      </c>
      <c r="M901" t="b">
        <v>0</v>
      </c>
      <c r="N901" s="12" t="s">
        <v>8284</v>
      </c>
      <c r="O901" t="s">
        <v>8288</v>
      </c>
      <c r="P901" s="10">
        <f t="shared" si="56"/>
        <v>37</v>
      </c>
      <c r="Q901" s="10">
        <f t="shared" si="57"/>
        <v>35</v>
      </c>
      <c r="R901">
        <f t="shared" si="58"/>
        <v>2011</v>
      </c>
      <c r="S901" s="17">
        <f t="shared" si="59"/>
        <v>40646.099097222221</v>
      </c>
    </row>
    <row r="902" spans="1:19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14">
        <v>1456777402</v>
      </c>
      <c r="K902" t="b">
        <v>0</v>
      </c>
      <c r="L902">
        <v>2</v>
      </c>
      <c r="M902" t="b">
        <v>0</v>
      </c>
      <c r="N902" s="12" t="s">
        <v>8284</v>
      </c>
      <c r="O902" t="s">
        <v>8287</v>
      </c>
      <c r="P902" s="10">
        <f t="shared" si="56"/>
        <v>0</v>
      </c>
      <c r="Q902" s="10">
        <f t="shared" si="57"/>
        <v>10.5</v>
      </c>
      <c r="R902">
        <f t="shared" si="58"/>
        <v>2016</v>
      </c>
      <c r="S902" s="17">
        <f t="shared" si="59"/>
        <v>42429.84956018519</v>
      </c>
    </row>
    <row r="903" spans="1:19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14">
        <v>1272050914</v>
      </c>
      <c r="K903" t="b">
        <v>0</v>
      </c>
      <c r="L903">
        <v>0</v>
      </c>
      <c r="M903" t="b">
        <v>0</v>
      </c>
      <c r="N903" s="12" t="s">
        <v>8284</v>
      </c>
      <c r="O903" t="s">
        <v>8287</v>
      </c>
      <c r="P903" s="10">
        <f t="shared" si="56"/>
        <v>0</v>
      </c>
      <c r="Q903" s="10" t="e">
        <f t="shared" si="57"/>
        <v>#DIV/0!</v>
      </c>
      <c r="R903">
        <f t="shared" si="58"/>
        <v>2010</v>
      </c>
      <c r="S903" s="17">
        <f t="shared" si="59"/>
        <v>40291.81150462963</v>
      </c>
    </row>
    <row r="904" spans="1:19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14">
        <v>1404947422</v>
      </c>
      <c r="K904" t="b">
        <v>0</v>
      </c>
      <c r="L904">
        <v>3</v>
      </c>
      <c r="M904" t="b">
        <v>0</v>
      </c>
      <c r="N904" s="12" t="s">
        <v>8284</v>
      </c>
      <c r="O904" t="s">
        <v>8287</v>
      </c>
      <c r="P904" s="10">
        <f t="shared" si="56"/>
        <v>0</v>
      </c>
      <c r="Q904" s="10">
        <f t="shared" si="57"/>
        <v>30</v>
      </c>
      <c r="R904">
        <f t="shared" si="58"/>
        <v>2014</v>
      </c>
      <c r="S904" s="17">
        <f t="shared" si="59"/>
        <v>41829.965532407405</v>
      </c>
    </row>
    <row r="905" spans="1:19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14">
        <v>1346180780</v>
      </c>
      <c r="K905" t="b">
        <v>0</v>
      </c>
      <c r="L905">
        <v>4</v>
      </c>
      <c r="M905" t="b">
        <v>0</v>
      </c>
      <c r="N905" s="12" t="s">
        <v>8284</v>
      </c>
      <c r="O905" t="s">
        <v>8287</v>
      </c>
      <c r="P905" s="10">
        <f t="shared" si="56"/>
        <v>3</v>
      </c>
      <c r="Q905" s="10">
        <f t="shared" si="57"/>
        <v>40</v>
      </c>
      <c r="R905">
        <f t="shared" si="58"/>
        <v>2012</v>
      </c>
      <c r="S905" s="17">
        <f t="shared" si="59"/>
        <v>41149.796064814815</v>
      </c>
    </row>
    <row r="906" spans="1:19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14">
        <v>1449194137</v>
      </c>
      <c r="K906" t="b">
        <v>0</v>
      </c>
      <c r="L906">
        <v>3</v>
      </c>
      <c r="M906" t="b">
        <v>0</v>
      </c>
      <c r="N906" s="12" t="s">
        <v>8284</v>
      </c>
      <c r="O906" t="s">
        <v>8287</v>
      </c>
      <c r="P906" s="10">
        <f t="shared" si="56"/>
        <v>0</v>
      </c>
      <c r="Q906" s="10">
        <f t="shared" si="57"/>
        <v>50.33</v>
      </c>
      <c r="R906">
        <f t="shared" si="58"/>
        <v>2015</v>
      </c>
      <c r="S906" s="17">
        <f t="shared" si="59"/>
        <v>42342.080289351856</v>
      </c>
    </row>
    <row r="907" spans="1:19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14">
        <v>1290663926</v>
      </c>
      <c r="K907" t="b">
        <v>0</v>
      </c>
      <c r="L907">
        <v>6</v>
      </c>
      <c r="M907" t="b">
        <v>0</v>
      </c>
      <c r="N907" s="12" t="s">
        <v>8284</v>
      </c>
      <c r="O907" t="s">
        <v>8287</v>
      </c>
      <c r="P907" s="10">
        <f t="shared" si="56"/>
        <v>3</v>
      </c>
      <c r="Q907" s="10">
        <f t="shared" si="57"/>
        <v>32.67</v>
      </c>
      <c r="R907">
        <f t="shared" si="58"/>
        <v>2010</v>
      </c>
      <c r="S907" s="17">
        <f t="shared" si="59"/>
        <v>40507.239884259259</v>
      </c>
    </row>
    <row r="908" spans="1:19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14">
        <v>1392093190</v>
      </c>
      <c r="K908" t="b">
        <v>0</v>
      </c>
      <c r="L908">
        <v>0</v>
      </c>
      <c r="M908" t="b">
        <v>0</v>
      </c>
      <c r="N908" s="12" t="s">
        <v>8284</v>
      </c>
      <c r="O908" t="s">
        <v>8287</v>
      </c>
      <c r="P908" s="10">
        <f t="shared" si="56"/>
        <v>0</v>
      </c>
      <c r="Q908" s="10" t="e">
        <f t="shared" si="57"/>
        <v>#DIV/0!</v>
      </c>
      <c r="R908">
        <f t="shared" si="58"/>
        <v>2014</v>
      </c>
      <c r="S908" s="17">
        <f t="shared" si="59"/>
        <v>41681.189699074072</v>
      </c>
    </row>
    <row r="909" spans="1:19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14">
        <v>1313123823</v>
      </c>
      <c r="K909" t="b">
        <v>0</v>
      </c>
      <c r="L909">
        <v>0</v>
      </c>
      <c r="M909" t="b">
        <v>0</v>
      </c>
      <c r="N909" s="12" t="s">
        <v>8284</v>
      </c>
      <c r="O909" t="s">
        <v>8287</v>
      </c>
      <c r="P909" s="10">
        <f t="shared" si="56"/>
        <v>0</v>
      </c>
      <c r="Q909" s="10" t="e">
        <f t="shared" si="57"/>
        <v>#DIV/0!</v>
      </c>
      <c r="R909">
        <f t="shared" si="58"/>
        <v>2011</v>
      </c>
      <c r="S909" s="17">
        <f t="shared" si="59"/>
        <v>40767.192395833335</v>
      </c>
    </row>
    <row r="910" spans="1:19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14">
        <v>1276283655</v>
      </c>
      <c r="K910" t="b">
        <v>0</v>
      </c>
      <c r="L910">
        <v>0</v>
      </c>
      <c r="M910" t="b">
        <v>0</v>
      </c>
      <c r="N910" s="12" t="s">
        <v>8284</v>
      </c>
      <c r="O910" t="s">
        <v>8287</v>
      </c>
      <c r="P910" s="10">
        <f t="shared" si="56"/>
        <v>0</v>
      </c>
      <c r="Q910" s="10" t="e">
        <f t="shared" si="57"/>
        <v>#DIV/0!</v>
      </c>
      <c r="R910">
        <f t="shared" si="58"/>
        <v>2010</v>
      </c>
      <c r="S910" s="17">
        <f t="shared" si="59"/>
        <v>40340.801562499997</v>
      </c>
    </row>
    <row r="911" spans="1:19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14">
        <v>1340296440</v>
      </c>
      <c r="K911" t="b">
        <v>0</v>
      </c>
      <c r="L911">
        <v>8</v>
      </c>
      <c r="M911" t="b">
        <v>0</v>
      </c>
      <c r="N911" s="12" t="s">
        <v>8284</v>
      </c>
      <c r="O911" t="s">
        <v>8287</v>
      </c>
      <c r="P911" s="10">
        <f t="shared" si="56"/>
        <v>3</v>
      </c>
      <c r="Q911" s="10">
        <f t="shared" si="57"/>
        <v>65</v>
      </c>
      <c r="R911">
        <f t="shared" si="58"/>
        <v>2012</v>
      </c>
      <c r="S911" s="17">
        <f t="shared" si="59"/>
        <v>41081.69027777778</v>
      </c>
    </row>
    <row r="912" spans="1:19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14">
        <v>1483362319</v>
      </c>
      <c r="K912" t="b">
        <v>0</v>
      </c>
      <c r="L912">
        <v>5</v>
      </c>
      <c r="M912" t="b">
        <v>0</v>
      </c>
      <c r="N912" s="12" t="s">
        <v>8284</v>
      </c>
      <c r="O912" t="s">
        <v>8287</v>
      </c>
      <c r="P912" s="10">
        <f t="shared" si="56"/>
        <v>22</v>
      </c>
      <c r="Q912" s="10">
        <f t="shared" si="57"/>
        <v>24.6</v>
      </c>
      <c r="R912">
        <f t="shared" si="58"/>
        <v>2017</v>
      </c>
      <c r="S912" s="17">
        <f t="shared" si="59"/>
        <v>42737.545358796298</v>
      </c>
    </row>
    <row r="913" spans="1:19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14">
        <v>1388707645</v>
      </c>
      <c r="K913" t="b">
        <v>0</v>
      </c>
      <c r="L913">
        <v>0</v>
      </c>
      <c r="M913" t="b">
        <v>0</v>
      </c>
      <c r="N913" s="12" t="s">
        <v>8284</v>
      </c>
      <c r="O913" t="s">
        <v>8287</v>
      </c>
      <c r="P913" s="10">
        <f t="shared" si="56"/>
        <v>0</v>
      </c>
      <c r="Q913" s="10" t="e">
        <f t="shared" si="57"/>
        <v>#DIV/0!</v>
      </c>
      <c r="R913">
        <f t="shared" si="58"/>
        <v>2014</v>
      </c>
      <c r="S913" s="17">
        <f t="shared" si="59"/>
        <v>41642.005150462966</v>
      </c>
    </row>
    <row r="914" spans="1:19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14">
        <v>1350009447</v>
      </c>
      <c r="K914" t="b">
        <v>0</v>
      </c>
      <c r="L914">
        <v>2</v>
      </c>
      <c r="M914" t="b">
        <v>0</v>
      </c>
      <c r="N914" s="12" t="s">
        <v>8284</v>
      </c>
      <c r="O914" t="s">
        <v>8287</v>
      </c>
      <c r="P914" s="10">
        <f t="shared" si="56"/>
        <v>1</v>
      </c>
      <c r="Q914" s="10">
        <f t="shared" si="57"/>
        <v>15</v>
      </c>
      <c r="R914">
        <f t="shared" si="58"/>
        <v>2012</v>
      </c>
      <c r="S914" s="17">
        <f t="shared" si="59"/>
        <v>41194.109340277777</v>
      </c>
    </row>
    <row r="915" spans="1:19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14">
        <v>1333596019</v>
      </c>
      <c r="K915" t="b">
        <v>0</v>
      </c>
      <c r="L915">
        <v>24</v>
      </c>
      <c r="M915" t="b">
        <v>0</v>
      </c>
      <c r="N915" s="12" t="s">
        <v>8284</v>
      </c>
      <c r="O915" t="s">
        <v>8287</v>
      </c>
      <c r="P915" s="10">
        <f t="shared" si="56"/>
        <v>7</v>
      </c>
      <c r="Q915" s="10">
        <f t="shared" si="57"/>
        <v>82.58</v>
      </c>
      <c r="R915">
        <f t="shared" si="58"/>
        <v>2012</v>
      </c>
      <c r="S915" s="17">
        <f t="shared" si="59"/>
        <v>41004.139108796298</v>
      </c>
    </row>
    <row r="916" spans="1:19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14">
        <v>1343326747</v>
      </c>
      <c r="K916" t="b">
        <v>0</v>
      </c>
      <c r="L916">
        <v>0</v>
      </c>
      <c r="M916" t="b">
        <v>0</v>
      </c>
      <c r="N916" s="12" t="s">
        <v>8284</v>
      </c>
      <c r="O916" t="s">
        <v>8287</v>
      </c>
      <c r="P916" s="10">
        <f t="shared" si="56"/>
        <v>0</v>
      </c>
      <c r="Q916" s="10" t="e">
        <f t="shared" si="57"/>
        <v>#DIV/0!</v>
      </c>
      <c r="R916">
        <f t="shared" si="58"/>
        <v>2012</v>
      </c>
      <c r="S916" s="17">
        <f t="shared" si="59"/>
        <v>41116.763275462967</v>
      </c>
    </row>
    <row r="917" spans="1:19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14">
        <v>1327853914</v>
      </c>
      <c r="K917" t="b">
        <v>0</v>
      </c>
      <c r="L917">
        <v>9</v>
      </c>
      <c r="M917" t="b">
        <v>0</v>
      </c>
      <c r="N917" s="12" t="s">
        <v>8284</v>
      </c>
      <c r="O917" t="s">
        <v>8287</v>
      </c>
      <c r="P917" s="10">
        <f t="shared" si="56"/>
        <v>6</v>
      </c>
      <c r="Q917" s="10">
        <f t="shared" si="57"/>
        <v>41.67</v>
      </c>
      <c r="R917">
        <f t="shared" si="58"/>
        <v>2012</v>
      </c>
      <c r="S917" s="17">
        <f t="shared" si="59"/>
        <v>40937.679560185185</v>
      </c>
    </row>
    <row r="918" spans="1:19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14">
        <v>1284409734</v>
      </c>
      <c r="K918" t="b">
        <v>0</v>
      </c>
      <c r="L918">
        <v>0</v>
      </c>
      <c r="M918" t="b">
        <v>0</v>
      </c>
      <c r="N918" s="12" t="s">
        <v>8284</v>
      </c>
      <c r="O918" t="s">
        <v>8287</v>
      </c>
      <c r="P918" s="10">
        <f t="shared" si="56"/>
        <v>0</v>
      </c>
      <c r="Q918" s="10" t="e">
        <f t="shared" si="57"/>
        <v>#DIV/0!</v>
      </c>
      <c r="R918">
        <f t="shared" si="58"/>
        <v>2010</v>
      </c>
      <c r="S918" s="17">
        <f t="shared" si="59"/>
        <v>40434.853402777779</v>
      </c>
    </row>
    <row r="919" spans="1:19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14">
        <v>1402612730</v>
      </c>
      <c r="K919" t="b">
        <v>0</v>
      </c>
      <c r="L919">
        <v>1</v>
      </c>
      <c r="M919" t="b">
        <v>0</v>
      </c>
      <c r="N919" s="12" t="s">
        <v>8284</v>
      </c>
      <c r="O919" t="s">
        <v>8287</v>
      </c>
      <c r="P919" s="10">
        <f t="shared" si="56"/>
        <v>1</v>
      </c>
      <c r="Q919" s="10">
        <f t="shared" si="57"/>
        <v>30</v>
      </c>
      <c r="R919">
        <f t="shared" si="58"/>
        <v>2014</v>
      </c>
      <c r="S919" s="17">
        <f t="shared" si="59"/>
        <v>41802.94363425926</v>
      </c>
    </row>
    <row r="920" spans="1:19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14">
        <v>1414879161</v>
      </c>
      <c r="K920" t="b">
        <v>0</v>
      </c>
      <c r="L920">
        <v>10</v>
      </c>
      <c r="M920" t="b">
        <v>0</v>
      </c>
      <c r="N920" s="12" t="s">
        <v>8284</v>
      </c>
      <c r="O920" t="s">
        <v>8287</v>
      </c>
      <c r="P920" s="10">
        <f t="shared" si="56"/>
        <v>5</v>
      </c>
      <c r="Q920" s="10">
        <f t="shared" si="57"/>
        <v>19.600000000000001</v>
      </c>
      <c r="R920">
        <f t="shared" si="58"/>
        <v>2014</v>
      </c>
      <c r="S920" s="17">
        <f t="shared" si="59"/>
        <v>41944.916215277779</v>
      </c>
    </row>
    <row r="921" spans="1:19" ht="15.7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14">
        <v>1352906645</v>
      </c>
      <c r="K921" t="b">
        <v>0</v>
      </c>
      <c r="L921">
        <v>1</v>
      </c>
      <c r="M921" t="b">
        <v>0</v>
      </c>
      <c r="N921" s="12" t="s">
        <v>8284</v>
      </c>
      <c r="O921" t="s">
        <v>8287</v>
      </c>
      <c r="P921" s="10">
        <f t="shared" si="56"/>
        <v>1</v>
      </c>
      <c r="Q921" s="10">
        <f t="shared" si="57"/>
        <v>100</v>
      </c>
      <c r="R921">
        <f t="shared" si="58"/>
        <v>2012</v>
      </c>
      <c r="S921" s="17">
        <f t="shared" si="59"/>
        <v>41227.641724537039</v>
      </c>
    </row>
    <row r="922" spans="1:19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14">
        <v>1381853222</v>
      </c>
      <c r="K922" t="b">
        <v>0</v>
      </c>
      <c r="L922">
        <v>0</v>
      </c>
      <c r="M922" t="b">
        <v>0</v>
      </c>
      <c r="N922" s="12" t="s">
        <v>8284</v>
      </c>
      <c r="O922" t="s">
        <v>8287</v>
      </c>
      <c r="P922" s="10">
        <f t="shared" si="56"/>
        <v>0</v>
      </c>
      <c r="Q922" s="10" t="e">
        <f t="shared" si="57"/>
        <v>#DIV/0!</v>
      </c>
      <c r="R922">
        <f t="shared" si="58"/>
        <v>2013</v>
      </c>
      <c r="S922" s="17">
        <f t="shared" si="59"/>
        <v>41562.67155092593</v>
      </c>
    </row>
    <row r="923" spans="1:19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14">
        <v>1320033976</v>
      </c>
      <c r="K923" t="b">
        <v>0</v>
      </c>
      <c r="L923">
        <v>20</v>
      </c>
      <c r="M923" t="b">
        <v>0</v>
      </c>
      <c r="N923" s="12" t="s">
        <v>8284</v>
      </c>
      <c r="O923" t="s">
        <v>8287</v>
      </c>
      <c r="P923" s="10">
        <f t="shared" si="56"/>
        <v>31</v>
      </c>
      <c r="Q923" s="10">
        <f t="shared" si="57"/>
        <v>231.75</v>
      </c>
      <c r="R923">
        <f t="shared" si="58"/>
        <v>2011</v>
      </c>
      <c r="S923" s="17">
        <f t="shared" si="59"/>
        <v>40847.171018518515</v>
      </c>
    </row>
    <row r="924" spans="1:19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14">
        <v>1409143393</v>
      </c>
      <c r="K924" t="b">
        <v>0</v>
      </c>
      <c r="L924">
        <v>30</v>
      </c>
      <c r="M924" t="b">
        <v>0</v>
      </c>
      <c r="N924" s="12" t="s">
        <v>8284</v>
      </c>
      <c r="O924" t="s">
        <v>8287</v>
      </c>
      <c r="P924" s="10">
        <f t="shared" si="56"/>
        <v>21</v>
      </c>
      <c r="Q924" s="10">
        <f t="shared" si="57"/>
        <v>189.33</v>
      </c>
      <c r="R924">
        <f t="shared" si="58"/>
        <v>2014</v>
      </c>
      <c r="S924" s="17">
        <f t="shared" si="59"/>
        <v>41878.530011574076</v>
      </c>
    </row>
    <row r="925" spans="1:19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14">
        <v>1414018923</v>
      </c>
      <c r="K925" t="b">
        <v>0</v>
      </c>
      <c r="L925">
        <v>6</v>
      </c>
      <c r="M925" t="b">
        <v>0</v>
      </c>
      <c r="N925" s="12" t="s">
        <v>8284</v>
      </c>
      <c r="O925" t="s">
        <v>8287</v>
      </c>
      <c r="P925" s="10">
        <f t="shared" si="56"/>
        <v>2</v>
      </c>
      <c r="Q925" s="10">
        <f t="shared" si="57"/>
        <v>55</v>
      </c>
      <c r="R925">
        <f t="shared" si="58"/>
        <v>2014</v>
      </c>
      <c r="S925" s="17">
        <f t="shared" si="59"/>
        <v>41934.959756944445</v>
      </c>
    </row>
    <row r="926" spans="1:19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14">
        <v>1358203069</v>
      </c>
      <c r="K926" t="b">
        <v>0</v>
      </c>
      <c r="L926">
        <v>15</v>
      </c>
      <c r="M926" t="b">
        <v>0</v>
      </c>
      <c r="N926" s="12" t="s">
        <v>8284</v>
      </c>
      <c r="O926" t="s">
        <v>8287</v>
      </c>
      <c r="P926" s="10">
        <f t="shared" si="56"/>
        <v>11</v>
      </c>
      <c r="Q926" s="10">
        <f t="shared" si="57"/>
        <v>21.8</v>
      </c>
      <c r="R926">
        <f t="shared" si="58"/>
        <v>2013</v>
      </c>
      <c r="S926" s="17">
        <f t="shared" si="59"/>
        <v>41288.942928240744</v>
      </c>
    </row>
    <row r="927" spans="1:19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14">
        <v>1382994511</v>
      </c>
      <c r="K927" t="b">
        <v>0</v>
      </c>
      <c r="L927">
        <v>5</v>
      </c>
      <c r="M927" t="b">
        <v>0</v>
      </c>
      <c r="N927" s="12" t="s">
        <v>8284</v>
      </c>
      <c r="O927" t="s">
        <v>8287</v>
      </c>
      <c r="P927" s="10">
        <f t="shared" si="56"/>
        <v>3</v>
      </c>
      <c r="Q927" s="10">
        <f t="shared" si="57"/>
        <v>32</v>
      </c>
      <c r="R927">
        <f t="shared" si="58"/>
        <v>2013</v>
      </c>
      <c r="S927" s="17">
        <f t="shared" si="59"/>
        <v>41575.880914351852</v>
      </c>
    </row>
    <row r="928" spans="1:19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14">
        <v>1276043330</v>
      </c>
      <c r="K928" t="b">
        <v>0</v>
      </c>
      <c r="L928">
        <v>0</v>
      </c>
      <c r="M928" t="b">
        <v>0</v>
      </c>
      <c r="N928" s="12" t="s">
        <v>8284</v>
      </c>
      <c r="O928" t="s">
        <v>8287</v>
      </c>
      <c r="P928" s="10">
        <f t="shared" si="56"/>
        <v>0</v>
      </c>
      <c r="Q928" s="10" t="e">
        <f t="shared" si="57"/>
        <v>#DIV/0!</v>
      </c>
      <c r="R928">
        <f t="shared" si="58"/>
        <v>2010</v>
      </c>
      <c r="S928" s="17">
        <f t="shared" si="59"/>
        <v>40338.02002314815</v>
      </c>
    </row>
    <row r="929" spans="1:19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14">
        <v>1334432695</v>
      </c>
      <c r="K929" t="b">
        <v>0</v>
      </c>
      <c r="L929">
        <v>0</v>
      </c>
      <c r="M929" t="b">
        <v>0</v>
      </c>
      <c r="N929" s="12" t="s">
        <v>8284</v>
      </c>
      <c r="O929" t="s">
        <v>8287</v>
      </c>
      <c r="P929" s="10">
        <f t="shared" si="56"/>
        <v>0</v>
      </c>
      <c r="Q929" s="10" t="e">
        <f t="shared" si="57"/>
        <v>#DIV/0!</v>
      </c>
      <c r="R929">
        <f t="shared" si="58"/>
        <v>2012</v>
      </c>
      <c r="S929" s="17">
        <f t="shared" si="59"/>
        <v>41013.822858796295</v>
      </c>
    </row>
    <row r="930" spans="1:19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14">
        <v>1348864913</v>
      </c>
      <c r="K930" t="b">
        <v>0</v>
      </c>
      <c r="L930">
        <v>28</v>
      </c>
      <c r="M930" t="b">
        <v>0</v>
      </c>
      <c r="N930" s="12" t="s">
        <v>8284</v>
      </c>
      <c r="O930" t="s">
        <v>8287</v>
      </c>
      <c r="P930" s="10">
        <f t="shared" si="56"/>
        <v>11</v>
      </c>
      <c r="Q930" s="10">
        <f t="shared" si="57"/>
        <v>56.25</v>
      </c>
      <c r="R930">
        <f t="shared" si="58"/>
        <v>2012</v>
      </c>
      <c r="S930" s="17">
        <f t="shared" si="59"/>
        <v>41180.86241898148</v>
      </c>
    </row>
    <row r="931" spans="1:19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14">
        <v>1331358169</v>
      </c>
      <c r="K931" t="b">
        <v>0</v>
      </c>
      <c r="L931">
        <v>0</v>
      </c>
      <c r="M931" t="b">
        <v>0</v>
      </c>
      <c r="N931" s="12" t="s">
        <v>8284</v>
      </c>
      <c r="O931" t="s">
        <v>8287</v>
      </c>
      <c r="P931" s="10">
        <f t="shared" si="56"/>
        <v>0</v>
      </c>
      <c r="Q931" s="10" t="e">
        <f t="shared" si="57"/>
        <v>#DIV/0!</v>
      </c>
      <c r="R931">
        <f t="shared" si="58"/>
        <v>2012</v>
      </c>
      <c r="S931" s="17">
        <f t="shared" si="59"/>
        <v>40978.238067129627</v>
      </c>
    </row>
    <row r="932" spans="1:19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14">
        <v>1273874306</v>
      </c>
      <c r="K932" t="b">
        <v>0</v>
      </c>
      <c r="L932">
        <v>5</v>
      </c>
      <c r="M932" t="b">
        <v>0</v>
      </c>
      <c r="N932" s="12" t="s">
        <v>8284</v>
      </c>
      <c r="O932" t="s">
        <v>8287</v>
      </c>
      <c r="P932" s="10">
        <f t="shared" si="56"/>
        <v>38</v>
      </c>
      <c r="Q932" s="10">
        <f t="shared" si="57"/>
        <v>69</v>
      </c>
      <c r="R932">
        <f t="shared" si="58"/>
        <v>2010</v>
      </c>
      <c r="S932" s="17">
        <f t="shared" si="59"/>
        <v>40312.915578703702</v>
      </c>
    </row>
    <row r="933" spans="1:19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14">
        <v>1392021502</v>
      </c>
      <c r="K933" t="b">
        <v>0</v>
      </c>
      <c r="L933">
        <v>7</v>
      </c>
      <c r="M933" t="b">
        <v>0</v>
      </c>
      <c r="N933" s="12" t="s">
        <v>8284</v>
      </c>
      <c r="O933" t="s">
        <v>8287</v>
      </c>
      <c r="P933" s="10">
        <f t="shared" si="56"/>
        <v>7</v>
      </c>
      <c r="Q933" s="10">
        <f t="shared" si="57"/>
        <v>18.71</v>
      </c>
      <c r="R933">
        <f t="shared" si="58"/>
        <v>2014</v>
      </c>
      <c r="S933" s="17">
        <f t="shared" si="59"/>
        <v>41680.359976851854</v>
      </c>
    </row>
    <row r="934" spans="1:19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14">
        <v>1360106145</v>
      </c>
      <c r="K934" t="b">
        <v>0</v>
      </c>
      <c r="L934">
        <v>30</v>
      </c>
      <c r="M934" t="b">
        <v>0</v>
      </c>
      <c r="N934" s="12" t="s">
        <v>8284</v>
      </c>
      <c r="O934" t="s">
        <v>8287</v>
      </c>
      <c r="P934" s="10">
        <f t="shared" si="56"/>
        <v>15</v>
      </c>
      <c r="Q934" s="10">
        <f t="shared" si="57"/>
        <v>46.03</v>
      </c>
      <c r="R934">
        <f t="shared" si="58"/>
        <v>2013</v>
      </c>
      <c r="S934" s="17">
        <f t="shared" si="59"/>
        <v>41310.969270833331</v>
      </c>
    </row>
    <row r="935" spans="1:19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14">
        <v>1394683409</v>
      </c>
      <c r="K935" t="b">
        <v>0</v>
      </c>
      <c r="L935">
        <v>2</v>
      </c>
      <c r="M935" t="b">
        <v>0</v>
      </c>
      <c r="N935" s="12" t="s">
        <v>8284</v>
      </c>
      <c r="O935" t="s">
        <v>8287</v>
      </c>
      <c r="P935" s="10">
        <f t="shared" si="56"/>
        <v>6</v>
      </c>
      <c r="Q935" s="10">
        <f t="shared" si="57"/>
        <v>60</v>
      </c>
      <c r="R935">
        <f t="shared" si="58"/>
        <v>2014</v>
      </c>
      <c r="S935" s="17">
        <f t="shared" si="59"/>
        <v>41711.169085648151</v>
      </c>
    </row>
    <row r="936" spans="1:19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14">
        <v>1396633284</v>
      </c>
      <c r="K936" t="b">
        <v>0</v>
      </c>
      <c r="L936">
        <v>30</v>
      </c>
      <c r="M936" t="b">
        <v>0</v>
      </c>
      <c r="N936" s="12" t="s">
        <v>8284</v>
      </c>
      <c r="O936" t="s">
        <v>8287</v>
      </c>
      <c r="P936" s="10">
        <f t="shared" si="56"/>
        <v>30</v>
      </c>
      <c r="Q936" s="10">
        <f t="shared" si="57"/>
        <v>50.67</v>
      </c>
      <c r="R936">
        <f t="shared" si="58"/>
        <v>2014</v>
      </c>
      <c r="S936" s="17">
        <f t="shared" si="59"/>
        <v>41733.737083333333</v>
      </c>
    </row>
    <row r="937" spans="1:19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14">
        <v>1451462429</v>
      </c>
      <c r="K937" t="b">
        <v>0</v>
      </c>
      <c r="L937">
        <v>2</v>
      </c>
      <c r="M937" t="b">
        <v>0</v>
      </c>
      <c r="N937" s="12" t="s">
        <v>8284</v>
      </c>
      <c r="O937" t="s">
        <v>8287</v>
      </c>
      <c r="P937" s="10">
        <f t="shared" si="56"/>
        <v>1</v>
      </c>
      <c r="Q937" s="10">
        <f t="shared" si="57"/>
        <v>25</v>
      </c>
      <c r="R937">
        <f t="shared" si="58"/>
        <v>2015</v>
      </c>
      <c r="S937" s="17">
        <f t="shared" si="59"/>
        <v>42368.333668981482</v>
      </c>
    </row>
    <row r="938" spans="1:19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14">
        <v>1323131689</v>
      </c>
      <c r="K938" t="b">
        <v>0</v>
      </c>
      <c r="L938">
        <v>0</v>
      </c>
      <c r="M938" t="b">
        <v>0</v>
      </c>
      <c r="N938" s="12" t="s">
        <v>8284</v>
      </c>
      <c r="O938" t="s">
        <v>8287</v>
      </c>
      <c r="P938" s="10">
        <f t="shared" si="56"/>
        <v>0</v>
      </c>
      <c r="Q938" s="10" t="e">
        <f t="shared" si="57"/>
        <v>#DIV/0!</v>
      </c>
      <c r="R938">
        <f t="shared" si="58"/>
        <v>2011</v>
      </c>
      <c r="S938" s="17">
        <f t="shared" si="59"/>
        <v>40883.024178240739</v>
      </c>
    </row>
    <row r="939" spans="1:19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14">
        <v>1380913757</v>
      </c>
      <c r="K939" t="b">
        <v>0</v>
      </c>
      <c r="L939">
        <v>2</v>
      </c>
      <c r="M939" t="b">
        <v>0</v>
      </c>
      <c r="N939" s="12" t="s">
        <v>8284</v>
      </c>
      <c r="O939" t="s">
        <v>8287</v>
      </c>
      <c r="P939" s="10">
        <f t="shared" si="56"/>
        <v>1</v>
      </c>
      <c r="Q939" s="10">
        <f t="shared" si="57"/>
        <v>20</v>
      </c>
      <c r="R939">
        <f t="shared" si="58"/>
        <v>2013</v>
      </c>
      <c r="S939" s="17">
        <f t="shared" si="59"/>
        <v>41551.798113425924</v>
      </c>
    </row>
    <row r="940" spans="1:19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14">
        <v>1343993448</v>
      </c>
      <c r="K940" t="b">
        <v>0</v>
      </c>
      <c r="L940">
        <v>1</v>
      </c>
      <c r="M940" t="b">
        <v>0</v>
      </c>
      <c r="N940" s="12" t="s">
        <v>8284</v>
      </c>
      <c r="O940" t="s">
        <v>8287</v>
      </c>
      <c r="P940" s="10">
        <f t="shared" si="56"/>
        <v>0</v>
      </c>
      <c r="Q940" s="10">
        <f t="shared" si="57"/>
        <v>25</v>
      </c>
      <c r="R940">
        <f t="shared" si="58"/>
        <v>2012</v>
      </c>
      <c r="S940" s="17">
        <f t="shared" si="59"/>
        <v>41124.479722222226</v>
      </c>
    </row>
    <row r="941" spans="1:19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14">
        <v>1369246738</v>
      </c>
      <c r="K941" t="b">
        <v>0</v>
      </c>
      <c r="L941">
        <v>2</v>
      </c>
      <c r="M941" t="b">
        <v>0</v>
      </c>
      <c r="N941" s="12" t="s">
        <v>8284</v>
      </c>
      <c r="O941" t="s">
        <v>8287</v>
      </c>
      <c r="P941" s="10">
        <f t="shared" si="56"/>
        <v>1</v>
      </c>
      <c r="Q941" s="10">
        <f t="shared" si="57"/>
        <v>20</v>
      </c>
      <c r="R941">
        <f t="shared" si="58"/>
        <v>2013</v>
      </c>
      <c r="S941" s="17">
        <f t="shared" si="59"/>
        <v>41416.763171296298</v>
      </c>
    </row>
    <row r="942" spans="1:19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14">
        <v>1435363926</v>
      </c>
      <c r="K942" t="b">
        <v>0</v>
      </c>
      <c r="L942">
        <v>14</v>
      </c>
      <c r="M942" t="b">
        <v>0</v>
      </c>
      <c r="N942" s="12" t="s">
        <v>8278</v>
      </c>
      <c r="O942" t="s">
        <v>8280</v>
      </c>
      <c r="P942" s="10">
        <f t="shared" si="56"/>
        <v>17</v>
      </c>
      <c r="Q942" s="10">
        <f t="shared" si="57"/>
        <v>110.29</v>
      </c>
      <c r="R942">
        <f t="shared" si="58"/>
        <v>2015</v>
      </c>
      <c r="S942" s="17">
        <f t="shared" si="59"/>
        <v>42182.008402777778</v>
      </c>
    </row>
    <row r="943" spans="1:19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14">
        <v>1484101145</v>
      </c>
      <c r="K943" t="b">
        <v>0</v>
      </c>
      <c r="L943">
        <v>31</v>
      </c>
      <c r="M943" t="b">
        <v>0</v>
      </c>
      <c r="N943" s="12" t="s">
        <v>8278</v>
      </c>
      <c r="O943" t="s">
        <v>8280</v>
      </c>
      <c r="P943" s="10">
        <f t="shared" si="56"/>
        <v>2</v>
      </c>
      <c r="Q943" s="10">
        <f t="shared" si="57"/>
        <v>37.450000000000003</v>
      </c>
      <c r="R943">
        <f t="shared" si="58"/>
        <v>2017</v>
      </c>
      <c r="S943" s="17">
        <f t="shared" si="59"/>
        <v>42746.096585648149</v>
      </c>
    </row>
    <row r="944" spans="1:19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14">
        <v>1452716060</v>
      </c>
      <c r="K944" t="b">
        <v>0</v>
      </c>
      <c r="L944">
        <v>16</v>
      </c>
      <c r="M944" t="b">
        <v>0</v>
      </c>
      <c r="N944" s="12" t="s">
        <v>8278</v>
      </c>
      <c r="O944" t="s">
        <v>8280</v>
      </c>
      <c r="P944" s="10">
        <f t="shared" si="56"/>
        <v>9</v>
      </c>
      <c r="Q944" s="10">
        <f t="shared" si="57"/>
        <v>41.75</v>
      </c>
      <c r="R944">
        <f t="shared" si="58"/>
        <v>2016</v>
      </c>
      <c r="S944" s="17">
        <f t="shared" si="59"/>
        <v>42382.843287037031</v>
      </c>
    </row>
    <row r="945" spans="1:19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14">
        <v>1477843305</v>
      </c>
      <c r="K945" t="b">
        <v>0</v>
      </c>
      <c r="L945">
        <v>12</v>
      </c>
      <c r="M945" t="b">
        <v>0</v>
      </c>
      <c r="N945" s="12" t="s">
        <v>8278</v>
      </c>
      <c r="O945" t="s">
        <v>8280</v>
      </c>
      <c r="P945" s="10">
        <f t="shared" si="56"/>
        <v>10</v>
      </c>
      <c r="Q945" s="10">
        <f t="shared" si="57"/>
        <v>24.08</v>
      </c>
      <c r="R945">
        <f t="shared" si="58"/>
        <v>2016</v>
      </c>
      <c r="S945" s="17">
        <f t="shared" si="59"/>
        <v>42673.66788194445</v>
      </c>
    </row>
    <row r="946" spans="1:19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14">
        <v>1458050450</v>
      </c>
      <c r="K946" t="b">
        <v>0</v>
      </c>
      <c r="L946">
        <v>96</v>
      </c>
      <c r="M946" t="b">
        <v>0</v>
      </c>
      <c r="N946" s="12" t="s">
        <v>8278</v>
      </c>
      <c r="O946" t="s">
        <v>8280</v>
      </c>
      <c r="P946" s="10">
        <f t="shared" si="56"/>
        <v>13</v>
      </c>
      <c r="Q946" s="10">
        <f t="shared" si="57"/>
        <v>69.41</v>
      </c>
      <c r="R946">
        <f t="shared" si="58"/>
        <v>2016</v>
      </c>
      <c r="S946" s="17">
        <f t="shared" si="59"/>
        <v>42444.583912037036</v>
      </c>
    </row>
    <row r="947" spans="1:19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14">
        <v>1482958626</v>
      </c>
      <c r="K947" t="b">
        <v>0</v>
      </c>
      <c r="L947">
        <v>16</v>
      </c>
      <c r="M947" t="b">
        <v>0</v>
      </c>
      <c r="N947" s="12" t="s">
        <v>8278</v>
      </c>
      <c r="O947" t="s">
        <v>8280</v>
      </c>
      <c r="P947" s="10">
        <f t="shared" si="56"/>
        <v>2</v>
      </c>
      <c r="Q947" s="10">
        <f t="shared" si="57"/>
        <v>155.25</v>
      </c>
      <c r="R947">
        <f t="shared" si="58"/>
        <v>2016</v>
      </c>
      <c r="S947" s="17">
        <f t="shared" si="59"/>
        <v>42732.872986111113</v>
      </c>
    </row>
    <row r="948" spans="1:19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14">
        <v>1470852048</v>
      </c>
      <c r="K948" t="b">
        <v>0</v>
      </c>
      <c r="L948">
        <v>5</v>
      </c>
      <c r="M948" t="b">
        <v>0</v>
      </c>
      <c r="N948" s="12" t="s">
        <v>8278</v>
      </c>
      <c r="O948" t="s">
        <v>8280</v>
      </c>
      <c r="P948" s="10">
        <f t="shared" si="56"/>
        <v>2</v>
      </c>
      <c r="Q948" s="10">
        <f t="shared" si="57"/>
        <v>57.2</v>
      </c>
      <c r="R948">
        <f t="shared" si="58"/>
        <v>2016</v>
      </c>
      <c r="S948" s="17">
        <f t="shared" si="59"/>
        <v>42592.750555555554</v>
      </c>
    </row>
    <row r="949" spans="1:19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14">
        <v>1462128306</v>
      </c>
      <c r="K949" t="b">
        <v>0</v>
      </c>
      <c r="L949">
        <v>0</v>
      </c>
      <c r="M949" t="b">
        <v>0</v>
      </c>
      <c r="N949" s="12" t="s">
        <v>8278</v>
      </c>
      <c r="O949" t="s">
        <v>8280</v>
      </c>
      <c r="P949" s="10">
        <f t="shared" si="56"/>
        <v>0</v>
      </c>
      <c r="Q949" s="10" t="e">
        <f t="shared" si="57"/>
        <v>#DIV/0!</v>
      </c>
      <c r="R949">
        <f t="shared" si="58"/>
        <v>2016</v>
      </c>
      <c r="S949" s="17">
        <f t="shared" si="59"/>
        <v>42491.781319444446</v>
      </c>
    </row>
    <row r="950" spans="1:19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14">
        <v>1455220364</v>
      </c>
      <c r="K950" t="b">
        <v>0</v>
      </c>
      <c r="L950">
        <v>8</v>
      </c>
      <c r="M950" t="b">
        <v>0</v>
      </c>
      <c r="N950" s="12" t="s">
        <v>8278</v>
      </c>
      <c r="O950" t="s">
        <v>8280</v>
      </c>
      <c r="P950" s="10">
        <f t="shared" si="56"/>
        <v>12</v>
      </c>
      <c r="Q950" s="10">
        <f t="shared" si="57"/>
        <v>60</v>
      </c>
      <c r="R950">
        <f t="shared" si="58"/>
        <v>2016</v>
      </c>
      <c r="S950" s="17">
        <f t="shared" si="59"/>
        <v>42411.828287037039</v>
      </c>
    </row>
    <row r="951" spans="1:19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14">
        <v>1450832576</v>
      </c>
      <c r="K951" t="b">
        <v>0</v>
      </c>
      <c r="L951">
        <v>7</v>
      </c>
      <c r="M951" t="b">
        <v>0</v>
      </c>
      <c r="N951" s="12" t="s">
        <v>8278</v>
      </c>
      <c r="O951" t="s">
        <v>8280</v>
      </c>
      <c r="P951" s="10">
        <f t="shared" si="56"/>
        <v>1</v>
      </c>
      <c r="Q951" s="10">
        <f t="shared" si="57"/>
        <v>39</v>
      </c>
      <c r="R951">
        <f t="shared" si="58"/>
        <v>2015</v>
      </c>
      <c r="S951" s="17">
        <f t="shared" si="59"/>
        <v>42361.043703703705</v>
      </c>
    </row>
    <row r="952" spans="1:19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14">
        <v>1450461661</v>
      </c>
      <c r="K952" t="b">
        <v>0</v>
      </c>
      <c r="L952">
        <v>24</v>
      </c>
      <c r="M952" t="b">
        <v>0</v>
      </c>
      <c r="N952" s="12" t="s">
        <v>8278</v>
      </c>
      <c r="O952" t="s">
        <v>8280</v>
      </c>
      <c r="P952" s="10">
        <f t="shared" si="56"/>
        <v>28</v>
      </c>
      <c r="Q952" s="10">
        <f t="shared" si="57"/>
        <v>58.42</v>
      </c>
      <c r="R952">
        <f t="shared" si="58"/>
        <v>2015</v>
      </c>
      <c r="S952" s="17">
        <f t="shared" si="59"/>
        <v>42356.750706018516</v>
      </c>
    </row>
    <row r="953" spans="1:19" ht="15.7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14">
        <v>1461166872</v>
      </c>
      <c r="K953" t="b">
        <v>0</v>
      </c>
      <c r="L953">
        <v>121</v>
      </c>
      <c r="M953" t="b">
        <v>0</v>
      </c>
      <c r="N953" s="12" t="s">
        <v>8278</v>
      </c>
      <c r="O953" t="s">
        <v>8280</v>
      </c>
      <c r="P953" s="10">
        <f t="shared" si="56"/>
        <v>38</v>
      </c>
      <c r="Q953" s="10">
        <f t="shared" si="57"/>
        <v>158.63999999999999</v>
      </c>
      <c r="R953">
        <f t="shared" si="58"/>
        <v>2016</v>
      </c>
      <c r="S953" s="17">
        <f t="shared" si="59"/>
        <v>42480.653611111105</v>
      </c>
    </row>
    <row r="954" spans="1:19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14">
        <v>1476888212</v>
      </c>
      <c r="K954" t="b">
        <v>0</v>
      </c>
      <c r="L954">
        <v>196</v>
      </c>
      <c r="M954" t="b">
        <v>0</v>
      </c>
      <c r="N954" s="12" t="s">
        <v>8278</v>
      </c>
      <c r="O954" t="s">
        <v>8280</v>
      </c>
      <c r="P954" s="10">
        <f t="shared" si="56"/>
        <v>40</v>
      </c>
      <c r="Q954" s="10">
        <f t="shared" si="57"/>
        <v>99.86</v>
      </c>
      <c r="R954">
        <f t="shared" si="58"/>
        <v>2016</v>
      </c>
      <c r="S954" s="17">
        <f t="shared" si="59"/>
        <v>42662.613564814819</v>
      </c>
    </row>
    <row r="955" spans="1:19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14">
        <v>1419566199</v>
      </c>
      <c r="K955" t="b">
        <v>0</v>
      </c>
      <c r="L955">
        <v>5</v>
      </c>
      <c r="M955" t="b">
        <v>0</v>
      </c>
      <c r="N955" s="12" t="s">
        <v>8278</v>
      </c>
      <c r="O955" t="s">
        <v>8280</v>
      </c>
      <c r="P955" s="10">
        <f t="shared" si="56"/>
        <v>1</v>
      </c>
      <c r="Q955" s="10">
        <f t="shared" si="57"/>
        <v>25.2</v>
      </c>
      <c r="R955">
        <f t="shared" si="58"/>
        <v>2014</v>
      </c>
      <c r="S955" s="17">
        <f t="shared" si="59"/>
        <v>41999.164340277777</v>
      </c>
    </row>
    <row r="956" spans="1:19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14">
        <v>1436472039</v>
      </c>
      <c r="K956" t="b">
        <v>0</v>
      </c>
      <c r="L956">
        <v>73</v>
      </c>
      <c r="M956" t="b">
        <v>0</v>
      </c>
      <c r="N956" s="12" t="s">
        <v>8278</v>
      </c>
      <c r="O956" t="s">
        <v>8280</v>
      </c>
      <c r="P956" s="10">
        <f t="shared" si="56"/>
        <v>43</v>
      </c>
      <c r="Q956" s="10">
        <f t="shared" si="57"/>
        <v>89.19</v>
      </c>
      <c r="R956">
        <f t="shared" si="58"/>
        <v>2015</v>
      </c>
      <c r="S956" s="17">
        <f t="shared" si="59"/>
        <v>42194.833784722221</v>
      </c>
    </row>
    <row r="957" spans="1:19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14">
        <v>1470294300</v>
      </c>
      <c r="K957" t="b">
        <v>0</v>
      </c>
      <c r="L957">
        <v>93</v>
      </c>
      <c r="M957" t="b">
        <v>0</v>
      </c>
      <c r="N957" s="12" t="s">
        <v>8278</v>
      </c>
      <c r="O957" t="s">
        <v>8280</v>
      </c>
      <c r="P957" s="10">
        <f t="shared" si="56"/>
        <v>6</v>
      </c>
      <c r="Q957" s="10">
        <f t="shared" si="57"/>
        <v>182.62</v>
      </c>
      <c r="R957">
        <f t="shared" si="58"/>
        <v>2016</v>
      </c>
      <c r="S957" s="17">
        <f t="shared" si="59"/>
        <v>42586.295138888891</v>
      </c>
    </row>
    <row r="958" spans="1:19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14">
        <v>1424901359</v>
      </c>
      <c r="K958" t="b">
        <v>0</v>
      </c>
      <c r="L958">
        <v>17</v>
      </c>
      <c r="M958" t="b">
        <v>0</v>
      </c>
      <c r="N958" s="12" t="s">
        <v>8278</v>
      </c>
      <c r="O958" t="s">
        <v>8280</v>
      </c>
      <c r="P958" s="10">
        <f t="shared" si="56"/>
        <v>2</v>
      </c>
      <c r="Q958" s="10">
        <f t="shared" si="57"/>
        <v>50.65</v>
      </c>
      <c r="R958">
        <f t="shared" si="58"/>
        <v>2015</v>
      </c>
      <c r="S958" s="17">
        <f t="shared" si="59"/>
        <v>42060.913877314815</v>
      </c>
    </row>
    <row r="959" spans="1:19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14">
        <v>1476710133</v>
      </c>
      <c r="K959" t="b">
        <v>0</v>
      </c>
      <c r="L959">
        <v>7</v>
      </c>
      <c r="M959" t="b">
        <v>0</v>
      </c>
      <c r="N959" s="12" t="s">
        <v>8278</v>
      </c>
      <c r="O959" t="s">
        <v>8280</v>
      </c>
      <c r="P959" s="10">
        <f t="shared" si="56"/>
        <v>2</v>
      </c>
      <c r="Q959" s="10">
        <f t="shared" si="57"/>
        <v>33.29</v>
      </c>
      <c r="R959">
        <f t="shared" si="58"/>
        <v>2016</v>
      </c>
      <c r="S959" s="17">
        <f t="shared" si="59"/>
        <v>42660.552465277782</v>
      </c>
    </row>
    <row r="960" spans="1:19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14">
        <v>1426792563</v>
      </c>
      <c r="K960" t="b">
        <v>0</v>
      </c>
      <c r="L960">
        <v>17</v>
      </c>
      <c r="M960" t="b">
        <v>0</v>
      </c>
      <c r="N960" s="12" t="s">
        <v>8278</v>
      </c>
      <c r="O960" t="s">
        <v>8280</v>
      </c>
      <c r="P960" s="10">
        <f t="shared" si="56"/>
        <v>11</v>
      </c>
      <c r="Q960" s="10">
        <f t="shared" si="57"/>
        <v>51.82</v>
      </c>
      <c r="R960">
        <f t="shared" si="58"/>
        <v>2015</v>
      </c>
      <c r="S960" s="17">
        <f t="shared" si="59"/>
        <v>42082.802812499998</v>
      </c>
    </row>
    <row r="961" spans="1:19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14">
        <v>1419048665</v>
      </c>
      <c r="K961" t="b">
        <v>0</v>
      </c>
      <c r="L961">
        <v>171</v>
      </c>
      <c r="M961" t="b">
        <v>0</v>
      </c>
      <c r="N961" s="12" t="s">
        <v>8278</v>
      </c>
      <c r="O961" t="s">
        <v>8280</v>
      </c>
      <c r="P961" s="10">
        <f t="shared" si="56"/>
        <v>39</v>
      </c>
      <c r="Q961" s="10">
        <f t="shared" si="57"/>
        <v>113.63</v>
      </c>
      <c r="R961">
        <f t="shared" si="58"/>
        <v>2014</v>
      </c>
      <c r="S961" s="17">
        <f t="shared" si="59"/>
        <v>41993.174363425926</v>
      </c>
    </row>
    <row r="962" spans="1:19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14">
        <v>1485874955</v>
      </c>
      <c r="K962" t="b">
        <v>0</v>
      </c>
      <c r="L962">
        <v>188</v>
      </c>
      <c r="M962" t="b">
        <v>0</v>
      </c>
      <c r="N962" s="12" t="s">
        <v>8278</v>
      </c>
      <c r="O962" t="s">
        <v>8280</v>
      </c>
      <c r="P962" s="10">
        <f t="shared" si="56"/>
        <v>46</v>
      </c>
      <c r="Q962" s="10">
        <f t="shared" si="57"/>
        <v>136.46</v>
      </c>
      <c r="R962">
        <f t="shared" si="58"/>
        <v>2017</v>
      </c>
      <c r="S962" s="17">
        <f t="shared" si="59"/>
        <v>42766.626793981486</v>
      </c>
    </row>
    <row r="963" spans="1:19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14">
        <v>1483634335</v>
      </c>
      <c r="K963" t="b">
        <v>0</v>
      </c>
      <c r="L963">
        <v>110</v>
      </c>
      <c r="M963" t="b">
        <v>0</v>
      </c>
      <c r="N963" s="12" t="s">
        <v>8278</v>
      </c>
      <c r="O963" t="s">
        <v>8280</v>
      </c>
      <c r="P963" s="10">
        <f t="shared" ref="P963:P1026" si="60">ROUND(E963/D963*100,0)</f>
        <v>42</v>
      </c>
      <c r="Q963" s="10">
        <f t="shared" ref="Q963:Q1026" si="61">ROUND(E963/L963,2)</f>
        <v>364.35</v>
      </c>
      <c r="R963">
        <f t="shared" ref="R963:R1026" si="62">YEAR(S963)</f>
        <v>2017</v>
      </c>
      <c r="S963" s="17">
        <f t="shared" ref="S963:S1026" si="63">(((J963/60)/60)/24)+DATE(1970,1,1)</f>
        <v>42740.693692129629</v>
      </c>
    </row>
    <row r="964" spans="1:19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14">
        <v>1451927153</v>
      </c>
      <c r="K964" t="b">
        <v>0</v>
      </c>
      <c r="L964">
        <v>37</v>
      </c>
      <c r="M964" t="b">
        <v>0</v>
      </c>
      <c r="N964" s="12" t="s">
        <v>8278</v>
      </c>
      <c r="O964" t="s">
        <v>8280</v>
      </c>
      <c r="P964" s="10">
        <f t="shared" si="60"/>
        <v>28</v>
      </c>
      <c r="Q964" s="10">
        <f t="shared" si="61"/>
        <v>19.239999999999998</v>
      </c>
      <c r="R964">
        <f t="shared" si="62"/>
        <v>2016</v>
      </c>
      <c r="S964" s="17">
        <f t="shared" si="63"/>
        <v>42373.712418981479</v>
      </c>
    </row>
    <row r="965" spans="1:19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14">
        <v>1473693319</v>
      </c>
      <c r="K965" t="b">
        <v>0</v>
      </c>
      <c r="L965">
        <v>9</v>
      </c>
      <c r="M965" t="b">
        <v>0</v>
      </c>
      <c r="N965" s="12" t="s">
        <v>8278</v>
      </c>
      <c r="O965" t="s">
        <v>8280</v>
      </c>
      <c r="P965" s="10">
        <f t="shared" si="60"/>
        <v>1</v>
      </c>
      <c r="Q965" s="10">
        <f t="shared" si="61"/>
        <v>41.89</v>
      </c>
      <c r="R965">
        <f t="shared" si="62"/>
        <v>2016</v>
      </c>
      <c r="S965" s="17">
        <f t="shared" si="63"/>
        <v>42625.635636574079</v>
      </c>
    </row>
    <row r="966" spans="1:19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14">
        <v>1437663919</v>
      </c>
      <c r="K966" t="b">
        <v>0</v>
      </c>
      <c r="L966">
        <v>29</v>
      </c>
      <c r="M966" t="b">
        <v>0</v>
      </c>
      <c r="N966" s="12" t="s">
        <v>8278</v>
      </c>
      <c r="O966" t="s">
        <v>8280</v>
      </c>
      <c r="P966" s="10">
        <f t="shared" si="60"/>
        <v>1</v>
      </c>
      <c r="Q966" s="10">
        <f t="shared" si="61"/>
        <v>30.31</v>
      </c>
      <c r="R966">
        <f t="shared" si="62"/>
        <v>2015</v>
      </c>
      <c r="S966" s="17">
        <f t="shared" si="63"/>
        <v>42208.628692129627</v>
      </c>
    </row>
    <row r="967" spans="1:19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14">
        <v>1474676646</v>
      </c>
      <c r="K967" t="b">
        <v>0</v>
      </c>
      <c r="L967">
        <v>6</v>
      </c>
      <c r="M967" t="b">
        <v>0</v>
      </c>
      <c r="N967" s="12" t="s">
        <v>8278</v>
      </c>
      <c r="O967" t="s">
        <v>8280</v>
      </c>
      <c r="P967" s="10">
        <f t="shared" si="60"/>
        <v>1</v>
      </c>
      <c r="Q967" s="10">
        <f t="shared" si="61"/>
        <v>49.67</v>
      </c>
      <c r="R967">
        <f t="shared" si="62"/>
        <v>2016</v>
      </c>
      <c r="S967" s="17">
        <f t="shared" si="63"/>
        <v>42637.016736111109</v>
      </c>
    </row>
    <row r="968" spans="1:19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14">
        <v>1473174932</v>
      </c>
      <c r="K968" t="b">
        <v>0</v>
      </c>
      <c r="L968">
        <v>30</v>
      </c>
      <c r="M968" t="b">
        <v>0</v>
      </c>
      <c r="N968" s="12" t="s">
        <v>8278</v>
      </c>
      <c r="O968" t="s">
        <v>8280</v>
      </c>
      <c r="P968" s="10">
        <f t="shared" si="60"/>
        <v>15</v>
      </c>
      <c r="Q968" s="10">
        <f t="shared" si="61"/>
        <v>59.2</v>
      </c>
      <c r="R968">
        <f t="shared" si="62"/>
        <v>2016</v>
      </c>
      <c r="S968" s="17">
        <f t="shared" si="63"/>
        <v>42619.635787037041</v>
      </c>
    </row>
    <row r="969" spans="1:19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14">
        <v>1456121174</v>
      </c>
      <c r="K969" t="b">
        <v>0</v>
      </c>
      <c r="L969">
        <v>81</v>
      </c>
      <c r="M969" t="b">
        <v>0</v>
      </c>
      <c r="N969" s="12" t="s">
        <v>8278</v>
      </c>
      <c r="O969" t="s">
        <v>8280</v>
      </c>
      <c r="P969" s="10">
        <f t="shared" si="60"/>
        <v>18</v>
      </c>
      <c r="Q969" s="10">
        <f t="shared" si="61"/>
        <v>43.98</v>
      </c>
      <c r="R969">
        <f t="shared" si="62"/>
        <v>2016</v>
      </c>
      <c r="S969" s="17">
        <f t="shared" si="63"/>
        <v>42422.254328703704</v>
      </c>
    </row>
    <row r="970" spans="1:19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14">
        <v>1405542034</v>
      </c>
      <c r="K970" t="b">
        <v>0</v>
      </c>
      <c r="L970">
        <v>4</v>
      </c>
      <c r="M970" t="b">
        <v>0</v>
      </c>
      <c r="N970" s="12" t="s">
        <v>8278</v>
      </c>
      <c r="O970" t="s">
        <v>8280</v>
      </c>
      <c r="P970" s="10">
        <f t="shared" si="60"/>
        <v>1</v>
      </c>
      <c r="Q970" s="10">
        <f t="shared" si="61"/>
        <v>26.5</v>
      </c>
      <c r="R970">
        <f t="shared" si="62"/>
        <v>2014</v>
      </c>
      <c r="S970" s="17">
        <f t="shared" si="63"/>
        <v>41836.847615740742</v>
      </c>
    </row>
    <row r="971" spans="1:19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14">
        <v>1483773407</v>
      </c>
      <c r="K971" t="b">
        <v>0</v>
      </c>
      <c r="L971">
        <v>11</v>
      </c>
      <c r="M971" t="b">
        <v>0</v>
      </c>
      <c r="N971" s="12" t="s">
        <v>8278</v>
      </c>
      <c r="O971" t="s">
        <v>8280</v>
      </c>
      <c r="P971" s="10">
        <f t="shared" si="60"/>
        <v>47</v>
      </c>
      <c r="Q971" s="10">
        <f t="shared" si="61"/>
        <v>1272.73</v>
      </c>
      <c r="R971">
        <f t="shared" si="62"/>
        <v>2017</v>
      </c>
      <c r="S971" s="17">
        <f t="shared" si="63"/>
        <v>42742.30332175926</v>
      </c>
    </row>
    <row r="972" spans="1:19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14">
        <v>1481951853</v>
      </c>
      <c r="K972" t="b">
        <v>0</v>
      </c>
      <c r="L972">
        <v>14</v>
      </c>
      <c r="M972" t="b">
        <v>0</v>
      </c>
      <c r="N972" s="12" t="s">
        <v>8278</v>
      </c>
      <c r="O972" t="s">
        <v>8280</v>
      </c>
      <c r="P972" s="10">
        <f t="shared" si="60"/>
        <v>46</v>
      </c>
      <c r="Q972" s="10">
        <f t="shared" si="61"/>
        <v>164</v>
      </c>
      <c r="R972">
        <f t="shared" si="62"/>
        <v>2016</v>
      </c>
      <c r="S972" s="17">
        <f t="shared" si="63"/>
        <v>42721.220520833333</v>
      </c>
    </row>
    <row r="973" spans="1:19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14">
        <v>1429290060</v>
      </c>
      <c r="K973" t="b">
        <v>0</v>
      </c>
      <c r="L973">
        <v>5</v>
      </c>
      <c r="M973" t="b">
        <v>0</v>
      </c>
      <c r="N973" s="12" t="s">
        <v>8278</v>
      </c>
      <c r="O973" t="s">
        <v>8280</v>
      </c>
      <c r="P973" s="10">
        <f t="shared" si="60"/>
        <v>0</v>
      </c>
      <c r="Q973" s="10">
        <f t="shared" si="61"/>
        <v>45.2</v>
      </c>
      <c r="R973">
        <f t="shared" si="62"/>
        <v>2015</v>
      </c>
      <c r="S973" s="17">
        <f t="shared" si="63"/>
        <v>42111.709027777775</v>
      </c>
    </row>
    <row r="974" spans="1:19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14">
        <v>1407271598</v>
      </c>
      <c r="K974" t="b">
        <v>0</v>
      </c>
      <c r="L974">
        <v>45</v>
      </c>
      <c r="M974" t="b">
        <v>0</v>
      </c>
      <c r="N974" s="12" t="s">
        <v>8278</v>
      </c>
      <c r="O974" t="s">
        <v>8280</v>
      </c>
      <c r="P974" s="10">
        <f t="shared" si="60"/>
        <v>35</v>
      </c>
      <c r="Q974" s="10">
        <f t="shared" si="61"/>
        <v>153.88999999999999</v>
      </c>
      <c r="R974">
        <f t="shared" si="62"/>
        <v>2014</v>
      </c>
      <c r="S974" s="17">
        <f t="shared" si="63"/>
        <v>41856.865717592591</v>
      </c>
    </row>
    <row r="975" spans="1:19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14">
        <v>1441844493</v>
      </c>
      <c r="K975" t="b">
        <v>0</v>
      </c>
      <c r="L975">
        <v>8</v>
      </c>
      <c r="M975" t="b">
        <v>0</v>
      </c>
      <c r="N975" s="12" t="s">
        <v>8278</v>
      </c>
      <c r="O975" t="s">
        <v>8280</v>
      </c>
      <c r="P975" s="10">
        <f t="shared" si="60"/>
        <v>2</v>
      </c>
      <c r="Q975" s="10">
        <f t="shared" si="61"/>
        <v>51.38</v>
      </c>
      <c r="R975">
        <f t="shared" si="62"/>
        <v>2015</v>
      </c>
      <c r="S975" s="17">
        <f t="shared" si="63"/>
        <v>42257.014965277776</v>
      </c>
    </row>
    <row r="976" spans="1:19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14">
        <v>1456336756</v>
      </c>
      <c r="K976" t="b">
        <v>0</v>
      </c>
      <c r="L976">
        <v>3</v>
      </c>
      <c r="M976" t="b">
        <v>0</v>
      </c>
      <c r="N976" s="12" t="s">
        <v>8278</v>
      </c>
      <c r="O976" t="s">
        <v>8280</v>
      </c>
      <c r="P976" s="10">
        <f t="shared" si="60"/>
        <v>1</v>
      </c>
      <c r="Q976" s="10">
        <f t="shared" si="61"/>
        <v>93.33</v>
      </c>
      <c r="R976">
        <f t="shared" si="62"/>
        <v>2016</v>
      </c>
      <c r="S976" s="17">
        <f t="shared" si="63"/>
        <v>42424.749490740738</v>
      </c>
    </row>
    <row r="977" spans="1:19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14">
        <v>1461948185</v>
      </c>
      <c r="K977" t="b">
        <v>0</v>
      </c>
      <c r="L977">
        <v>24</v>
      </c>
      <c r="M977" t="b">
        <v>0</v>
      </c>
      <c r="N977" s="12" t="s">
        <v>8278</v>
      </c>
      <c r="O977" t="s">
        <v>8280</v>
      </c>
      <c r="P977" s="10">
        <f t="shared" si="60"/>
        <v>3</v>
      </c>
      <c r="Q977" s="10">
        <f t="shared" si="61"/>
        <v>108.63</v>
      </c>
      <c r="R977">
        <f t="shared" si="62"/>
        <v>2016</v>
      </c>
      <c r="S977" s="17">
        <f t="shared" si="63"/>
        <v>42489.696585648147</v>
      </c>
    </row>
    <row r="978" spans="1:19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14">
        <v>1435627497</v>
      </c>
      <c r="K978" t="b">
        <v>0</v>
      </c>
      <c r="L978">
        <v>18</v>
      </c>
      <c r="M978" t="b">
        <v>0</v>
      </c>
      <c r="N978" s="12" t="s">
        <v>8278</v>
      </c>
      <c r="O978" t="s">
        <v>8280</v>
      </c>
      <c r="P978" s="10">
        <f t="shared" si="60"/>
        <v>2</v>
      </c>
      <c r="Q978" s="10">
        <f t="shared" si="61"/>
        <v>160.5</v>
      </c>
      <c r="R978">
        <f t="shared" si="62"/>
        <v>2015</v>
      </c>
      <c r="S978" s="17">
        <f t="shared" si="63"/>
        <v>42185.058993055558</v>
      </c>
    </row>
    <row r="979" spans="1:19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14">
        <v>1453502197</v>
      </c>
      <c r="K979" t="b">
        <v>0</v>
      </c>
      <c r="L979">
        <v>12</v>
      </c>
      <c r="M979" t="b">
        <v>0</v>
      </c>
      <c r="N979" s="12" t="s">
        <v>8278</v>
      </c>
      <c r="O979" t="s">
        <v>8280</v>
      </c>
      <c r="P979" s="10">
        <f t="shared" si="60"/>
        <v>34</v>
      </c>
      <c r="Q979" s="10">
        <f t="shared" si="61"/>
        <v>75.75</v>
      </c>
      <c r="R979">
        <f t="shared" si="62"/>
        <v>2016</v>
      </c>
      <c r="S979" s="17">
        <f t="shared" si="63"/>
        <v>42391.942094907412</v>
      </c>
    </row>
    <row r="980" spans="1:19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14">
        <v>1453793101</v>
      </c>
      <c r="K980" t="b">
        <v>0</v>
      </c>
      <c r="L980">
        <v>123</v>
      </c>
      <c r="M980" t="b">
        <v>0</v>
      </c>
      <c r="N980" s="12" t="s">
        <v>8278</v>
      </c>
      <c r="O980" t="s">
        <v>8280</v>
      </c>
      <c r="P980" s="10">
        <f t="shared" si="60"/>
        <v>56</v>
      </c>
      <c r="Q980" s="10">
        <f t="shared" si="61"/>
        <v>790.84</v>
      </c>
      <c r="R980">
        <f t="shared" si="62"/>
        <v>2016</v>
      </c>
      <c r="S980" s="17">
        <f t="shared" si="63"/>
        <v>42395.309039351851</v>
      </c>
    </row>
    <row r="981" spans="1:19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14">
        <v>1463392828</v>
      </c>
      <c r="K981" t="b">
        <v>0</v>
      </c>
      <c r="L981">
        <v>96</v>
      </c>
      <c r="M981" t="b">
        <v>0</v>
      </c>
      <c r="N981" s="12" t="s">
        <v>8278</v>
      </c>
      <c r="O981" t="s">
        <v>8280</v>
      </c>
      <c r="P981" s="10">
        <f t="shared" si="60"/>
        <v>83</v>
      </c>
      <c r="Q981" s="10">
        <f t="shared" si="61"/>
        <v>301.94</v>
      </c>
      <c r="R981">
        <f t="shared" si="62"/>
        <v>2016</v>
      </c>
      <c r="S981" s="17">
        <f t="shared" si="63"/>
        <v>42506.416990740734</v>
      </c>
    </row>
    <row r="982" spans="1:19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14">
        <v>1413495722</v>
      </c>
      <c r="K982" t="b">
        <v>0</v>
      </c>
      <c r="L982">
        <v>31</v>
      </c>
      <c r="M982" t="b">
        <v>0</v>
      </c>
      <c r="N982" s="12" t="s">
        <v>8278</v>
      </c>
      <c r="O982" t="s">
        <v>8280</v>
      </c>
      <c r="P982" s="10">
        <f t="shared" si="60"/>
        <v>15</v>
      </c>
      <c r="Q982" s="10">
        <f t="shared" si="61"/>
        <v>47.94</v>
      </c>
      <c r="R982">
        <f t="shared" si="62"/>
        <v>2014</v>
      </c>
      <c r="S982" s="17">
        <f t="shared" si="63"/>
        <v>41928.904189814813</v>
      </c>
    </row>
    <row r="983" spans="1:19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14">
        <v>1405032222</v>
      </c>
      <c r="K983" t="b">
        <v>0</v>
      </c>
      <c r="L983">
        <v>4</v>
      </c>
      <c r="M983" t="b">
        <v>0</v>
      </c>
      <c r="N983" s="12" t="s">
        <v>8278</v>
      </c>
      <c r="O983" t="s">
        <v>8280</v>
      </c>
      <c r="P983" s="10">
        <f t="shared" si="60"/>
        <v>0</v>
      </c>
      <c r="Q983" s="10">
        <f t="shared" si="61"/>
        <v>2.75</v>
      </c>
      <c r="R983">
        <f t="shared" si="62"/>
        <v>2014</v>
      </c>
      <c r="S983" s="17">
        <f t="shared" si="63"/>
        <v>41830.947013888886</v>
      </c>
    </row>
    <row r="984" spans="1:19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14">
        <v>1472839486</v>
      </c>
      <c r="K984" t="b">
        <v>0</v>
      </c>
      <c r="L984">
        <v>3</v>
      </c>
      <c r="M984" t="b">
        <v>0</v>
      </c>
      <c r="N984" s="12" t="s">
        <v>8278</v>
      </c>
      <c r="O984" t="s">
        <v>8280</v>
      </c>
      <c r="P984" s="10">
        <f t="shared" si="60"/>
        <v>0</v>
      </c>
      <c r="Q984" s="10">
        <f t="shared" si="61"/>
        <v>1</v>
      </c>
      <c r="R984">
        <f t="shared" si="62"/>
        <v>2016</v>
      </c>
      <c r="S984" s="17">
        <f t="shared" si="63"/>
        <v>42615.753310185188</v>
      </c>
    </row>
    <row r="985" spans="1:19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14">
        <v>1469289685</v>
      </c>
      <c r="K985" t="b">
        <v>0</v>
      </c>
      <c r="L985">
        <v>179</v>
      </c>
      <c r="M985" t="b">
        <v>0</v>
      </c>
      <c r="N985" s="12" t="s">
        <v>8278</v>
      </c>
      <c r="O985" t="s">
        <v>8280</v>
      </c>
      <c r="P985" s="10">
        <f t="shared" si="60"/>
        <v>30</v>
      </c>
      <c r="Q985" s="10">
        <f t="shared" si="61"/>
        <v>171.79</v>
      </c>
      <c r="R985">
        <f t="shared" si="62"/>
        <v>2016</v>
      </c>
      <c r="S985" s="17">
        <f t="shared" si="63"/>
        <v>42574.667650462965</v>
      </c>
    </row>
    <row r="986" spans="1:19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14">
        <v>1424918808</v>
      </c>
      <c r="K986" t="b">
        <v>0</v>
      </c>
      <c r="L986">
        <v>3</v>
      </c>
      <c r="M986" t="b">
        <v>0</v>
      </c>
      <c r="N986" s="12" t="s">
        <v>8278</v>
      </c>
      <c r="O986" t="s">
        <v>8280</v>
      </c>
      <c r="P986" s="10">
        <f t="shared" si="60"/>
        <v>1</v>
      </c>
      <c r="Q986" s="10">
        <f t="shared" si="61"/>
        <v>35.33</v>
      </c>
      <c r="R986">
        <f t="shared" si="62"/>
        <v>2015</v>
      </c>
      <c r="S986" s="17">
        <f t="shared" si="63"/>
        <v>42061.11583333333</v>
      </c>
    </row>
    <row r="987" spans="1:19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14">
        <v>1449011610</v>
      </c>
      <c r="K987" t="b">
        <v>0</v>
      </c>
      <c r="L987">
        <v>23</v>
      </c>
      <c r="M987" t="b">
        <v>0</v>
      </c>
      <c r="N987" s="12" t="s">
        <v>8278</v>
      </c>
      <c r="O987" t="s">
        <v>8280</v>
      </c>
      <c r="P987" s="10">
        <f t="shared" si="60"/>
        <v>6</v>
      </c>
      <c r="Q987" s="10">
        <f t="shared" si="61"/>
        <v>82.09</v>
      </c>
      <c r="R987">
        <f t="shared" si="62"/>
        <v>2015</v>
      </c>
      <c r="S987" s="17">
        <f t="shared" si="63"/>
        <v>42339.967708333337</v>
      </c>
    </row>
    <row r="988" spans="1:19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14">
        <v>1447698300</v>
      </c>
      <c r="K988" t="b">
        <v>0</v>
      </c>
      <c r="L988">
        <v>23</v>
      </c>
      <c r="M988" t="b">
        <v>0</v>
      </c>
      <c r="N988" s="12" t="s">
        <v>8278</v>
      </c>
      <c r="O988" t="s">
        <v>8280</v>
      </c>
      <c r="P988" s="10">
        <f t="shared" si="60"/>
        <v>13</v>
      </c>
      <c r="Q988" s="10">
        <f t="shared" si="61"/>
        <v>110.87</v>
      </c>
      <c r="R988">
        <f t="shared" si="62"/>
        <v>2015</v>
      </c>
      <c r="S988" s="17">
        <f t="shared" si="63"/>
        <v>42324.767361111109</v>
      </c>
    </row>
    <row r="989" spans="1:19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14">
        <v>1400051050</v>
      </c>
      <c r="K989" t="b">
        <v>0</v>
      </c>
      <c r="L989">
        <v>41</v>
      </c>
      <c r="M989" t="b">
        <v>0</v>
      </c>
      <c r="N989" s="12" t="s">
        <v>8278</v>
      </c>
      <c r="O989" t="s">
        <v>8280</v>
      </c>
      <c r="P989" s="10">
        <f t="shared" si="60"/>
        <v>13</v>
      </c>
      <c r="Q989" s="10">
        <f t="shared" si="61"/>
        <v>161.22</v>
      </c>
      <c r="R989">
        <f t="shared" si="62"/>
        <v>2014</v>
      </c>
      <c r="S989" s="17">
        <f t="shared" si="63"/>
        <v>41773.294560185182</v>
      </c>
    </row>
    <row r="990" spans="1:19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14">
        <v>1472718825</v>
      </c>
      <c r="K990" t="b">
        <v>0</v>
      </c>
      <c r="L990">
        <v>0</v>
      </c>
      <c r="M990" t="b">
        <v>0</v>
      </c>
      <c r="N990" s="12" t="s">
        <v>8278</v>
      </c>
      <c r="O990" t="s">
        <v>8280</v>
      </c>
      <c r="P990" s="10">
        <f t="shared" si="60"/>
        <v>0</v>
      </c>
      <c r="Q990" s="10" t="e">
        <f t="shared" si="61"/>
        <v>#DIV/0!</v>
      </c>
      <c r="R990">
        <f t="shared" si="62"/>
        <v>2016</v>
      </c>
      <c r="S990" s="17">
        <f t="shared" si="63"/>
        <v>42614.356770833328</v>
      </c>
    </row>
    <row r="991" spans="1:19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14">
        <v>1472509495</v>
      </c>
      <c r="K991" t="b">
        <v>0</v>
      </c>
      <c r="L991">
        <v>32</v>
      </c>
      <c r="M991" t="b">
        <v>0</v>
      </c>
      <c r="N991" s="12" t="s">
        <v>8278</v>
      </c>
      <c r="O991" t="s">
        <v>8280</v>
      </c>
      <c r="P991" s="10">
        <f t="shared" si="60"/>
        <v>17</v>
      </c>
      <c r="Q991" s="10">
        <f t="shared" si="61"/>
        <v>52.41</v>
      </c>
      <c r="R991">
        <f t="shared" si="62"/>
        <v>2016</v>
      </c>
      <c r="S991" s="17">
        <f t="shared" si="63"/>
        <v>42611.933969907404</v>
      </c>
    </row>
    <row r="992" spans="1:19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14">
        <v>1407178164</v>
      </c>
      <c r="K992" t="b">
        <v>0</v>
      </c>
      <c r="L992">
        <v>2</v>
      </c>
      <c r="M992" t="b">
        <v>0</v>
      </c>
      <c r="N992" s="12" t="s">
        <v>8278</v>
      </c>
      <c r="O992" t="s">
        <v>8280</v>
      </c>
      <c r="P992" s="10">
        <f t="shared" si="60"/>
        <v>0</v>
      </c>
      <c r="Q992" s="10">
        <f t="shared" si="61"/>
        <v>13</v>
      </c>
      <c r="R992">
        <f t="shared" si="62"/>
        <v>2014</v>
      </c>
      <c r="S992" s="17">
        <f t="shared" si="63"/>
        <v>41855.784305555557</v>
      </c>
    </row>
    <row r="993" spans="1:19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14">
        <v>1466186988</v>
      </c>
      <c r="K993" t="b">
        <v>0</v>
      </c>
      <c r="L993">
        <v>7</v>
      </c>
      <c r="M993" t="b">
        <v>0</v>
      </c>
      <c r="N993" s="12" t="s">
        <v>8278</v>
      </c>
      <c r="O993" t="s">
        <v>8280</v>
      </c>
      <c r="P993" s="10">
        <f t="shared" si="60"/>
        <v>4</v>
      </c>
      <c r="Q993" s="10">
        <f t="shared" si="61"/>
        <v>30.29</v>
      </c>
      <c r="R993">
        <f t="shared" si="62"/>
        <v>2016</v>
      </c>
      <c r="S993" s="17">
        <f t="shared" si="63"/>
        <v>42538.75680555556</v>
      </c>
    </row>
    <row r="994" spans="1:19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14">
        <v>1457475119</v>
      </c>
      <c r="K994" t="b">
        <v>0</v>
      </c>
      <c r="L994">
        <v>4</v>
      </c>
      <c r="M994" t="b">
        <v>0</v>
      </c>
      <c r="N994" s="12" t="s">
        <v>8278</v>
      </c>
      <c r="O994" t="s">
        <v>8280</v>
      </c>
      <c r="P994" s="10">
        <f t="shared" si="60"/>
        <v>0</v>
      </c>
      <c r="Q994" s="10">
        <f t="shared" si="61"/>
        <v>116.75</v>
      </c>
      <c r="R994">
        <f t="shared" si="62"/>
        <v>2016</v>
      </c>
      <c r="S994" s="17">
        <f t="shared" si="63"/>
        <v>42437.924988425926</v>
      </c>
    </row>
    <row r="995" spans="1:19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14">
        <v>1476054568</v>
      </c>
      <c r="K995" t="b">
        <v>0</v>
      </c>
      <c r="L995">
        <v>196</v>
      </c>
      <c r="M995" t="b">
        <v>0</v>
      </c>
      <c r="N995" s="12" t="s">
        <v>8278</v>
      </c>
      <c r="O995" t="s">
        <v>8280</v>
      </c>
      <c r="P995" s="10">
        <f t="shared" si="60"/>
        <v>25</v>
      </c>
      <c r="Q995" s="10">
        <f t="shared" si="61"/>
        <v>89.6</v>
      </c>
      <c r="R995">
        <f t="shared" si="62"/>
        <v>2016</v>
      </c>
      <c r="S995" s="17">
        <f t="shared" si="63"/>
        <v>42652.964907407411</v>
      </c>
    </row>
    <row r="996" spans="1:19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14">
        <v>1412835530</v>
      </c>
      <c r="K996" t="b">
        <v>0</v>
      </c>
      <c r="L996">
        <v>11</v>
      </c>
      <c r="M996" t="b">
        <v>0</v>
      </c>
      <c r="N996" s="12" t="s">
        <v>8278</v>
      </c>
      <c r="O996" t="s">
        <v>8280</v>
      </c>
      <c r="P996" s="10">
        <f t="shared" si="60"/>
        <v>2</v>
      </c>
      <c r="Q996" s="10">
        <f t="shared" si="61"/>
        <v>424.45</v>
      </c>
      <c r="R996">
        <f t="shared" si="62"/>
        <v>2014</v>
      </c>
      <c r="S996" s="17">
        <f t="shared" si="63"/>
        <v>41921.263078703705</v>
      </c>
    </row>
    <row r="997" spans="1:19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14">
        <v>1415140480</v>
      </c>
      <c r="K997" t="b">
        <v>0</v>
      </c>
      <c r="L997">
        <v>9</v>
      </c>
      <c r="M997" t="b">
        <v>0</v>
      </c>
      <c r="N997" s="12" t="s">
        <v>8278</v>
      </c>
      <c r="O997" t="s">
        <v>8280</v>
      </c>
      <c r="P997" s="10">
        <f t="shared" si="60"/>
        <v>7</v>
      </c>
      <c r="Q997" s="10">
        <f t="shared" si="61"/>
        <v>80.67</v>
      </c>
      <c r="R997">
        <f t="shared" si="62"/>
        <v>2014</v>
      </c>
      <c r="S997" s="17">
        <f t="shared" si="63"/>
        <v>41947.940740740742</v>
      </c>
    </row>
    <row r="998" spans="1:19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14">
        <v>1403902060</v>
      </c>
      <c r="K998" t="b">
        <v>0</v>
      </c>
      <c r="L998">
        <v>5</v>
      </c>
      <c r="M998" t="b">
        <v>0</v>
      </c>
      <c r="N998" s="12" t="s">
        <v>8278</v>
      </c>
      <c r="O998" t="s">
        <v>8280</v>
      </c>
      <c r="P998" s="10">
        <f t="shared" si="60"/>
        <v>2</v>
      </c>
      <c r="Q998" s="10">
        <f t="shared" si="61"/>
        <v>13</v>
      </c>
      <c r="R998">
        <f t="shared" si="62"/>
        <v>2014</v>
      </c>
      <c r="S998" s="17">
        <f t="shared" si="63"/>
        <v>41817.866435185184</v>
      </c>
    </row>
    <row r="999" spans="1:19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14">
        <v>1414549697</v>
      </c>
      <c r="K999" t="b">
        <v>0</v>
      </c>
      <c r="L999">
        <v>8</v>
      </c>
      <c r="M999" t="b">
        <v>0</v>
      </c>
      <c r="N999" s="12" t="s">
        <v>8278</v>
      </c>
      <c r="O999" t="s">
        <v>8280</v>
      </c>
      <c r="P999" s="10">
        <f t="shared" si="60"/>
        <v>1</v>
      </c>
      <c r="Q999" s="10">
        <f t="shared" si="61"/>
        <v>8.1300000000000008</v>
      </c>
      <c r="R999">
        <f t="shared" si="62"/>
        <v>2014</v>
      </c>
      <c r="S999" s="17">
        <f t="shared" si="63"/>
        <v>41941.10297453704</v>
      </c>
    </row>
    <row r="1000" spans="1:19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14">
        <v>1444017801</v>
      </c>
      <c r="K1000" t="b">
        <v>0</v>
      </c>
      <c r="L1000">
        <v>229</v>
      </c>
      <c r="M1000" t="b">
        <v>0</v>
      </c>
      <c r="N1000" s="12" t="s">
        <v>8278</v>
      </c>
      <c r="O1000" t="s">
        <v>8280</v>
      </c>
      <c r="P1000" s="10">
        <f t="shared" si="60"/>
        <v>59</v>
      </c>
      <c r="Q1000" s="10">
        <f t="shared" si="61"/>
        <v>153.43</v>
      </c>
      <c r="R1000">
        <f t="shared" si="62"/>
        <v>2015</v>
      </c>
      <c r="S1000" s="17">
        <f t="shared" si="63"/>
        <v>42282.168993055559</v>
      </c>
    </row>
    <row r="1001" spans="1:19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14">
        <v>1413270690</v>
      </c>
      <c r="K1001" t="b">
        <v>0</v>
      </c>
      <c r="L1001">
        <v>40</v>
      </c>
      <c r="M1001" t="b">
        <v>0</v>
      </c>
      <c r="N1001" s="12" t="s">
        <v>8278</v>
      </c>
      <c r="O1001" t="s">
        <v>8280</v>
      </c>
      <c r="P1001" s="10">
        <f t="shared" si="60"/>
        <v>8</v>
      </c>
      <c r="Q1001" s="10">
        <f t="shared" si="61"/>
        <v>292.08</v>
      </c>
      <c r="R1001">
        <f t="shared" si="62"/>
        <v>2014</v>
      </c>
      <c r="S1001" s="17">
        <f t="shared" si="63"/>
        <v>41926.29965277778</v>
      </c>
    </row>
    <row r="1002" spans="1:19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14">
        <v>1484357160</v>
      </c>
      <c r="K1002" t="b">
        <v>0</v>
      </c>
      <c r="L1002">
        <v>6</v>
      </c>
      <c r="M1002" t="b">
        <v>0</v>
      </c>
      <c r="N1002" s="12" t="s">
        <v>8278</v>
      </c>
      <c r="O1002" t="s">
        <v>8280</v>
      </c>
      <c r="P1002" s="10">
        <f t="shared" si="60"/>
        <v>2</v>
      </c>
      <c r="Q1002" s="10">
        <f t="shared" si="61"/>
        <v>3304</v>
      </c>
      <c r="R1002">
        <f t="shared" si="62"/>
        <v>2017</v>
      </c>
      <c r="S1002" s="17">
        <f t="shared" si="63"/>
        <v>42749.059722222228</v>
      </c>
    </row>
    <row r="1003" spans="1:19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14">
        <v>1481908613</v>
      </c>
      <c r="K1003" t="b">
        <v>0</v>
      </c>
      <c r="L1003">
        <v>4</v>
      </c>
      <c r="M1003" t="b">
        <v>0</v>
      </c>
      <c r="N1003" s="12" t="s">
        <v>8278</v>
      </c>
      <c r="O1003" t="s">
        <v>8280</v>
      </c>
      <c r="P1003" s="10">
        <f t="shared" si="60"/>
        <v>104</v>
      </c>
      <c r="Q1003" s="10">
        <f t="shared" si="61"/>
        <v>1300</v>
      </c>
      <c r="R1003">
        <f t="shared" si="62"/>
        <v>2016</v>
      </c>
      <c r="S1003" s="17">
        <f t="shared" si="63"/>
        <v>42720.720057870371</v>
      </c>
    </row>
    <row r="1004" spans="1:19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14">
        <v>1447777514</v>
      </c>
      <c r="K1004" t="b">
        <v>0</v>
      </c>
      <c r="L1004">
        <v>22</v>
      </c>
      <c r="M1004" t="b">
        <v>0</v>
      </c>
      <c r="N1004" s="12" t="s">
        <v>8278</v>
      </c>
      <c r="O1004" t="s">
        <v>8280</v>
      </c>
      <c r="P1004" s="10">
        <f t="shared" si="60"/>
        <v>30</v>
      </c>
      <c r="Q1004" s="10">
        <f t="shared" si="61"/>
        <v>134.55000000000001</v>
      </c>
      <c r="R1004">
        <f t="shared" si="62"/>
        <v>2015</v>
      </c>
      <c r="S1004" s="17">
        <f t="shared" si="63"/>
        <v>42325.684189814812</v>
      </c>
    </row>
    <row r="1005" spans="1:19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14">
        <v>1487091661</v>
      </c>
      <c r="K1005" t="b">
        <v>0</v>
      </c>
      <c r="L1005">
        <v>15</v>
      </c>
      <c r="M1005" t="b">
        <v>0</v>
      </c>
      <c r="N1005" s="12" t="s">
        <v>8278</v>
      </c>
      <c r="O1005" t="s">
        <v>8280</v>
      </c>
      <c r="P1005" s="10">
        <f t="shared" si="60"/>
        <v>16</v>
      </c>
      <c r="Q1005" s="10">
        <f t="shared" si="61"/>
        <v>214.07</v>
      </c>
      <c r="R1005">
        <f t="shared" si="62"/>
        <v>2017</v>
      </c>
      <c r="S1005" s="17">
        <f t="shared" si="63"/>
        <v>42780.709039351852</v>
      </c>
    </row>
    <row r="1006" spans="1:19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14">
        <v>1453222827</v>
      </c>
      <c r="K1006" t="b">
        <v>0</v>
      </c>
      <c r="L1006">
        <v>95</v>
      </c>
      <c r="M1006" t="b">
        <v>0</v>
      </c>
      <c r="N1006" s="12" t="s">
        <v>8278</v>
      </c>
      <c r="O1006" t="s">
        <v>8280</v>
      </c>
      <c r="P1006" s="10">
        <f t="shared" si="60"/>
        <v>82</v>
      </c>
      <c r="Q1006" s="10">
        <f t="shared" si="61"/>
        <v>216.34</v>
      </c>
      <c r="R1006">
        <f t="shared" si="62"/>
        <v>2016</v>
      </c>
      <c r="S1006" s="17">
        <f t="shared" si="63"/>
        <v>42388.708645833336</v>
      </c>
    </row>
    <row r="1007" spans="1:19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14">
        <v>1443538783</v>
      </c>
      <c r="K1007" t="b">
        <v>0</v>
      </c>
      <c r="L1007">
        <v>161</v>
      </c>
      <c r="M1007" t="b">
        <v>0</v>
      </c>
      <c r="N1007" s="12" t="s">
        <v>8278</v>
      </c>
      <c r="O1007" t="s">
        <v>8280</v>
      </c>
      <c r="P1007" s="10">
        <f t="shared" si="60"/>
        <v>75</v>
      </c>
      <c r="Q1007" s="10">
        <f t="shared" si="61"/>
        <v>932.31</v>
      </c>
      <c r="R1007">
        <f t="shared" si="62"/>
        <v>2015</v>
      </c>
      <c r="S1007" s="17">
        <f t="shared" si="63"/>
        <v>42276.624803240738</v>
      </c>
    </row>
    <row r="1008" spans="1:19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14">
        <v>1417654672</v>
      </c>
      <c r="K1008" t="b">
        <v>0</v>
      </c>
      <c r="L1008">
        <v>8</v>
      </c>
      <c r="M1008" t="b">
        <v>0</v>
      </c>
      <c r="N1008" s="12" t="s">
        <v>8278</v>
      </c>
      <c r="O1008" t="s">
        <v>8280</v>
      </c>
      <c r="P1008" s="10">
        <f t="shared" si="60"/>
        <v>6</v>
      </c>
      <c r="Q1008" s="10">
        <f t="shared" si="61"/>
        <v>29.25</v>
      </c>
      <c r="R1008">
        <f t="shared" si="62"/>
        <v>2014</v>
      </c>
      <c r="S1008" s="17">
        <f t="shared" si="63"/>
        <v>41977.040185185186</v>
      </c>
    </row>
    <row r="1009" spans="1:19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14">
        <v>1478095223</v>
      </c>
      <c r="K1009" t="b">
        <v>0</v>
      </c>
      <c r="L1009">
        <v>76</v>
      </c>
      <c r="M1009" t="b">
        <v>0</v>
      </c>
      <c r="N1009" s="12" t="s">
        <v>8278</v>
      </c>
      <c r="O1009" t="s">
        <v>8280</v>
      </c>
      <c r="P1009" s="10">
        <f t="shared" si="60"/>
        <v>44</v>
      </c>
      <c r="Q1009" s="10">
        <f t="shared" si="61"/>
        <v>174.95</v>
      </c>
      <c r="R1009">
        <f t="shared" si="62"/>
        <v>2016</v>
      </c>
      <c r="S1009" s="17">
        <f t="shared" si="63"/>
        <v>42676.583599537036</v>
      </c>
    </row>
    <row r="1010" spans="1:19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14">
        <v>1480361115</v>
      </c>
      <c r="K1010" t="b">
        <v>0</v>
      </c>
      <c r="L1010">
        <v>1</v>
      </c>
      <c r="M1010" t="b">
        <v>0</v>
      </c>
      <c r="N1010" s="12" t="s">
        <v>8278</v>
      </c>
      <c r="O1010" t="s">
        <v>8280</v>
      </c>
      <c r="P1010" s="10">
        <f t="shared" si="60"/>
        <v>0</v>
      </c>
      <c r="Q1010" s="10">
        <f t="shared" si="61"/>
        <v>250</v>
      </c>
      <c r="R1010">
        <f t="shared" si="62"/>
        <v>2016</v>
      </c>
      <c r="S1010" s="17">
        <f t="shared" si="63"/>
        <v>42702.809201388889</v>
      </c>
    </row>
    <row r="1011" spans="1:19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14">
        <v>1463754646</v>
      </c>
      <c r="K1011" t="b">
        <v>0</v>
      </c>
      <c r="L1011">
        <v>101</v>
      </c>
      <c r="M1011" t="b">
        <v>0</v>
      </c>
      <c r="N1011" s="12" t="s">
        <v>8278</v>
      </c>
      <c r="O1011" t="s">
        <v>8280</v>
      </c>
      <c r="P1011" s="10">
        <f t="shared" si="60"/>
        <v>13</v>
      </c>
      <c r="Q1011" s="10">
        <f t="shared" si="61"/>
        <v>65</v>
      </c>
      <c r="R1011">
        <f t="shared" si="62"/>
        <v>2016</v>
      </c>
      <c r="S1011" s="17">
        <f t="shared" si="63"/>
        <v>42510.604699074072</v>
      </c>
    </row>
    <row r="1012" spans="1:19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14">
        <v>1468180462</v>
      </c>
      <c r="K1012" t="b">
        <v>0</v>
      </c>
      <c r="L1012">
        <v>4</v>
      </c>
      <c r="M1012" t="b">
        <v>0</v>
      </c>
      <c r="N1012" s="12" t="s">
        <v>8278</v>
      </c>
      <c r="O1012" t="s">
        <v>8280</v>
      </c>
      <c r="P1012" s="10">
        <f t="shared" si="60"/>
        <v>0</v>
      </c>
      <c r="Q1012" s="10">
        <f t="shared" si="61"/>
        <v>55</v>
      </c>
      <c r="R1012">
        <f t="shared" si="62"/>
        <v>2016</v>
      </c>
      <c r="S1012" s="17">
        <f t="shared" si="63"/>
        <v>42561.829421296294</v>
      </c>
    </row>
    <row r="1013" spans="1:19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14">
        <v>1415050395</v>
      </c>
      <c r="K1013" t="b">
        <v>0</v>
      </c>
      <c r="L1013">
        <v>1</v>
      </c>
      <c r="M1013" t="b">
        <v>0</v>
      </c>
      <c r="N1013" s="12" t="s">
        <v>8278</v>
      </c>
      <c r="O1013" t="s">
        <v>8280</v>
      </c>
      <c r="P1013" s="10">
        <f t="shared" si="60"/>
        <v>0</v>
      </c>
      <c r="Q1013" s="10">
        <f t="shared" si="61"/>
        <v>75</v>
      </c>
      <c r="R1013">
        <f t="shared" si="62"/>
        <v>2014</v>
      </c>
      <c r="S1013" s="17">
        <f t="shared" si="63"/>
        <v>41946.898090277777</v>
      </c>
    </row>
    <row r="1014" spans="1:19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14">
        <v>1481366052</v>
      </c>
      <c r="K1014" t="b">
        <v>0</v>
      </c>
      <c r="L1014">
        <v>775</v>
      </c>
      <c r="M1014" t="b">
        <v>0</v>
      </c>
      <c r="N1014" s="12" t="s">
        <v>8278</v>
      </c>
      <c r="O1014" t="s">
        <v>8280</v>
      </c>
      <c r="P1014" s="10">
        <f t="shared" si="60"/>
        <v>21535</v>
      </c>
      <c r="Q1014" s="10">
        <f t="shared" si="61"/>
        <v>1389.36</v>
      </c>
      <c r="R1014">
        <f t="shared" si="62"/>
        <v>2016</v>
      </c>
      <c r="S1014" s="17">
        <f t="shared" si="63"/>
        <v>42714.440416666665</v>
      </c>
    </row>
    <row r="1015" spans="1:19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14">
        <v>1449000056</v>
      </c>
      <c r="K1015" t="b">
        <v>0</v>
      </c>
      <c r="L1015">
        <v>90</v>
      </c>
      <c r="M1015" t="b">
        <v>0</v>
      </c>
      <c r="N1015" s="12" t="s">
        <v>8278</v>
      </c>
      <c r="O1015" t="s">
        <v>8280</v>
      </c>
      <c r="P1015" s="10">
        <f t="shared" si="60"/>
        <v>35</v>
      </c>
      <c r="Q1015" s="10">
        <f t="shared" si="61"/>
        <v>95.91</v>
      </c>
      <c r="R1015">
        <f t="shared" si="62"/>
        <v>2015</v>
      </c>
      <c r="S1015" s="17">
        <f t="shared" si="63"/>
        <v>42339.833981481483</v>
      </c>
    </row>
    <row r="1016" spans="1:19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14">
        <v>1415750615</v>
      </c>
      <c r="K1016" t="b">
        <v>0</v>
      </c>
      <c r="L1016">
        <v>16</v>
      </c>
      <c r="M1016" t="b">
        <v>0</v>
      </c>
      <c r="N1016" s="12" t="s">
        <v>8278</v>
      </c>
      <c r="O1016" t="s">
        <v>8280</v>
      </c>
      <c r="P1016" s="10">
        <f t="shared" si="60"/>
        <v>31</v>
      </c>
      <c r="Q1016" s="10">
        <f t="shared" si="61"/>
        <v>191.25</v>
      </c>
      <c r="R1016">
        <f t="shared" si="62"/>
        <v>2014</v>
      </c>
      <c r="S1016" s="17">
        <f t="shared" si="63"/>
        <v>41955.002488425926</v>
      </c>
    </row>
    <row r="1017" spans="1:19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14">
        <v>1445893495</v>
      </c>
      <c r="K1017" t="b">
        <v>0</v>
      </c>
      <c r="L1017">
        <v>6</v>
      </c>
      <c r="M1017" t="b">
        <v>0</v>
      </c>
      <c r="N1017" s="12" t="s">
        <v>8278</v>
      </c>
      <c r="O1017" t="s">
        <v>8280</v>
      </c>
      <c r="P1017" s="10">
        <f t="shared" si="60"/>
        <v>3</v>
      </c>
      <c r="Q1017" s="10">
        <f t="shared" si="61"/>
        <v>40</v>
      </c>
      <c r="R1017">
        <f t="shared" si="62"/>
        <v>2015</v>
      </c>
      <c r="S1017" s="17">
        <f t="shared" si="63"/>
        <v>42303.878414351857</v>
      </c>
    </row>
    <row r="1018" spans="1:19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14">
        <v>1456108456</v>
      </c>
      <c r="K1018" t="b">
        <v>0</v>
      </c>
      <c r="L1018">
        <v>38</v>
      </c>
      <c r="M1018" t="b">
        <v>0</v>
      </c>
      <c r="N1018" s="12" t="s">
        <v>8278</v>
      </c>
      <c r="O1018" t="s">
        <v>8280</v>
      </c>
      <c r="P1018" s="10">
        <f t="shared" si="60"/>
        <v>3</v>
      </c>
      <c r="Q1018" s="10">
        <f t="shared" si="61"/>
        <v>74.790000000000006</v>
      </c>
      <c r="R1018">
        <f t="shared" si="62"/>
        <v>2016</v>
      </c>
      <c r="S1018" s="17">
        <f t="shared" si="63"/>
        <v>42422.107129629629</v>
      </c>
    </row>
    <row r="1019" spans="1:19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14">
        <v>1444666335</v>
      </c>
      <c r="K1019" t="b">
        <v>0</v>
      </c>
      <c r="L1019">
        <v>355</v>
      </c>
      <c r="M1019" t="b">
        <v>0</v>
      </c>
      <c r="N1019" s="12" t="s">
        <v>8278</v>
      </c>
      <c r="O1019" t="s">
        <v>8280</v>
      </c>
      <c r="P1019" s="10">
        <f t="shared" si="60"/>
        <v>23</v>
      </c>
      <c r="Q1019" s="10">
        <f t="shared" si="61"/>
        <v>161.12</v>
      </c>
      <c r="R1019">
        <f t="shared" si="62"/>
        <v>2015</v>
      </c>
      <c r="S1019" s="17">
        <f t="shared" si="63"/>
        <v>42289.675173611111</v>
      </c>
    </row>
    <row r="1020" spans="1:19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14">
        <v>1465904933</v>
      </c>
      <c r="K1020" t="b">
        <v>0</v>
      </c>
      <c r="L1020">
        <v>7</v>
      </c>
      <c r="M1020" t="b">
        <v>0</v>
      </c>
      <c r="N1020" s="12" t="s">
        <v>8278</v>
      </c>
      <c r="O1020" t="s">
        <v>8280</v>
      </c>
      <c r="P1020" s="10">
        <f t="shared" si="60"/>
        <v>3</v>
      </c>
      <c r="Q1020" s="10">
        <f t="shared" si="61"/>
        <v>88.71</v>
      </c>
      <c r="R1020">
        <f t="shared" si="62"/>
        <v>2016</v>
      </c>
      <c r="S1020" s="17">
        <f t="shared" si="63"/>
        <v>42535.492280092592</v>
      </c>
    </row>
    <row r="1021" spans="1:19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14">
        <v>1420500149</v>
      </c>
      <c r="K1021" t="b">
        <v>0</v>
      </c>
      <c r="L1021">
        <v>400</v>
      </c>
      <c r="M1021" t="b">
        <v>0</v>
      </c>
      <c r="N1021" s="12" t="s">
        <v>8278</v>
      </c>
      <c r="O1021" t="s">
        <v>8280</v>
      </c>
      <c r="P1021" s="10">
        <f t="shared" si="60"/>
        <v>47</v>
      </c>
      <c r="Q1021" s="10">
        <f t="shared" si="61"/>
        <v>53.25</v>
      </c>
      <c r="R1021">
        <f t="shared" si="62"/>
        <v>2015</v>
      </c>
      <c r="S1021" s="17">
        <f t="shared" si="63"/>
        <v>42009.973946759259</v>
      </c>
    </row>
    <row r="1022" spans="1:19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14">
        <v>1430617209</v>
      </c>
      <c r="K1022" t="b">
        <v>0</v>
      </c>
      <c r="L1022">
        <v>30</v>
      </c>
      <c r="M1022" t="b">
        <v>1</v>
      </c>
      <c r="N1022" s="12" t="s">
        <v>8284</v>
      </c>
      <c r="O1022" t="s">
        <v>8289</v>
      </c>
      <c r="P1022" s="10">
        <f t="shared" si="60"/>
        <v>206</v>
      </c>
      <c r="Q1022" s="10">
        <f t="shared" si="61"/>
        <v>106.2</v>
      </c>
      <c r="R1022">
        <f t="shared" si="62"/>
        <v>2015</v>
      </c>
      <c r="S1022" s="17">
        <f t="shared" si="63"/>
        <v>42127.069548611107</v>
      </c>
    </row>
    <row r="1023" spans="1:19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14">
        <v>1443074571</v>
      </c>
      <c r="K1023" t="b">
        <v>1</v>
      </c>
      <c r="L1023">
        <v>478</v>
      </c>
      <c r="M1023" t="b">
        <v>1</v>
      </c>
      <c r="N1023" s="12" t="s">
        <v>8284</v>
      </c>
      <c r="O1023" t="s">
        <v>8289</v>
      </c>
      <c r="P1023" s="10">
        <f t="shared" si="60"/>
        <v>352</v>
      </c>
      <c r="Q1023" s="10">
        <f t="shared" si="61"/>
        <v>22.08</v>
      </c>
      <c r="R1023">
        <f t="shared" si="62"/>
        <v>2015</v>
      </c>
      <c r="S1023" s="17">
        <f t="shared" si="63"/>
        <v>42271.251979166671</v>
      </c>
    </row>
    <row r="1024" spans="1:19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14">
        <v>1429284677</v>
      </c>
      <c r="K1024" t="b">
        <v>1</v>
      </c>
      <c r="L1024">
        <v>74</v>
      </c>
      <c r="M1024" t="b">
        <v>1</v>
      </c>
      <c r="N1024" s="12" t="s">
        <v>8284</v>
      </c>
      <c r="O1024" t="s">
        <v>8289</v>
      </c>
      <c r="P1024" s="10">
        <f t="shared" si="60"/>
        <v>115</v>
      </c>
      <c r="Q1024" s="10">
        <f t="shared" si="61"/>
        <v>31.05</v>
      </c>
      <c r="R1024">
        <f t="shared" si="62"/>
        <v>2015</v>
      </c>
      <c r="S1024" s="17">
        <f t="shared" si="63"/>
        <v>42111.646724537044</v>
      </c>
    </row>
    <row r="1025" spans="1:19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14">
        <v>1432245861</v>
      </c>
      <c r="K1025" t="b">
        <v>0</v>
      </c>
      <c r="L1025">
        <v>131</v>
      </c>
      <c r="M1025" t="b">
        <v>1</v>
      </c>
      <c r="N1025" s="12" t="s">
        <v>8284</v>
      </c>
      <c r="O1025" t="s">
        <v>8289</v>
      </c>
      <c r="P1025" s="10">
        <f t="shared" si="60"/>
        <v>237</v>
      </c>
      <c r="Q1025" s="10">
        <f t="shared" si="61"/>
        <v>36.21</v>
      </c>
      <c r="R1025">
        <f t="shared" si="62"/>
        <v>2015</v>
      </c>
      <c r="S1025" s="17">
        <f t="shared" si="63"/>
        <v>42145.919687500005</v>
      </c>
    </row>
    <row r="1026" spans="1:19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14">
        <v>1451656563</v>
      </c>
      <c r="K1026" t="b">
        <v>1</v>
      </c>
      <c r="L1026">
        <v>61</v>
      </c>
      <c r="M1026" t="b">
        <v>1</v>
      </c>
      <c r="N1026" s="12" t="s">
        <v>8284</v>
      </c>
      <c r="O1026" t="s">
        <v>8289</v>
      </c>
      <c r="P1026" s="10">
        <f t="shared" si="60"/>
        <v>119</v>
      </c>
      <c r="Q1026" s="10">
        <f t="shared" si="61"/>
        <v>388.98</v>
      </c>
      <c r="R1026">
        <f t="shared" si="62"/>
        <v>2016</v>
      </c>
      <c r="S1026" s="17">
        <f t="shared" si="63"/>
        <v>42370.580590277779</v>
      </c>
    </row>
    <row r="1027" spans="1:19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14">
        <v>1423944037</v>
      </c>
      <c r="K1027" t="b">
        <v>1</v>
      </c>
      <c r="L1027">
        <v>1071</v>
      </c>
      <c r="M1027" t="b">
        <v>1</v>
      </c>
      <c r="N1027" s="12" t="s">
        <v>8284</v>
      </c>
      <c r="O1027" t="s">
        <v>8289</v>
      </c>
      <c r="P1027" s="10">
        <f t="shared" ref="P1027:P1090" si="64">ROUND(E1027/D1027*100,0)</f>
        <v>110</v>
      </c>
      <c r="Q1027" s="10">
        <f t="shared" ref="Q1027:Q1090" si="65">ROUND(E1027/L1027,2)</f>
        <v>71.849999999999994</v>
      </c>
      <c r="R1027">
        <f t="shared" ref="R1027:R1090" si="66">YEAR(S1027)</f>
        <v>2015</v>
      </c>
      <c r="S1027" s="17">
        <f t="shared" ref="S1027:S1090" si="67">(((J1027/60)/60)/24)+DATE(1970,1,1)</f>
        <v>42049.833761574075</v>
      </c>
    </row>
    <row r="1028" spans="1:19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14">
        <v>1456480016</v>
      </c>
      <c r="K1028" t="b">
        <v>1</v>
      </c>
      <c r="L1028">
        <v>122</v>
      </c>
      <c r="M1028" t="b">
        <v>1</v>
      </c>
      <c r="N1028" s="12" t="s">
        <v>8284</v>
      </c>
      <c r="O1028" t="s">
        <v>8289</v>
      </c>
      <c r="P1028" s="10">
        <f t="shared" si="64"/>
        <v>100</v>
      </c>
      <c r="Q1028" s="10">
        <f t="shared" si="65"/>
        <v>57.38</v>
      </c>
      <c r="R1028">
        <f t="shared" si="66"/>
        <v>2016</v>
      </c>
      <c r="S1028" s="17">
        <f t="shared" si="67"/>
        <v>42426.407592592594</v>
      </c>
    </row>
    <row r="1029" spans="1:19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14">
        <v>1411433347</v>
      </c>
      <c r="K1029" t="b">
        <v>1</v>
      </c>
      <c r="L1029">
        <v>111</v>
      </c>
      <c r="M1029" t="b">
        <v>1</v>
      </c>
      <c r="N1029" s="12" t="s">
        <v>8284</v>
      </c>
      <c r="O1029" t="s">
        <v>8289</v>
      </c>
      <c r="P1029" s="10">
        <f t="shared" si="64"/>
        <v>103</v>
      </c>
      <c r="Q1029" s="10">
        <f t="shared" si="65"/>
        <v>69.67</v>
      </c>
      <c r="R1029">
        <f t="shared" si="66"/>
        <v>2014</v>
      </c>
      <c r="S1029" s="17">
        <f t="shared" si="67"/>
        <v>41905.034108796295</v>
      </c>
    </row>
    <row r="1030" spans="1:19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14">
        <v>1484924605</v>
      </c>
      <c r="K1030" t="b">
        <v>1</v>
      </c>
      <c r="L1030">
        <v>255</v>
      </c>
      <c r="M1030" t="b">
        <v>1</v>
      </c>
      <c r="N1030" s="12" t="s">
        <v>8284</v>
      </c>
      <c r="O1030" t="s">
        <v>8289</v>
      </c>
      <c r="P1030" s="10">
        <f t="shared" si="64"/>
        <v>117</v>
      </c>
      <c r="Q1030" s="10">
        <f t="shared" si="65"/>
        <v>45.99</v>
      </c>
      <c r="R1030">
        <f t="shared" si="66"/>
        <v>2017</v>
      </c>
      <c r="S1030" s="17">
        <f t="shared" si="67"/>
        <v>42755.627372685187</v>
      </c>
    </row>
    <row r="1031" spans="1:19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14">
        <v>1423501507</v>
      </c>
      <c r="K1031" t="b">
        <v>0</v>
      </c>
      <c r="L1031">
        <v>141</v>
      </c>
      <c r="M1031" t="b">
        <v>1</v>
      </c>
      <c r="N1031" s="12" t="s">
        <v>8284</v>
      </c>
      <c r="O1031" t="s">
        <v>8289</v>
      </c>
      <c r="P1031" s="10">
        <f t="shared" si="64"/>
        <v>112</v>
      </c>
      <c r="Q1031" s="10">
        <f t="shared" si="65"/>
        <v>79.260000000000005</v>
      </c>
      <c r="R1031">
        <f t="shared" si="66"/>
        <v>2015</v>
      </c>
      <c r="S1031" s="17">
        <f t="shared" si="67"/>
        <v>42044.711886574078</v>
      </c>
    </row>
    <row r="1032" spans="1:19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14">
        <v>1472470549</v>
      </c>
      <c r="K1032" t="b">
        <v>0</v>
      </c>
      <c r="L1032">
        <v>159</v>
      </c>
      <c r="M1032" t="b">
        <v>1</v>
      </c>
      <c r="N1032" s="12" t="s">
        <v>8284</v>
      </c>
      <c r="O1032" t="s">
        <v>8289</v>
      </c>
      <c r="P1032" s="10">
        <f t="shared" si="64"/>
        <v>342</v>
      </c>
      <c r="Q1032" s="10">
        <f t="shared" si="65"/>
        <v>43.03</v>
      </c>
      <c r="R1032">
        <f t="shared" si="66"/>
        <v>2016</v>
      </c>
      <c r="S1032" s="17">
        <f t="shared" si="67"/>
        <v>42611.483206018514</v>
      </c>
    </row>
    <row r="1033" spans="1:19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14">
        <v>1447698010</v>
      </c>
      <c r="K1033" t="b">
        <v>0</v>
      </c>
      <c r="L1033">
        <v>99</v>
      </c>
      <c r="M1033" t="b">
        <v>1</v>
      </c>
      <c r="N1033" s="12" t="s">
        <v>8284</v>
      </c>
      <c r="O1033" t="s">
        <v>8289</v>
      </c>
      <c r="P1033" s="10">
        <f t="shared" si="64"/>
        <v>107</v>
      </c>
      <c r="Q1033" s="10">
        <f t="shared" si="65"/>
        <v>108.48</v>
      </c>
      <c r="R1033">
        <f t="shared" si="66"/>
        <v>2015</v>
      </c>
      <c r="S1033" s="17">
        <f t="shared" si="67"/>
        <v>42324.764004629629</v>
      </c>
    </row>
    <row r="1034" spans="1:19" ht="15.7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14">
        <v>1464105625</v>
      </c>
      <c r="K1034" t="b">
        <v>0</v>
      </c>
      <c r="L1034">
        <v>96</v>
      </c>
      <c r="M1034" t="b">
        <v>1</v>
      </c>
      <c r="N1034" s="12" t="s">
        <v>8284</v>
      </c>
      <c r="O1034" t="s">
        <v>8289</v>
      </c>
      <c r="P1034" s="10">
        <f t="shared" si="64"/>
        <v>108</v>
      </c>
      <c r="Q1034" s="10">
        <f t="shared" si="65"/>
        <v>61.03</v>
      </c>
      <c r="R1034">
        <f t="shared" si="66"/>
        <v>2016</v>
      </c>
      <c r="S1034" s="17">
        <f t="shared" si="67"/>
        <v>42514.666956018518</v>
      </c>
    </row>
    <row r="1035" spans="1:19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14">
        <v>1479144880</v>
      </c>
      <c r="K1035" t="b">
        <v>0</v>
      </c>
      <c r="L1035">
        <v>27</v>
      </c>
      <c r="M1035" t="b">
        <v>1</v>
      </c>
      <c r="N1035" s="12" t="s">
        <v>8284</v>
      </c>
      <c r="O1035" t="s">
        <v>8289</v>
      </c>
      <c r="P1035" s="10">
        <f t="shared" si="64"/>
        <v>103</v>
      </c>
      <c r="Q1035" s="10">
        <f t="shared" si="65"/>
        <v>50.59</v>
      </c>
      <c r="R1035">
        <f t="shared" si="66"/>
        <v>2016</v>
      </c>
      <c r="S1035" s="17">
        <f t="shared" si="67"/>
        <v>42688.732407407413</v>
      </c>
    </row>
    <row r="1036" spans="1:19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14">
        <v>1467604804</v>
      </c>
      <c r="K1036" t="b">
        <v>0</v>
      </c>
      <c r="L1036">
        <v>166</v>
      </c>
      <c r="M1036" t="b">
        <v>1</v>
      </c>
      <c r="N1036" s="12" t="s">
        <v>8284</v>
      </c>
      <c r="O1036" t="s">
        <v>8289</v>
      </c>
      <c r="P1036" s="10">
        <f t="shared" si="64"/>
        <v>130</v>
      </c>
      <c r="Q1036" s="10">
        <f t="shared" si="65"/>
        <v>39.159999999999997</v>
      </c>
      <c r="R1036">
        <f t="shared" si="66"/>
        <v>2016</v>
      </c>
      <c r="S1036" s="17">
        <f t="shared" si="67"/>
        <v>42555.166712962964</v>
      </c>
    </row>
    <row r="1037" spans="1:19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14">
        <v>1421076220</v>
      </c>
      <c r="K1037" t="b">
        <v>0</v>
      </c>
      <c r="L1037">
        <v>76</v>
      </c>
      <c r="M1037" t="b">
        <v>1</v>
      </c>
      <c r="N1037" s="12" t="s">
        <v>8284</v>
      </c>
      <c r="O1037" t="s">
        <v>8289</v>
      </c>
      <c r="P1037" s="10">
        <f t="shared" si="64"/>
        <v>108</v>
      </c>
      <c r="Q1037" s="10">
        <f t="shared" si="65"/>
        <v>65.16</v>
      </c>
      <c r="R1037">
        <f t="shared" si="66"/>
        <v>2015</v>
      </c>
      <c r="S1037" s="17">
        <f t="shared" si="67"/>
        <v>42016.641435185185</v>
      </c>
    </row>
    <row r="1038" spans="1:19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14">
        <v>1354790790</v>
      </c>
      <c r="K1038" t="b">
        <v>0</v>
      </c>
      <c r="L1038">
        <v>211</v>
      </c>
      <c r="M1038" t="b">
        <v>1</v>
      </c>
      <c r="N1038" s="12" t="s">
        <v>8284</v>
      </c>
      <c r="O1038" t="s">
        <v>8289</v>
      </c>
      <c r="P1038" s="10">
        <f t="shared" si="64"/>
        <v>112</v>
      </c>
      <c r="Q1038" s="10">
        <f t="shared" si="65"/>
        <v>23.96</v>
      </c>
      <c r="R1038">
        <f t="shared" si="66"/>
        <v>2012</v>
      </c>
      <c r="S1038" s="17">
        <f t="shared" si="67"/>
        <v>41249.448958333334</v>
      </c>
    </row>
    <row r="1039" spans="1:19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14">
        <v>1429991062</v>
      </c>
      <c r="K1039" t="b">
        <v>0</v>
      </c>
      <c r="L1039">
        <v>21</v>
      </c>
      <c r="M1039" t="b">
        <v>1</v>
      </c>
      <c r="N1039" s="12" t="s">
        <v>8284</v>
      </c>
      <c r="O1039" t="s">
        <v>8289</v>
      </c>
      <c r="P1039" s="10">
        <f t="shared" si="64"/>
        <v>102</v>
      </c>
      <c r="Q1039" s="10">
        <f t="shared" si="65"/>
        <v>48.62</v>
      </c>
      <c r="R1039">
        <f t="shared" si="66"/>
        <v>2015</v>
      </c>
      <c r="S1039" s="17">
        <f t="shared" si="67"/>
        <v>42119.822476851856</v>
      </c>
    </row>
    <row r="1040" spans="1:19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14">
        <v>1455773623</v>
      </c>
      <c r="K1040" t="b">
        <v>0</v>
      </c>
      <c r="L1040">
        <v>61</v>
      </c>
      <c r="M1040" t="b">
        <v>1</v>
      </c>
      <c r="N1040" s="12" t="s">
        <v>8284</v>
      </c>
      <c r="O1040" t="s">
        <v>8289</v>
      </c>
      <c r="P1040" s="10">
        <f t="shared" si="64"/>
        <v>145</v>
      </c>
      <c r="Q1040" s="10">
        <f t="shared" si="65"/>
        <v>35.74</v>
      </c>
      <c r="R1040">
        <f t="shared" si="66"/>
        <v>2016</v>
      </c>
      <c r="S1040" s="17">
        <f t="shared" si="67"/>
        <v>42418.231747685189</v>
      </c>
    </row>
    <row r="1041" spans="1:19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14">
        <v>1479436646</v>
      </c>
      <c r="K1041" t="b">
        <v>0</v>
      </c>
      <c r="L1041">
        <v>30</v>
      </c>
      <c r="M1041" t="b">
        <v>1</v>
      </c>
      <c r="N1041" s="12" t="s">
        <v>8284</v>
      </c>
      <c r="O1041" t="s">
        <v>8289</v>
      </c>
      <c r="P1041" s="10">
        <f t="shared" si="64"/>
        <v>128</v>
      </c>
      <c r="Q1041" s="10">
        <f t="shared" si="65"/>
        <v>21.37</v>
      </c>
      <c r="R1041">
        <f t="shared" si="66"/>
        <v>2016</v>
      </c>
      <c r="S1041" s="17">
        <f t="shared" si="67"/>
        <v>42692.109328703707</v>
      </c>
    </row>
    <row r="1042" spans="1:19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14">
        <v>1469725209</v>
      </c>
      <c r="K1042" t="b">
        <v>0</v>
      </c>
      <c r="L1042">
        <v>1</v>
      </c>
      <c r="M1042" t="b">
        <v>0</v>
      </c>
      <c r="N1042" s="12" t="s">
        <v>8290</v>
      </c>
      <c r="O1042" t="s">
        <v>8291</v>
      </c>
      <c r="P1042" s="10">
        <f t="shared" si="64"/>
        <v>0</v>
      </c>
      <c r="Q1042" s="10">
        <f t="shared" si="65"/>
        <v>250</v>
      </c>
      <c r="R1042">
        <f t="shared" si="66"/>
        <v>2016</v>
      </c>
      <c r="S1042" s="17">
        <f t="shared" si="67"/>
        <v>42579.708437499998</v>
      </c>
    </row>
    <row r="1043" spans="1:19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14">
        <v>1405041992</v>
      </c>
      <c r="K1043" t="b">
        <v>0</v>
      </c>
      <c r="L1043">
        <v>0</v>
      </c>
      <c r="M1043" t="b">
        <v>0</v>
      </c>
      <c r="N1043" s="12" t="s">
        <v>8290</v>
      </c>
      <c r="O1043" t="s">
        <v>8291</v>
      </c>
      <c r="P1043" s="10">
        <f t="shared" si="64"/>
        <v>0</v>
      </c>
      <c r="Q1043" s="10" t="e">
        <f t="shared" si="65"/>
        <v>#DIV/0!</v>
      </c>
      <c r="R1043">
        <f t="shared" si="66"/>
        <v>2014</v>
      </c>
      <c r="S1043" s="17">
        <f t="shared" si="67"/>
        <v>41831.060092592597</v>
      </c>
    </row>
    <row r="1044" spans="1:19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14">
        <v>1406824948</v>
      </c>
      <c r="K1044" t="b">
        <v>0</v>
      </c>
      <c r="L1044">
        <v>1</v>
      </c>
      <c r="M1044" t="b">
        <v>0</v>
      </c>
      <c r="N1044" s="12" t="s">
        <v>8290</v>
      </c>
      <c r="O1044" t="s">
        <v>8291</v>
      </c>
      <c r="P1044" s="10">
        <f t="shared" si="64"/>
        <v>2</v>
      </c>
      <c r="Q1044" s="10">
        <f t="shared" si="65"/>
        <v>10</v>
      </c>
      <c r="R1044">
        <f t="shared" si="66"/>
        <v>2014</v>
      </c>
      <c r="S1044" s="17">
        <f t="shared" si="67"/>
        <v>41851.696157407408</v>
      </c>
    </row>
    <row r="1045" spans="1:19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14">
        <v>1429509855</v>
      </c>
      <c r="K1045" t="b">
        <v>0</v>
      </c>
      <c r="L1045">
        <v>292</v>
      </c>
      <c r="M1045" t="b">
        <v>0</v>
      </c>
      <c r="N1045" s="12" t="s">
        <v>8290</v>
      </c>
      <c r="O1045" t="s">
        <v>8291</v>
      </c>
      <c r="P1045" s="10">
        <f t="shared" si="64"/>
        <v>9</v>
      </c>
      <c r="Q1045" s="10">
        <f t="shared" si="65"/>
        <v>29.24</v>
      </c>
      <c r="R1045">
        <f t="shared" si="66"/>
        <v>2015</v>
      </c>
      <c r="S1045" s="17">
        <f t="shared" si="67"/>
        <v>42114.252951388888</v>
      </c>
    </row>
    <row r="1046" spans="1:19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14">
        <v>1420668801</v>
      </c>
      <c r="K1046" t="b">
        <v>0</v>
      </c>
      <c r="L1046">
        <v>2</v>
      </c>
      <c r="M1046" t="b">
        <v>0</v>
      </c>
      <c r="N1046" s="12" t="s">
        <v>8290</v>
      </c>
      <c r="O1046" t="s">
        <v>8291</v>
      </c>
      <c r="P1046" s="10">
        <f t="shared" si="64"/>
        <v>0</v>
      </c>
      <c r="Q1046" s="10">
        <f t="shared" si="65"/>
        <v>3</v>
      </c>
      <c r="R1046">
        <f t="shared" si="66"/>
        <v>2015</v>
      </c>
      <c r="S1046" s="17">
        <f t="shared" si="67"/>
        <v>42011.925937499997</v>
      </c>
    </row>
    <row r="1047" spans="1:19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14">
        <v>1406235550</v>
      </c>
      <c r="K1047" t="b">
        <v>0</v>
      </c>
      <c r="L1047">
        <v>8</v>
      </c>
      <c r="M1047" t="b">
        <v>0</v>
      </c>
      <c r="N1047" s="12" t="s">
        <v>8290</v>
      </c>
      <c r="O1047" t="s">
        <v>8291</v>
      </c>
      <c r="P1047" s="10">
        <f t="shared" si="64"/>
        <v>3</v>
      </c>
      <c r="Q1047" s="10">
        <f t="shared" si="65"/>
        <v>33.25</v>
      </c>
      <c r="R1047">
        <f t="shared" si="66"/>
        <v>2014</v>
      </c>
      <c r="S1047" s="17">
        <f t="shared" si="67"/>
        <v>41844.874421296299</v>
      </c>
    </row>
    <row r="1048" spans="1:19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14">
        <v>1447273560</v>
      </c>
      <c r="K1048" t="b">
        <v>0</v>
      </c>
      <c r="L1048">
        <v>0</v>
      </c>
      <c r="M1048" t="b">
        <v>0</v>
      </c>
      <c r="N1048" s="12" t="s">
        <v>8290</v>
      </c>
      <c r="O1048" t="s">
        <v>8291</v>
      </c>
      <c r="P1048" s="10">
        <f t="shared" si="64"/>
        <v>0</v>
      </c>
      <c r="Q1048" s="10" t="e">
        <f t="shared" si="65"/>
        <v>#DIV/0!</v>
      </c>
      <c r="R1048">
        <f t="shared" si="66"/>
        <v>2015</v>
      </c>
      <c r="S1048" s="17">
        <f t="shared" si="67"/>
        <v>42319.851388888885</v>
      </c>
    </row>
    <row r="1049" spans="1:19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14">
        <v>1412624315</v>
      </c>
      <c r="K1049" t="b">
        <v>0</v>
      </c>
      <c r="L1049">
        <v>1</v>
      </c>
      <c r="M1049" t="b">
        <v>0</v>
      </c>
      <c r="N1049" s="12" t="s">
        <v>8290</v>
      </c>
      <c r="O1049" t="s">
        <v>8291</v>
      </c>
      <c r="P1049" s="10">
        <f t="shared" si="64"/>
        <v>0</v>
      </c>
      <c r="Q1049" s="10">
        <f t="shared" si="65"/>
        <v>1</v>
      </c>
      <c r="R1049">
        <f t="shared" si="66"/>
        <v>2014</v>
      </c>
      <c r="S1049" s="17">
        <f t="shared" si="67"/>
        <v>41918.818460648145</v>
      </c>
    </row>
    <row r="1050" spans="1:19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14">
        <v>1471310189</v>
      </c>
      <c r="K1050" t="b">
        <v>0</v>
      </c>
      <c r="L1050">
        <v>4</v>
      </c>
      <c r="M1050" t="b">
        <v>0</v>
      </c>
      <c r="N1050" s="12" t="s">
        <v>8290</v>
      </c>
      <c r="O1050" t="s">
        <v>8291</v>
      </c>
      <c r="P1050" s="10">
        <f t="shared" si="64"/>
        <v>1</v>
      </c>
      <c r="Q1050" s="10">
        <f t="shared" si="65"/>
        <v>53</v>
      </c>
      <c r="R1050">
        <f t="shared" si="66"/>
        <v>2016</v>
      </c>
      <c r="S1050" s="17">
        <f t="shared" si="67"/>
        <v>42598.053113425922</v>
      </c>
    </row>
    <row r="1051" spans="1:19" ht="15.7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14">
        <v>1452680445</v>
      </c>
      <c r="K1051" t="b">
        <v>0</v>
      </c>
      <c r="L1051">
        <v>0</v>
      </c>
      <c r="M1051" t="b">
        <v>0</v>
      </c>
      <c r="N1051" s="12" t="s">
        <v>8290</v>
      </c>
      <c r="O1051" t="s">
        <v>8291</v>
      </c>
      <c r="P1051" s="10">
        <f t="shared" si="64"/>
        <v>0</v>
      </c>
      <c r="Q1051" s="10" t="e">
        <f t="shared" si="65"/>
        <v>#DIV/0!</v>
      </c>
      <c r="R1051">
        <f t="shared" si="66"/>
        <v>2016</v>
      </c>
      <c r="S1051" s="17">
        <f t="shared" si="67"/>
        <v>42382.431076388893</v>
      </c>
    </row>
    <row r="1052" spans="1:19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14">
        <v>1439665677</v>
      </c>
      <c r="K1052" t="b">
        <v>0</v>
      </c>
      <c r="L1052">
        <v>0</v>
      </c>
      <c r="M1052" t="b">
        <v>0</v>
      </c>
      <c r="N1052" s="12" t="s">
        <v>8290</v>
      </c>
      <c r="O1052" t="s">
        <v>8291</v>
      </c>
      <c r="P1052" s="10">
        <f t="shared" si="64"/>
        <v>0</v>
      </c>
      <c r="Q1052" s="10" t="e">
        <f t="shared" si="65"/>
        <v>#DIV/0!</v>
      </c>
      <c r="R1052">
        <f t="shared" si="66"/>
        <v>2015</v>
      </c>
      <c r="S1052" s="17">
        <f t="shared" si="67"/>
        <v>42231.7971875</v>
      </c>
    </row>
    <row r="1053" spans="1:19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14">
        <v>1406679625</v>
      </c>
      <c r="K1053" t="b">
        <v>0</v>
      </c>
      <c r="L1053">
        <v>0</v>
      </c>
      <c r="M1053" t="b">
        <v>0</v>
      </c>
      <c r="N1053" s="12" t="s">
        <v>8290</v>
      </c>
      <c r="O1053" t="s">
        <v>8291</v>
      </c>
      <c r="P1053" s="10">
        <f t="shared" si="64"/>
        <v>0</v>
      </c>
      <c r="Q1053" s="10" t="e">
        <f t="shared" si="65"/>
        <v>#DIV/0!</v>
      </c>
      <c r="R1053">
        <f t="shared" si="66"/>
        <v>2014</v>
      </c>
      <c r="S1053" s="17">
        <f t="shared" si="67"/>
        <v>41850.014178240745</v>
      </c>
    </row>
    <row r="1054" spans="1:19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14">
        <v>1461438495</v>
      </c>
      <c r="K1054" t="b">
        <v>0</v>
      </c>
      <c r="L1054">
        <v>0</v>
      </c>
      <c r="M1054" t="b">
        <v>0</v>
      </c>
      <c r="N1054" s="12" t="s">
        <v>8290</v>
      </c>
      <c r="O1054" t="s">
        <v>8291</v>
      </c>
      <c r="P1054" s="10">
        <f t="shared" si="64"/>
        <v>0</v>
      </c>
      <c r="Q1054" s="10" t="e">
        <f t="shared" si="65"/>
        <v>#DIV/0!</v>
      </c>
      <c r="R1054">
        <f t="shared" si="66"/>
        <v>2016</v>
      </c>
      <c r="S1054" s="17">
        <f t="shared" si="67"/>
        <v>42483.797395833331</v>
      </c>
    </row>
    <row r="1055" spans="1:19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14">
        <v>1486613332</v>
      </c>
      <c r="K1055" t="b">
        <v>0</v>
      </c>
      <c r="L1055">
        <v>1</v>
      </c>
      <c r="M1055" t="b">
        <v>0</v>
      </c>
      <c r="N1055" s="12" t="s">
        <v>8290</v>
      </c>
      <c r="O1055" t="s">
        <v>8291</v>
      </c>
      <c r="P1055" s="10">
        <f t="shared" si="64"/>
        <v>1</v>
      </c>
      <c r="Q1055" s="10">
        <f t="shared" si="65"/>
        <v>15</v>
      </c>
      <c r="R1055">
        <f t="shared" si="66"/>
        <v>2017</v>
      </c>
      <c r="S1055" s="17">
        <f t="shared" si="67"/>
        <v>42775.172824074078</v>
      </c>
    </row>
    <row r="1056" spans="1:19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14">
        <v>1405110399</v>
      </c>
      <c r="K1056" t="b">
        <v>0</v>
      </c>
      <c r="L1056">
        <v>0</v>
      </c>
      <c r="M1056" t="b">
        <v>0</v>
      </c>
      <c r="N1056" s="12" t="s">
        <v>8290</v>
      </c>
      <c r="O1056" t="s">
        <v>8291</v>
      </c>
      <c r="P1056" s="10">
        <f t="shared" si="64"/>
        <v>0</v>
      </c>
      <c r="Q1056" s="10" t="e">
        <f t="shared" si="65"/>
        <v>#DIV/0!</v>
      </c>
      <c r="R1056">
        <f t="shared" si="66"/>
        <v>2014</v>
      </c>
      <c r="S1056" s="17">
        <f t="shared" si="67"/>
        <v>41831.851840277777</v>
      </c>
    </row>
    <row r="1057" spans="1:19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14">
        <v>1454802545</v>
      </c>
      <c r="K1057" t="b">
        <v>0</v>
      </c>
      <c r="L1057">
        <v>0</v>
      </c>
      <c r="M1057" t="b">
        <v>0</v>
      </c>
      <c r="N1057" s="12" t="s">
        <v>8290</v>
      </c>
      <c r="O1057" t="s">
        <v>8291</v>
      </c>
      <c r="P1057" s="10">
        <f t="shared" si="64"/>
        <v>0</v>
      </c>
      <c r="Q1057" s="10" t="e">
        <f t="shared" si="65"/>
        <v>#DIV/0!</v>
      </c>
      <c r="R1057">
        <f t="shared" si="66"/>
        <v>2016</v>
      </c>
      <c r="S1057" s="17">
        <f t="shared" si="67"/>
        <v>42406.992418981477</v>
      </c>
    </row>
    <row r="1058" spans="1:19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14">
        <v>1424711777</v>
      </c>
      <c r="K1058" t="b">
        <v>0</v>
      </c>
      <c r="L1058">
        <v>0</v>
      </c>
      <c r="M1058" t="b">
        <v>0</v>
      </c>
      <c r="N1058" s="12" t="s">
        <v>8290</v>
      </c>
      <c r="O1058" t="s">
        <v>8291</v>
      </c>
      <c r="P1058" s="10">
        <f t="shared" si="64"/>
        <v>0</v>
      </c>
      <c r="Q1058" s="10" t="e">
        <f t="shared" si="65"/>
        <v>#DIV/0!</v>
      </c>
      <c r="R1058">
        <f t="shared" si="66"/>
        <v>2015</v>
      </c>
      <c r="S1058" s="17">
        <f t="shared" si="67"/>
        <v>42058.719641203701</v>
      </c>
    </row>
    <row r="1059" spans="1:19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14">
        <v>1478292883</v>
      </c>
      <c r="K1059" t="b">
        <v>0</v>
      </c>
      <c r="L1059">
        <v>0</v>
      </c>
      <c r="M1059" t="b">
        <v>0</v>
      </c>
      <c r="N1059" s="12" t="s">
        <v>8290</v>
      </c>
      <c r="O1059" t="s">
        <v>8291</v>
      </c>
      <c r="P1059" s="10">
        <f t="shared" si="64"/>
        <v>0</v>
      </c>
      <c r="Q1059" s="10" t="e">
        <f t="shared" si="65"/>
        <v>#DIV/0!</v>
      </c>
      <c r="R1059">
        <f t="shared" si="66"/>
        <v>2016</v>
      </c>
      <c r="S1059" s="17">
        <f t="shared" si="67"/>
        <v>42678.871331018512</v>
      </c>
    </row>
    <row r="1060" spans="1:19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14">
        <v>1423777043</v>
      </c>
      <c r="K1060" t="b">
        <v>0</v>
      </c>
      <c r="L1060">
        <v>0</v>
      </c>
      <c r="M1060" t="b">
        <v>0</v>
      </c>
      <c r="N1060" s="12" t="s">
        <v>8290</v>
      </c>
      <c r="O1060" t="s">
        <v>8291</v>
      </c>
      <c r="P1060" s="10">
        <f t="shared" si="64"/>
        <v>0</v>
      </c>
      <c r="Q1060" s="10" t="e">
        <f t="shared" si="65"/>
        <v>#DIV/0!</v>
      </c>
      <c r="R1060">
        <f t="shared" si="66"/>
        <v>2015</v>
      </c>
      <c r="S1060" s="17">
        <f t="shared" si="67"/>
        <v>42047.900960648149</v>
      </c>
    </row>
    <row r="1061" spans="1:19" ht="15.7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14">
        <v>1423681056</v>
      </c>
      <c r="K1061" t="b">
        <v>0</v>
      </c>
      <c r="L1061">
        <v>0</v>
      </c>
      <c r="M1061" t="b">
        <v>0</v>
      </c>
      <c r="N1061" s="12" t="s">
        <v>8290</v>
      </c>
      <c r="O1061" t="s">
        <v>8291</v>
      </c>
      <c r="P1061" s="10">
        <f t="shared" si="64"/>
        <v>0</v>
      </c>
      <c r="Q1061" s="10" t="e">
        <f t="shared" si="65"/>
        <v>#DIV/0!</v>
      </c>
      <c r="R1061">
        <f t="shared" si="66"/>
        <v>2015</v>
      </c>
      <c r="S1061" s="17">
        <f t="shared" si="67"/>
        <v>42046.79</v>
      </c>
    </row>
    <row r="1062" spans="1:19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14">
        <v>1426542893</v>
      </c>
      <c r="K1062" t="b">
        <v>0</v>
      </c>
      <c r="L1062">
        <v>1</v>
      </c>
      <c r="M1062" t="b">
        <v>0</v>
      </c>
      <c r="N1062" s="12" t="s">
        <v>8290</v>
      </c>
      <c r="O1062" t="s">
        <v>8291</v>
      </c>
      <c r="P1062" s="10">
        <f t="shared" si="64"/>
        <v>1</v>
      </c>
      <c r="Q1062" s="10">
        <f t="shared" si="65"/>
        <v>50</v>
      </c>
      <c r="R1062">
        <f t="shared" si="66"/>
        <v>2015</v>
      </c>
      <c r="S1062" s="17">
        <f t="shared" si="67"/>
        <v>42079.913113425922</v>
      </c>
    </row>
    <row r="1063" spans="1:19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14">
        <v>1456987108</v>
      </c>
      <c r="K1063" t="b">
        <v>0</v>
      </c>
      <c r="L1063">
        <v>0</v>
      </c>
      <c r="M1063" t="b">
        <v>0</v>
      </c>
      <c r="N1063" s="12" t="s">
        <v>8290</v>
      </c>
      <c r="O1063" t="s">
        <v>8291</v>
      </c>
      <c r="P1063" s="10">
        <f t="shared" si="64"/>
        <v>0</v>
      </c>
      <c r="Q1063" s="10" t="e">
        <f t="shared" si="65"/>
        <v>#DIV/0!</v>
      </c>
      <c r="R1063">
        <f t="shared" si="66"/>
        <v>2016</v>
      </c>
      <c r="S1063" s="17">
        <f t="shared" si="67"/>
        <v>42432.276712962965</v>
      </c>
    </row>
    <row r="1064" spans="1:19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14">
        <v>1467746541</v>
      </c>
      <c r="K1064" t="b">
        <v>0</v>
      </c>
      <c r="L1064">
        <v>4</v>
      </c>
      <c r="M1064" t="b">
        <v>0</v>
      </c>
      <c r="N1064" s="12" t="s">
        <v>8290</v>
      </c>
      <c r="O1064" t="s">
        <v>8291</v>
      </c>
      <c r="P1064" s="10">
        <f t="shared" si="64"/>
        <v>95</v>
      </c>
      <c r="Q1064" s="10">
        <f t="shared" si="65"/>
        <v>47.5</v>
      </c>
      <c r="R1064">
        <f t="shared" si="66"/>
        <v>2016</v>
      </c>
      <c r="S1064" s="17">
        <f t="shared" si="67"/>
        <v>42556.807187500002</v>
      </c>
    </row>
    <row r="1065" spans="1:19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14">
        <v>1470012262</v>
      </c>
      <c r="K1065" t="b">
        <v>0</v>
      </c>
      <c r="L1065">
        <v>0</v>
      </c>
      <c r="M1065" t="b">
        <v>0</v>
      </c>
      <c r="N1065" s="12" t="s">
        <v>8290</v>
      </c>
      <c r="O1065" t="s">
        <v>8291</v>
      </c>
      <c r="P1065" s="10">
        <f t="shared" si="64"/>
        <v>0</v>
      </c>
      <c r="Q1065" s="10" t="e">
        <f t="shared" si="65"/>
        <v>#DIV/0!</v>
      </c>
      <c r="R1065">
        <f t="shared" si="66"/>
        <v>2016</v>
      </c>
      <c r="S1065" s="17">
        <f t="shared" si="67"/>
        <v>42583.030810185184</v>
      </c>
    </row>
    <row r="1066" spans="1:19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14">
        <v>1369286903</v>
      </c>
      <c r="K1066" t="b">
        <v>0</v>
      </c>
      <c r="L1066">
        <v>123</v>
      </c>
      <c r="M1066" t="b">
        <v>0</v>
      </c>
      <c r="N1066" s="12" t="s">
        <v>8292</v>
      </c>
      <c r="O1066" t="s">
        <v>8293</v>
      </c>
      <c r="P1066" s="10">
        <f t="shared" si="64"/>
        <v>9</v>
      </c>
      <c r="Q1066" s="10">
        <f t="shared" si="65"/>
        <v>65.67</v>
      </c>
      <c r="R1066">
        <f t="shared" si="66"/>
        <v>2013</v>
      </c>
      <c r="S1066" s="17">
        <f t="shared" si="67"/>
        <v>41417.228043981479</v>
      </c>
    </row>
    <row r="1067" spans="1:19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14">
        <v>1390381722</v>
      </c>
      <c r="K1067" t="b">
        <v>0</v>
      </c>
      <c r="L1067">
        <v>5</v>
      </c>
      <c r="M1067" t="b">
        <v>0</v>
      </c>
      <c r="N1067" s="12" t="s">
        <v>8292</v>
      </c>
      <c r="O1067" t="s">
        <v>8293</v>
      </c>
      <c r="P1067" s="10">
        <f t="shared" si="64"/>
        <v>3</v>
      </c>
      <c r="Q1067" s="10">
        <f t="shared" si="65"/>
        <v>16.2</v>
      </c>
      <c r="R1067">
        <f t="shared" si="66"/>
        <v>2014</v>
      </c>
      <c r="S1067" s="17">
        <f t="shared" si="67"/>
        <v>41661.381041666667</v>
      </c>
    </row>
    <row r="1068" spans="1:19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14">
        <v>1371769582</v>
      </c>
      <c r="K1068" t="b">
        <v>0</v>
      </c>
      <c r="L1068">
        <v>148</v>
      </c>
      <c r="M1068" t="b">
        <v>0</v>
      </c>
      <c r="N1068" s="12" t="s">
        <v>8292</v>
      </c>
      <c r="O1068" t="s">
        <v>8293</v>
      </c>
      <c r="P1068" s="10">
        <f t="shared" si="64"/>
        <v>3</v>
      </c>
      <c r="Q1068" s="10">
        <f t="shared" si="65"/>
        <v>34.130000000000003</v>
      </c>
      <c r="R1068">
        <f t="shared" si="66"/>
        <v>2013</v>
      </c>
      <c r="S1068" s="17">
        <f t="shared" si="67"/>
        <v>41445.962754629632</v>
      </c>
    </row>
    <row r="1069" spans="1:19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14">
        <v>1385065931</v>
      </c>
      <c r="K1069" t="b">
        <v>0</v>
      </c>
      <c r="L1069">
        <v>10</v>
      </c>
      <c r="M1069" t="b">
        <v>0</v>
      </c>
      <c r="N1069" s="12" t="s">
        <v>8292</v>
      </c>
      <c r="O1069" t="s">
        <v>8293</v>
      </c>
      <c r="P1069" s="10">
        <f t="shared" si="64"/>
        <v>26</v>
      </c>
      <c r="Q1069" s="10">
        <f t="shared" si="65"/>
        <v>13</v>
      </c>
      <c r="R1069">
        <f t="shared" si="66"/>
        <v>2013</v>
      </c>
      <c r="S1069" s="17">
        <f t="shared" si="67"/>
        <v>41599.855682870373</v>
      </c>
    </row>
    <row r="1070" spans="1:19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14">
        <v>1457686464</v>
      </c>
      <c r="K1070" t="b">
        <v>0</v>
      </c>
      <c r="L1070">
        <v>4</v>
      </c>
      <c r="M1070" t="b">
        <v>0</v>
      </c>
      <c r="N1070" s="12" t="s">
        <v>8292</v>
      </c>
      <c r="O1070" t="s">
        <v>8293</v>
      </c>
      <c r="P1070" s="10">
        <f t="shared" si="64"/>
        <v>0</v>
      </c>
      <c r="Q1070" s="10">
        <f t="shared" si="65"/>
        <v>11.25</v>
      </c>
      <c r="R1070">
        <f t="shared" si="66"/>
        <v>2016</v>
      </c>
      <c r="S1070" s="17">
        <f t="shared" si="67"/>
        <v>42440.371111111104</v>
      </c>
    </row>
    <row r="1071" spans="1:19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14">
        <v>1382679059</v>
      </c>
      <c r="K1071" t="b">
        <v>0</v>
      </c>
      <c r="L1071">
        <v>21</v>
      </c>
      <c r="M1071" t="b">
        <v>0</v>
      </c>
      <c r="N1071" s="12" t="s">
        <v>8292</v>
      </c>
      <c r="O1071" t="s">
        <v>8293</v>
      </c>
      <c r="P1071" s="10">
        <f t="shared" si="64"/>
        <v>39</v>
      </c>
      <c r="Q1071" s="10">
        <f t="shared" si="65"/>
        <v>40.479999999999997</v>
      </c>
      <c r="R1071">
        <f t="shared" si="66"/>
        <v>2013</v>
      </c>
      <c r="S1071" s="17">
        <f t="shared" si="67"/>
        <v>41572.229849537034</v>
      </c>
    </row>
    <row r="1072" spans="1:19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14">
        <v>1347322622</v>
      </c>
      <c r="K1072" t="b">
        <v>0</v>
      </c>
      <c r="L1072">
        <v>2</v>
      </c>
      <c r="M1072" t="b">
        <v>0</v>
      </c>
      <c r="N1072" s="12" t="s">
        <v>8292</v>
      </c>
      <c r="O1072" t="s">
        <v>8293</v>
      </c>
      <c r="P1072" s="10">
        <f t="shared" si="64"/>
        <v>1</v>
      </c>
      <c r="Q1072" s="10">
        <f t="shared" si="65"/>
        <v>35</v>
      </c>
      <c r="R1072">
        <f t="shared" si="66"/>
        <v>2012</v>
      </c>
      <c r="S1072" s="17">
        <f t="shared" si="67"/>
        <v>41163.011828703704</v>
      </c>
    </row>
    <row r="1073" spans="1:19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14">
        <v>1445191493</v>
      </c>
      <c r="K1073" t="b">
        <v>0</v>
      </c>
      <c r="L1073">
        <v>0</v>
      </c>
      <c r="M1073" t="b">
        <v>0</v>
      </c>
      <c r="N1073" s="12" t="s">
        <v>8292</v>
      </c>
      <c r="O1073" t="s">
        <v>8293</v>
      </c>
      <c r="P1073" s="10">
        <f t="shared" si="64"/>
        <v>0</v>
      </c>
      <c r="Q1073" s="10" t="e">
        <f t="shared" si="65"/>
        <v>#DIV/0!</v>
      </c>
      <c r="R1073">
        <f t="shared" si="66"/>
        <v>2015</v>
      </c>
      <c r="S1073" s="17">
        <f t="shared" si="67"/>
        <v>42295.753391203703</v>
      </c>
    </row>
    <row r="1074" spans="1:19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14">
        <v>1389038297</v>
      </c>
      <c r="K1074" t="b">
        <v>0</v>
      </c>
      <c r="L1074">
        <v>4</v>
      </c>
      <c r="M1074" t="b">
        <v>0</v>
      </c>
      <c r="N1074" s="12" t="s">
        <v>8292</v>
      </c>
      <c r="O1074" t="s">
        <v>8293</v>
      </c>
      <c r="P1074" s="10">
        <f t="shared" si="64"/>
        <v>0</v>
      </c>
      <c r="Q1074" s="10">
        <f t="shared" si="65"/>
        <v>12.75</v>
      </c>
      <c r="R1074">
        <f t="shared" si="66"/>
        <v>2014</v>
      </c>
      <c r="S1074" s="17">
        <f t="shared" si="67"/>
        <v>41645.832141203704</v>
      </c>
    </row>
    <row r="1075" spans="1:19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14">
        <v>1316214541</v>
      </c>
      <c r="K1075" t="b">
        <v>0</v>
      </c>
      <c r="L1075">
        <v>1</v>
      </c>
      <c r="M1075" t="b">
        <v>0</v>
      </c>
      <c r="N1075" s="12" t="s">
        <v>8292</v>
      </c>
      <c r="O1075" t="s">
        <v>8293</v>
      </c>
      <c r="P1075" s="10">
        <f t="shared" si="64"/>
        <v>1</v>
      </c>
      <c r="Q1075" s="10">
        <f t="shared" si="65"/>
        <v>10</v>
      </c>
      <c r="R1075">
        <f t="shared" si="66"/>
        <v>2011</v>
      </c>
      <c r="S1075" s="17">
        <f t="shared" si="67"/>
        <v>40802.964594907404</v>
      </c>
    </row>
    <row r="1076" spans="1:19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14">
        <v>1386216545</v>
      </c>
      <c r="K1076" t="b">
        <v>0</v>
      </c>
      <c r="L1076">
        <v>30</v>
      </c>
      <c r="M1076" t="b">
        <v>0</v>
      </c>
      <c r="N1076" s="12" t="s">
        <v>8292</v>
      </c>
      <c r="O1076" t="s">
        <v>8293</v>
      </c>
      <c r="P1076" s="10">
        <f t="shared" si="64"/>
        <v>6</v>
      </c>
      <c r="Q1076" s="10">
        <f t="shared" si="65"/>
        <v>113.57</v>
      </c>
      <c r="R1076">
        <f t="shared" si="66"/>
        <v>2013</v>
      </c>
      <c r="S1076" s="17">
        <f t="shared" si="67"/>
        <v>41613.172974537039</v>
      </c>
    </row>
    <row r="1077" spans="1:19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14">
        <v>1333748516</v>
      </c>
      <c r="K1077" t="b">
        <v>0</v>
      </c>
      <c r="L1077">
        <v>3</v>
      </c>
      <c r="M1077" t="b">
        <v>0</v>
      </c>
      <c r="N1077" s="12" t="s">
        <v>8292</v>
      </c>
      <c r="O1077" t="s">
        <v>8293</v>
      </c>
      <c r="P1077" s="10">
        <f t="shared" si="64"/>
        <v>5</v>
      </c>
      <c r="Q1077" s="10">
        <f t="shared" si="65"/>
        <v>15</v>
      </c>
      <c r="R1077">
        <f t="shared" si="66"/>
        <v>2012</v>
      </c>
      <c r="S1077" s="17">
        <f t="shared" si="67"/>
        <v>41005.904120370367</v>
      </c>
    </row>
    <row r="1078" spans="1:19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14">
        <v>1405674250</v>
      </c>
      <c r="K1078" t="b">
        <v>0</v>
      </c>
      <c r="L1078">
        <v>975</v>
      </c>
      <c r="M1078" t="b">
        <v>0</v>
      </c>
      <c r="N1078" s="12" t="s">
        <v>8292</v>
      </c>
      <c r="O1078" t="s">
        <v>8293</v>
      </c>
      <c r="P1078" s="10">
        <f t="shared" si="64"/>
        <v>63</v>
      </c>
      <c r="Q1078" s="10">
        <f t="shared" si="65"/>
        <v>48.28</v>
      </c>
      <c r="R1078">
        <f t="shared" si="66"/>
        <v>2014</v>
      </c>
      <c r="S1078" s="17">
        <f t="shared" si="67"/>
        <v>41838.377893518518</v>
      </c>
    </row>
    <row r="1079" spans="1:19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14">
        <v>1450152011</v>
      </c>
      <c r="K1079" t="b">
        <v>0</v>
      </c>
      <c r="L1079">
        <v>167</v>
      </c>
      <c r="M1079" t="b">
        <v>0</v>
      </c>
      <c r="N1079" s="12" t="s">
        <v>8292</v>
      </c>
      <c r="O1079" t="s">
        <v>8293</v>
      </c>
      <c r="P1079" s="10">
        <f t="shared" si="64"/>
        <v>29</v>
      </c>
      <c r="Q1079" s="10">
        <f t="shared" si="65"/>
        <v>43.98</v>
      </c>
      <c r="R1079">
        <f t="shared" si="66"/>
        <v>2015</v>
      </c>
      <c r="S1079" s="17">
        <f t="shared" si="67"/>
        <v>42353.16679398148</v>
      </c>
    </row>
    <row r="1080" spans="1:19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14">
        <v>1307421721</v>
      </c>
      <c r="K1080" t="b">
        <v>0</v>
      </c>
      <c r="L1080">
        <v>5</v>
      </c>
      <c r="M1080" t="b">
        <v>0</v>
      </c>
      <c r="N1080" s="12" t="s">
        <v>8292</v>
      </c>
      <c r="O1080" t="s">
        <v>8293</v>
      </c>
      <c r="P1080" s="10">
        <f t="shared" si="64"/>
        <v>8</v>
      </c>
      <c r="Q1080" s="10">
        <f t="shared" si="65"/>
        <v>9</v>
      </c>
      <c r="R1080">
        <f t="shared" si="66"/>
        <v>2011</v>
      </c>
      <c r="S1080" s="17">
        <f t="shared" si="67"/>
        <v>40701.195844907408</v>
      </c>
    </row>
    <row r="1081" spans="1:19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14">
        <v>1461072936</v>
      </c>
      <c r="K1081" t="b">
        <v>0</v>
      </c>
      <c r="L1081">
        <v>18</v>
      </c>
      <c r="M1081" t="b">
        <v>0</v>
      </c>
      <c r="N1081" s="12" t="s">
        <v>8292</v>
      </c>
      <c r="O1081" t="s">
        <v>8293</v>
      </c>
      <c r="P1081" s="10">
        <f t="shared" si="64"/>
        <v>3</v>
      </c>
      <c r="Q1081" s="10">
        <f t="shared" si="65"/>
        <v>37.67</v>
      </c>
      <c r="R1081">
        <f t="shared" si="66"/>
        <v>2016</v>
      </c>
      <c r="S1081" s="17">
        <f t="shared" si="67"/>
        <v>42479.566388888896</v>
      </c>
    </row>
    <row r="1082" spans="1:19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14">
        <v>1397186333</v>
      </c>
      <c r="K1082" t="b">
        <v>0</v>
      </c>
      <c r="L1082">
        <v>98</v>
      </c>
      <c r="M1082" t="b">
        <v>0</v>
      </c>
      <c r="N1082" s="12" t="s">
        <v>8292</v>
      </c>
      <c r="O1082" t="s">
        <v>8293</v>
      </c>
      <c r="P1082" s="10">
        <f t="shared" si="64"/>
        <v>9</v>
      </c>
      <c r="Q1082" s="10">
        <f t="shared" si="65"/>
        <v>18.579999999999998</v>
      </c>
      <c r="R1082">
        <f t="shared" si="66"/>
        <v>2014</v>
      </c>
      <c r="S1082" s="17">
        <f t="shared" si="67"/>
        <v>41740.138113425928</v>
      </c>
    </row>
    <row r="1083" spans="1:19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14">
        <v>1419891292</v>
      </c>
      <c r="K1083" t="b">
        <v>0</v>
      </c>
      <c r="L1083">
        <v>4</v>
      </c>
      <c r="M1083" t="b">
        <v>0</v>
      </c>
      <c r="N1083" s="12" t="s">
        <v>8292</v>
      </c>
      <c r="O1083" t="s">
        <v>8293</v>
      </c>
      <c r="P1083" s="10">
        <f t="shared" si="64"/>
        <v>0</v>
      </c>
      <c r="Q1083" s="10">
        <f t="shared" si="65"/>
        <v>3</v>
      </c>
      <c r="R1083">
        <f t="shared" si="66"/>
        <v>2014</v>
      </c>
      <c r="S1083" s="17">
        <f t="shared" si="67"/>
        <v>42002.926990740743</v>
      </c>
    </row>
    <row r="1084" spans="1:19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14">
        <v>1342043088</v>
      </c>
      <c r="K1084" t="b">
        <v>0</v>
      </c>
      <c r="L1084">
        <v>3</v>
      </c>
      <c r="M1084" t="b">
        <v>0</v>
      </c>
      <c r="N1084" s="12" t="s">
        <v>8292</v>
      </c>
      <c r="O1084" t="s">
        <v>8293</v>
      </c>
      <c r="P1084" s="10">
        <f t="shared" si="64"/>
        <v>1</v>
      </c>
      <c r="Q1084" s="10">
        <f t="shared" si="65"/>
        <v>18.670000000000002</v>
      </c>
      <c r="R1084">
        <f t="shared" si="66"/>
        <v>2012</v>
      </c>
      <c r="S1084" s="17">
        <f t="shared" si="67"/>
        <v>41101.906111111115</v>
      </c>
    </row>
    <row r="1085" spans="1:19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14">
        <v>1401810583</v>
      </c>
      <c r="K1085" t="b">
        <v>0</v>
      </c>
      <c r="L1085">
        <v>1</v>
      </c>
      <c r="M1085" t="b">
        <v>0</v>
      </c>
      <c r="N1085" s="12" t="s">
        <v>8292</v>
      </c>
      <c r="O1085" t="s">
        <v>8293</v>
      </c>
      <c r="P1085" s="10">
        <f t="shared" si="64"/>
        <v>1</v>
      </c>
      <c r="Q1085" s="10">
        <f t="shared" si="65"/>
        <v>410</v>
      </c>
      <c r="R1085">
        <f t="shared" si="66"/>
        <v>2014</v>
      </c>
      <c r="S1085" s="17">
        <f t="shared" si="67"/>
        <v>41793.659525462965</v>
      </c>
    </row>
    <row r="1086" spans="1:19" ht="15.7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14">
        <v>1404942804</v>
      </c>
      <c r="K1086" t="b">
        <v>0</v>
      </c>
      <c r="L1086">
        <v>0</v>
      </c>
      <c r="M1086" t="b">
        <v>0</v>
      </c>
      <c r="N1086" s="12" t="s">
        <v>8292</v>
      </c>
      <c r="O1086" t="s">
        <v>8293</v>
      </c>
      <c r="P1086" s="10">
        <f t="shared" si="64"/>
        <v>0</v>
      </c>
      <c r="Q1086" s="10" t="e">
        <f t="shared" si="65"/>
        <v>#DIV/0!</v>
      </c>
      <c r="R1086">
        <f t="shared" si="66"/>
        <v>2014</v>
      </c>
      <c r="S1086" s="17">
        <f t="shared" si="67"/>
        <v>41829.912083333329</v>
      </c>
    </row>
    <row r="1087" spans="1:19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14">
        <v>1455379575</v>
      </c>
      <c r="K1087" t="b">
        <v>0</v>
      </c>
      <c r="L1087">
        <v>9</v>
      </c>
      <c r="M1087" t="b">
        <v>0</v>
      </c>
      <c r="N1087" s="12" t="s">
        <v>8292</v>
      </c>
      <c r="O1087" t="s">
        <v>8293</v>
      </c>
      <c r="P1087" s="10">
        <f t="shared" si="64"/>
        <v>3</v>
      </c>
      <c r="Q1087" s="10">
        <f t="shared" si="65"/>
        <v>114</v>
      </c>
      <c r="R1087">
        <f t="shared" si="66"/>
        <v>2016</v>
      </c>
      <c r="S1087" s="17">
        <f t="shared" si="67"/>
        <v>42413.671006944445</v>
      </c>
    </row>
    <row r="1088" spans="1:19" ht="15.7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14">
        <v>1406321291</v>
      </c>
      <c r="K1088" t="b">
        <v>0</v>
      </c>
      <c r="L1088">
        <v>2</v>
      </c>
      <c r="M1088" t="b">
        <v>0</v>
      </c>
      <c r="N1088" s="12" t="s">
        <v>8292</v>
      </c>
      <c r="O1088" t="s">
        <v>8293</v>
      </c>
      <c r="P1088" s="10">
        <f t="shared" si="64"/>
        <v>0</v>
      </c>
      <c r="Q1088" s="10">
        <f t="shared" si="65"/>
        <v>7.5</v>
      </c>
      <c r="R1088">
        <f t="shared" si="66"/>
        <v>2014</v>
      </c>
      <c r="S1088" s="17">
        <f t="shared" si="67"/>
        <v>41845.866793981484</v>
      </c>
    </row>
    <row r="1089" spans="1:19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14">
        <v>1400260087</v>
      </c>
      <c r="K1089" t="b">
        <v>0</v>
      </c>
      <c r="L1089">
        <v>0</v>
      </c>
      <c r="M1089" t="b">
        <v>0</v>
      </c>
      <c r="N1089" s="12" t="s">
        <v>8292</v>
      </c>
      <c r="O1089" t="s">
        <v>8293</v>
      </c>
      <c r="P1089" s="10">
        <f t="shared" si="64"/>
        <v>0</v>
      </c>
      <c r="Q1089" s="10" t="e">
        <f t="shared" si="65"/>
        <v>#DIV/0!</v>
      </c>
      <c r="R1089">
        <f t="shared" si="66"/>
        <v>2014</v>
      </c>
      <c r="S1089" s="17">
        <f t="shared" si="67"/>
        <v>41775.713969907411</v>
      </c>
    </row>
    <row r="1090" spans="1:19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14">
        <v>1395774667</v>
      </c>
      <c r="K1090" t="b">
        <v>0</v>
      </c>
      <c r="L1090">
        <v>147</v>
      </c>
      <c r="M1090" t="b">
        <v>0</v>
      </c>
      <c r="N1090" s="12" t="s">
        <v>8292</v>
      </c>
      <c r="O1090" t="s">
        <v>8293</v>
      </c>
      <c r="P1090" s="10">
        <f t="shared" si="64"/>
        <v>14</v>
      </c>
      <c r="Q1090" s="10">
        <f t="shared" si="65"/>
        <v>43.42</v>
      </c>
      <c r="R1090">
        <f t="shared" si="66"/>
        <v>2014</v>
      </c>
      <c r="S1090" s="17">
        <f t="shared" si="67"/>
        <v>41723.799386574072</v>
      </c>
    </row>
    <row r="1091" spans="1:19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14">
        <v>1432701175</v>
      </c>
      <c r="K1091" t="b">
        <v>0</v>
      </c>
      <c r="L1091">
        <v>49</v>
      </c>
      <c r="M1091" t="b">
        <v>0</v>
      </c>
      <c r="N1091" s="12" t="s">
        <v>8292</v>
      </c>
      <c r="O1091" t="s">
        <v>8293</v>
      </c>
      <c r="P1091" s="10">
        <f t="shared" ref="P1091:P1154" si="68">ROUND(E1091/D1091*100,0)</f>
        <v>8</v>
      </c>
      <c r="Q1091" s="10">
        <f t="shared" ref="Q1091:Q1154" si="69">ROUND(E1091/L1091,2)</f>
        <v>23.96</v>
      </c>
      <c r="R1091">
        <f t="shared" ref="R1091:R1154" si="70">YEAR(S1091)</f>
        <v>2015</v>
      </c>
      <c r="S1091" s="17">
        <f t="shared" ref="S1091:S1154" si="71">(((J1091/60)/60)/24)+DATE(1970,1,1)</f>
        <v>42151.189525462964</v>
      </c>
    </row>
    <row r="1092" spans="1:19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14">
        <v>1430281653</v>
      </c>
      <c r="K1092" t="b">
        <v>0</v>
      </c>
      <c r="L1092">
        <v>1</v>
      </c>
      <c r="M1092" t="b">
        <v>0</v>
      </c>
      <c r="N1092" s="12" t="s">
        <v>8292</v>
      </c>
      <c r="O1092" t="s">
        <v>8293</v>
      </c>
      <c r="P1092" s="10">
        <f t="shared" si="68"/>
        <v>0</v>
      </c>
      <c r="Q1092" s="10">
        <f t="shared" si="69"/>
        <v>5</v>
      </c>
      <c r="R1092">
        <f t="shared" si="70"/>
        <v>2015</v>
      </c>
      <c r="S1092" s="17">
        <f t="shared" si="71"/>
        <v>42123.185798611114</v>
      </c>
    </row>
    <row r="1093" spans="1:19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14">
        <v>1457725272</v>
      </c>
      <c r="K1093" t="b">
        <v>0</v>
      </c>
      <c r="L1093">
        <v>2</v>
      </c>
      <c r="M1093" t="b">
        <v>0</v>
      </c>
      <c r="N1093" s="12" t="s">
        <v>8292</v>
      </c>
      <c r="O1093" t="s">
        <v>8293</v>
      </c>
      <c r="P1093" s="10">
        <f t="shared" si="68"/>
        <v>13</v>
      </c>
      <c r="Q1093" s="10">
        <f t="shared" si="69"/>
        <v>12.5</v>
      </c>
      <c r="R1093">
        <f t="shared" si="70"/>
        <v>2016</v>
      </c>
      <c r="S1093" s="17">
        <f t="shared" si="71"/>
        <v>42440.820277777777</v>
      </c>
    </row>
    <row r="1094" spans="1:19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14">
        <v>1354840638</v>
      </c>
      <c r="K1094" t="b">
        <v>0</v>
      </c>
      <c r="L1094">
        <v>7</v>
      </c>
      <c r="M1094" t="b">
        <v>0</v>
      </c>
      <c r="N1094" s="12" t="s">
        <v>8292</v>
      </c>
      <c r="O1094" t="s">
        <v>8293</v>
      </c>
      <c r="P1094" s="10">
        <f t="shared" si="68"/>
        <v>1</v>
      </c>
      <c r="Q1094" s="10">
        <f t="shared" si="69"/>
        <v>3</v>
      </c>
      <c r="R1094">
        <f t="shared" si="70"/>
        <v>2012</v>
      </c>
      <c r="S1094" s="17">
        <f t="shared" si="71"/>
        <v>41250.025902777779</v>
      </c>
    </row>
    <row r="1095" spans="1:19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14">
        <v>1453936937</v>
      </c>
      <c r="K1095" t="b">
        <v>0</v>
      </c>
      <c r="L1095">
        <v>4</v>
      </c>
      <c r="M1095" t="b">
        <v>0</v>
      </c>
      <c r="N1095" s="12" t="s">
        <v>8292</v>
      </c>
      <c r="O1095" t="s">
        <v>8293</v>
      </c>
      <c r="P1095" s="10">
        <f t="shared" si="68"/>
        <v>14</v>
      </c>
      <c r="Q1095" s="10">
        <f t="shared" si="69"/>
        <v>10.56</v>
      </c>
      <c r="R1095">
        <f t="shared" si="70"/>
        <v>2016</v>
      </c>
      <c r="S1095" s="17">
        <f t="shared" si="71"/>
        <v>42396.973807870367</v>
      </c>
    </row>
    <row r="1096" spans="1:19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14">
        <v>1315588033</v>
      </c>
      <c r="K1096" t="b">
        <v>0</v>
      </c>
      <c r="L1096">
        <v>27</v>
      </c>
      <c r="M1096" t="b">
        <v>0</v>
      </c>
      <c r="N1096" s="12" t="s">
        <v>8292</v>
      </c>
      <c r="O1096" t="s">
        <v>8293</v>
      </c>
      <c r="P1096" s="10">
        <f t="shared" si="68"/>
        <v>18</v>
      </c>
      <c r="Q1096" s="10">
        <f t="shared" si="69"/>
        <v>122</v>
      </c>
      <c r="R1096">
        <f t="shared" si="70"/>
        <v>2011</v>
      </c>
      <c r="S1096" s="17">
        <f t="shared" si="71"/>
        <v>40795.713344907403</v>
      </c>
    </row>
    <row r="1097" spans="1:19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14">
        <v>1375275220</v>
      </c>
      <c r="K1097" t="b">
        <v>0</v>
      </c>
      <c r="L1097">
        <v>94</v>
      </c>
      <c r="M1097" t="b">
        <v>0</v>
      </c>
      <c r="N1097" s="12" t="s">
        <v>8292</v>
      </c>
      <c r="O1097" t="s">
        <v>8293</v>
      </c>
      <c r="P1097" s="10">
        <f t="shared" si="68"/>
        <v>5</v>
      </c>
      <c r="Q1097" s="10">
        <f t="shared" si="69"/>
        <v>267.81</v>
      </c>
      <c r="R1097">
        <f t="shared" si="70"/>
        <v>2013</v>
      </c>
      <c r="S1097" s="17">
        <f t="shared" si="71"/>
        <v>41486.537268518521</v>
      </c>
    </row>
    <row r="1098" spans="1:19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14">
        <v>1409747154</v>
      </c>
      <c r="K1098" t="b">
        <v>0</v>
      </c>
      <c r="L1098">
        <v>29</v>
      </c>
      <c r="M1098" t="b">
        <v>0</v>
      </c>
      <c r="N1098" s="12" t="s">
        <v>8292</v>
      </c>
      <c r="O1098" t="s">
        <v>8293</v>
      </c>
      <c r="P1098" s="10">
        <f t="shared" si="68"/>
        <v>18</v>
      </c>
      <c r="Q1098" s="10">
        <f t="shared" si="69"/>
        <v>74.209999999999994</v>
      </c>
      <c r="R1098">
        <f t="shared" si="70"/>
        <v>2014</v>
      </c>
      <c r="S1098" s="17">
        <f t="shared" si="71"/>
        <v>41885.51798611111</v>
      </c>
    </row>
    <row r="1099" spans="1:19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14">
        <v>1390330877</v>
      </c>
      <c r="K1099" t="b">
        <v>0</v>
      </c>
      <c r="L1099">
        <v>7</v>
      </c>
      <c r="M1099" t="b">
        <v>0</v>
      </c>
      <c r="N1099" s="12" t="s">
        <v>8292</v>
      </c>
      <c r="O1099" t="s">
        <v>8293</v>
      </c>
      <c r="P1099" s="10">
        <f t="shared" si="68"/>
        <v>0</v>
      </c>
      <c r="Q1099" s="10">
        <f t="shared" si="69"/>
        <v>6.71</v>
      </c>
      <c r="R1099">
        <f t="shared" si="70"/>
        <v>2014</v>
      </c>
      <c r="S1099" s="17">
        <f t="shared" si="71"/>
        <v>41660.792557870373</v>
      </c>
    </row>
    <row r="1100" spans="1:19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14">
        <v>1394821095</v>
      </c>
      <c r="K1100" t="b">
        <v>0</v>
      </c>
      <c r="L1100">
        <v>22</v>
      </c>
      <c r="M1100" t="b">
        <v>0</v>
      </c>
      <c r="N1100" s="12" t="s">
        <v>8292</v>
      </c>
      <c r="O1100" t="s">
        <v>8293</v>
      </c>
      <c r="P1100" s="10">
        <f t="shared" si="68"/>
        <v>7</v>
      </c>
      <c r="Q1100" s="10">
        <f t="shared" si="69"/>
        <v>81.95</v>
      </c>
      <c r="R1100">
        <f t="shared" si="70"/>
        <v>2014</v>
      </c>
      <c r="S1100" s="17">
        <f t="shared" si="71"/>
        <v>41712.762673611112</v>
      </c>
    </row>
    <row r="1101" spans="1:19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14">
        <v>1428955468</v>
      </c>
      <c r="K1101" t="b">
        <v>0</v>
      </c>
      <c r="L1101">
        <v>1</v>
      </c>
      <c r="M1101" t="b">
        <v>0</v>
      </c>
      <c r="N1101" s="12" t="s">
        <v>8292</v>
      </c>
      <c r="O1101" t="s">
        <v>8293</v>
      </c>
      <c r="P1101" s="10">
        <f t="shared" si="68"/>
        <v>1</v>
      </c>
      <c r="Q1101" s="10">
        <f t="shared" si="69"/>
        <v>25</v>
      </c>
      <c r="R1101">
        <f t="shared" si="70"/>
        <v>2015</v>
      </c>
      <c r="S1101" s="17">
        <f t="shared" si="71"/>
        <v>42107.836435185185</v>
      </c>
    </row>
    <row r="1102" spans="1:19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14">
        <v>1452825571</v>
      </c>
      <c r="K1102" t="b">
        <v>0</v>
      </c>
      <c r="L1102">
        <v>10</v>
      </c>
      <c r="M1102" t="b">
        <v>0</v>
      </c>
      <c r="N1102" s="12" t="s">
        <v>8292</v>
      </c>
      <c r="O1102" t="s">
        <v>8293</v>
      </c>
      <c r="P1102" s="10">
        <f t="shared" si="68"/>
        <v>3</v>
      </c>
      <c r="Q1102" s="10">
        <f t="shared" si="69"/>
        <v>10</v>
      </c>
      <c r="R1102">
        <f t="shared" si="70"/>
        <v>2016</v>
      </c>
      <c r="S1102" s="17">
        <f t="shared" si="71"/>
        <v>42384.110775462963</v>
      </c>
    </row>
    <row r="1103" spans="1:19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14">
        <v>1466188338</v>
      </c>
      <c r="K1103" t="b">
        <v>0</v>
      </c>
      <c r="L1103">
        <v>6</v>
      </c>
      <c r="M1103" t="b">
        <v>0</v>
      </c>
      <c r="N1103" s="12" t="s">
        <v>8292</v>
      </c>
      <c r="O1103" t="s">
        <v>8293</v>
      </c>
      <c r="P1103" s="10">
        <f t="shared" si="68"/>
        <v>0</v>
      </c>
      <c r="Q1103" s="10">
        <f t="shared" si="69"/>
        <v>6.83</v>
      </c>
      <c r="R1103">
        <f t="shared" si="70"/>
        <v>2016</v>
      </c>
      <c r="S1103" s="17">
        <f t="shared" si="71"/>
        <v>42538.77243055556</v>
      </c>
    </row>
    <row r="1104" spans="1:19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14">
        <v>1383095125</v>
      </c>
      <c r="K1104" t="b">
        <v>0</v>
      </c>
      <c r="L1104">
        <v>24</v>
      </c>
      <c r="M1104" t="b">
        <v>0</v>
      </c>
      <c r="N1104" s="12" t="s">
        <v>8292</v>
      </c>
      <c r="O1104" t="s">
        <v>8293</v>
      </c>
      <c r="P1104" s="10">
        <f t="shared" si="68"/>
        <v>5</v>
      </c>
      <c r="Q1104" s="10">
        <f t="shared" si="69"/>
        <v>17.71</v>
      </c>
      <c r="R1104">
        <f t="shared" si="70"/>
        <v>2013</v>
      </c>
      <c r="S1104" s="17">
        <f t="shared" si="71"/>
        <v>41577.045428240745</v>
      </c>
    </row>
    <row r="1105" spans="1:19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14">
        <v>1461043190</v>
      </c>
      <c r="K1105" t="b">
        <v>0</v>
      </c>
      <c r="L1105">
        <v>15</v>
      </c>
      <c r="M1105" t="b">
        <v>0</v>
      </c>
      <c r="N1105" s="12" t="s">
        <v>8292</v>
      </c>
      <c r="O1105" t="s">
        <v>8293</v>
      </c>
      <c r="P1105" s="10">
        <f t="shared" si="68"/>
        <v>2</v>
      </c>
      <c r="Q1105" s="10">
        <f t="shared" si="69"/>
        <v>16.2</v>
      </c>
      <c r="R1105">
        <f t="shared" si="70"/>
        <v>2016</v>
      </c>
      <c r="S1105" s="17">
        <f t="shared" si="71"/>
        <v>42479.22210648148</v>
      </c>
    </row>
    <row r="1106" spans="1:19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14">
        <v>1399888221</v>
      </c>
      <c r="K1106" t="b">
        <v>0</v>
      </c>
      <c r="L1106">
        <v>37</v>
      </c>
      <c r="M1106" t="b">
        <v>0</v>
      </c>
      <c r="N1106" s="12" t="s">
        <v>8292</v>
      </c>
      <c r="O1106" t="s">
        <v>8293</v>
      </c>
      <c r="P1106" s="10">
        <f t="shared" si="68"/>
        <v>5</v>
      </c>
      <c r="Q1106" s="10">
        <f t="shared" si="69"/>
        <v>80.3</v>
      </c>
      <c r="R1106">
        <f t="shared" si="70"/>
        <v>2014</v>
      </c>
      <c r="S1106" s="17">
        <f t="shared" si="71"/>
        <v>41771.40996527778</v>
      </c>
    </row>
    <row r="1107" spans="1:19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14">
        <v>1393038927</v>
      </c>
      <c r="K1107" t="b">
        <v>0</v>
      </c>
      <c r="L1107">
        <v>20</v>
      </c>
      <c r="M1107" t="b">
        <v>0</v>
      </c>
      <c r="N1107" s="12" t="s">
        <v>8292</v>
      </c>
      <c r="O1107" t="s">
        <v>8293</v>
      </c>
      <c r="P1107" s="10">
        <f t="shared" si="68"/>
        <v>0</v>
      </c>
      <c r="Q1107" s="10">
        <f t="shared" si="69"/>
        <v>71.55</v>
      </c>
      <c r="R1107">
        <f t="shared" si="70"/>
        <v>2014</v>
      </c>
      <c r="S1107" s="17">
        <f t="shared" si="71"/>
        <v>41692.135729166665</v>
      </c>
    </row>
    <row r="1108" spans="1:19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14">
        <v>1330969575</v>
      </c>
      <c r="K1108" t="b">
        <v>0</v>
      </c>
      <c r="L1108">
        <v>7</v>
      </c>
      <c r="M1108" t="b">
        <v>0</v>
      </c>
      <c r="N1108" s="12" t="s">
        <v>8292</v>
      </c>
      <c r="O1108" t="s">
        <v>8293</v>
      </c>
      <c r="P1108" s="10">
        <f t="shared" si="68"/>
        <v>41</v>
      </c>
      <c r="Q1108" s="10">
        <f t="shared" si="69"/>
        <v>23.57</v>
      </c>
      <c r="R1108">
        <f t="shared" si="70"/>
        <v>2012</v>
      </c>
      <c r="S1108" s="17">
        <f t="shared" si="71"/>
        <v>40973.740451388891</v>
      </c>
    </row>
    <row r="1109" spans="1:19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14">
        <v>1403556024</v>
      </c>
      <c r="K1109" t="b">
        <v>0</v>
      </c>
      <c r="L1109">
        <v>0</v>
      </c>
      <c r="M1109" t="b">
        <v>0</v>
      </c>
      <c r="N1109" s="12" t="s">
        <v>8292</v>
      </c>
      <c r="O1109" t="s">
        <v>8293</v>
      </c>
      <c r="P1109" s="10">
        <f t="shared" si="68"/>
        <v>0</v>
      </c>
      <c r="Q1109" s="10" t="e">
        <f t="shared" si="69"/>
        <v>#DIV/0!</v>
      </c>
      <c r="R1109">
        <f t="shared" si="70"/>
        <v>2014</v>
      </c>
      <c r="S1109" s="17">
        <f t="shared" si="71"/>
        <v>41813.861388888887</v>
      </c>
    </row>
    <row r="1110" spans="1:19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14">
        <v>1329146235</v>
      </c>
      <c r="K1110" t="b">
        <v>0</v>
      </c>
      <c r="L1110">
        <v>21</v>
      </c>
      <c r="M1110" t="b">
        <v>0</v>
      </c>
      <c r="N1110" s="12" t="s">
        <v>8292</v>
      </c>
      <c r="O1110" t="s">
        <v>8293</v>
      </c>
      <c r="P1110" s="10">
        <f t="shared" si="68"/>
        <v>3</v>
      </c>
      <c r="Q1110" s="10">
        <f t="shared" si="69"/>
        <v>34.880000000000003</v>
      </c>
      <c r="R1110">
        <f t="shared" si="70"/>
        <v>2012</v>
      </c>
      <c r="S1110" s="17">
        <f t="shared" si="71"/>
        <v>40952.636979166666</v>
      </c>
    </row>
    <row r="1111" spans="1:19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14">
        <v>1476900190</v>
      </c>
      <c r="K1111" t="b">
        <v>0</v>
      </c>
      <c r="L1111">
        <v>3</v>
      </c>
      <c r="M1111" t="b">
        <v>0</v>
      </c>
      <c r="N1111" s="12" t="s">
        <v>8292</v>
      </c>
      <c r="O1111" t="s">
        <v>8293</v>
      </c>
      <c r="P1111" s="10">
        <f t="shared" si="68"/>
        <v>0</v>
      </c>
      <c r="Q1111" s="10">
        <f t="shared" si="69"/>
        <v>15</v>
      </c>
      <c r="R1111">
        <f t="shared" si="70"/>
        <v>2016</v>
      </c>
      <c r="S1111" s="17">
        <f t="shared" si="71"/>
        <v>42662.752199074079</v>
      </c>
    </row>
    <row r="1112" spans="1:19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14">
        <v>1352327022</v>
      </c>
      <c r="K1112" t="b">
        <v>0</v>
      </c>
      <c r="L1112">
        <v>11</v>
      </c>
      <c r="M1112" t="b">
        <v>0</v>
      </c>
      <c r="N1112" s="12" t="s">
        <v>8292</v>
      </c>
      <c r="O1112" t="s">
        <v>8293</v>
      </c>
      <c r="P1112" s="10">
        <f t="shared" si="68"/>
        <v>1</v>
      </c>
      <c r="Q1112" s="10">
        <f t="shared" si="69"/>
        <v>23.18</v>
      </c>
      <c r="R1112">
        <f t="shared" si="70"/>
        <v>2012</v>
      </c>
      <c r="S1112" s="17">
        <f t="shared" si="71"/>
        <v>41220.933124999996</v>
      </c>
    </row>
    <row r="1113" spans="1:19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14">
        <v>1449636790</v>
      </c>
      <c r="K1113" t="b">
        <v>0</v>
      </c>
      <c r="L1113">
        <v>1</v>
      </c>
      <c r="M1113" t="b">
        <v>0</v>
      </c>
      <c r="N1113" s="12" t="s">
        <v>8292</v>
      </c>
      <c r="O1113" t="s">
        <v>8293</v>
      </c>
      <c r="P1113" s="10">
        <f t="shared" si="68"/>
        <v>0</v>
      </c>
      <c r="Q1113" s="10">
        <f t="shared" si="69"/>
        <v>1</v>
      </c>
      <c r="R1113">
        <f t="shared" si="70"/>
        <v>2015</v>
      </c>
      <c r="S1113" s="17">
        <f t="shared" si="71"/>
        <v>42347.203587962969</v>
      </c>
    </row>
    <row r="1114" spans="1:19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14">
        <v>1416507211</v>
      </c>
      <c r="K1114" t="b">
        <v>0</v>
      </c>
      <c r="L1114">
        <v>312</v>
      </c>
      <c r="M1114" t="b">
        <v>0</v>
      </c>
      <c r="N1114" s="12" t="s">
        <v>8292</v>
      </c>
      <c r="O1114" t="s">
        <v>8293</v>
      </c>
      <c r="P1114" s="10">
        <f t="shared" si="68"/>
        <v>36</v>
      </c>
      <c r="Q1114" s="10">
        <f t="shared" si="69"/>
        <v>100.23</v>
      </c>
      <c r="R1114">
        <f t="shared" si="70"/>
        <v>2014</v>
      </c>
      <c r="S1114" s="17">
        <f t="shared" si="71"/>
        <v>41963.759386574078</v>
      </c>
    </row>
    <row r="1115" spans="1:19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14">
        <v>1405466820</v>
      </c>
      <c r="K1115" t="b">
        <v>0</v>
      </c>
      <c r="L1115">
        <v>1</v>
      </c>
      <c r="M1115" t="b">
        <v>0</v>
      </c>
      <c r="N1115" s="12" t="s">
        <v>8292</v>
      </c>
      <c r="O1115" t="s">
        <v>8293</v>
      </c>
      <c r="P1115" s="10">
        <f t="shared" si="68"/>
        <v>1</v>
      </c>
      <c r="Q1115" s="10">
        <f t="shared" si="69"/>
        <v>5</v>
      </c>
      <c r="R1115">
        <f t="shared" si="70"/>
        <v>2014</v>
      </c>
      <c r="S1115" s="17">
        <f t="shared" si="71"/>
        <v>41835.977083333331</v>
      </c>
    </row>
    <row r="1116" spans="1:19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14">
        <v>1378714687</v>
      </c>
      <c r="K1116" t="b">
        <v>0</v>
      </c>
      <c r="L1116">
        <v>3</v>
      </c>
      <c r="M1116" t="b">
        <v>0</v>
      </c>
      <c r="N1116" s="12" t="s">
        <v>8292</v>
      </c>
      <c r="O1116" t="s">
        <v>8293</v>
      </c>
      <c r="P1116" s="10">
        <f t="shared" si="68"/>
        <v>0</v>
      </c>
      <c r="Q1116" s="10">
        <f t="shared" si="69"/>
        <v>3.33</v>
      </c>
      <c r="R1116">
        <f t="shared" si="70"/>
        <v>2013</v>
      </c>
      <c r="S1116" s="17">
        <f t="shared" si="71"/>
        <v>41526.345914351856</v>
      </c>
    </row>
    <row r="1117" spans="1:19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14">
        <v>1456764095</v>
      </c>
      <c r="K1117" t="b">
        <v>0</v>
      </c>
      <c r="L1117">
        <v>4</v>
      </c>
      <c r="M1117" t="b">
        <v>0</v>
      </c>
      <c r="N1117" s="12" t="s">
        <v>8292</v>
      </c>
      <c r="O1117" t="s">
        <v>8293</v>
      </c>
      <c r="P1117" s="10">
        <f t="shared" si="68"/>
        <v>0</v>
      </c>
      <c r="Q1117" s="10">
        <f t="shared" si="69"/>
        <v>13.25</v>
      </c>
      <c r="R1117">
        <f t="shared" si="70"/>
        <v>2016</v>
      </c>
      <c r="S1117" s="17">
        <f t="shared" si="71"/>
        <v>42429.695543981477</v>
      </c>
    </row>
    <row r="1118" spans="1:19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14">
        <v>1334089208</v>
      </c>
      <c r="K1118" t="b">
        <v>0</v>
      </c>
      <c r="L1118">
        <v>10</v>
      </c>
      <c r="M1118" t="b">
        <v>0</v>
      </c>
      <c r="N1118" s="12" t="s">
        <v>8292</v>
      </c>
      <c r="O1118" t="s">
        <v>8293</v>
      </c>
      <c r="P1118" s="10">
        <f t="shared" si="68"/>
        <v>0</v>
      </c>
      <c r="Q1118" s="10">
        <f t="shared" si="69"/>
        <v>17.850000000000001</v>
      </c>
      <c r="R1118">
        <f t="shared" si="70"/>
        <v>2012</v>
      </c>
      <c r="S1118" s="17">
        <f t="shared" si="71"/>
        <v>41009.847314814811</v>
      </c>
    </row>
    <row r="1119" spans="1:19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14">
        <v>1448461313</v>
      </c>
      <c r="K1119" t="b">
        <v>0</v>
      </c>
      <c r="L1119">
        <v>8</v>
      </c>
      <c r="M1119" t="b">
        <v>0</v>
      </c>
      <c r="N1119" s="12" t="s">
        <v>8292</v>
      </c>
      <c r="O1119" t="s">
        <v>8293</v>
      </c>
      <c r="P1119" s="10">
        <f t="shared" si="68"/>
        <v>8</v>
      </c>
      <c r="Q1119" s="10">
        <f t="shared" si="69"/>
        <v>10.38</v>
      </c>
      <c r="R1119">
        <f t="shared" si="70"/>
        <v>2015</v>
      </c>
      <c r="S1119" s="17">
        <f t="shared" si="71"/>
        <v>42333.598530092597</v>
      </c>
    </row>
    <row r="1120" spans="1:19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14">
        <v>1394078379</v>
      </c>
      <c r="K1120" t="b">
        <v>0</v>
      </c>
      <c r="L1120">
        <v>3</v>
      </c>
      <c r="M1120" t="b">
        <v>0</v>
      </c>
      <c r="N1120" s="12" t="s">
        <v>8292</v>
      </c>
      <c r="O1120" t="s">
        <v>8293</v>
      </c>
      <c r="P1120" s="10">
        <f t="shared" si="68"/>
        <v>2</v>
      </c>
      <c r="Q1120" s="10">
        <f t="shared" si="69"/>
        <v>36.33</v>
      </c>
      <c r="R1120">
        <f t="shared" si="70"/>
        <v>2014</v>
      </c>
      <c r="S1120" s="17">
        <f t="shared" si="71"/>
        <v>41704.16642361111</v>
      </c>
    </row>
    <row r="1121" spans="1:19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14">
        <v>1395687664</v>
      </c>
      <c r="K1121" t="b">
        <v>0</v>
      </c>
      <c r="L1121">
        <v>1</v>
      </c>
      <c r="M1121" t="b">
        <v>0</v>
      </c>
      <c r="N1121" s="12" t="s">
        <v>8292</v>
      </c>
      <c r="O1121" t="s">
        <v>8293</v>
      </c>
      <c r="P1121" s="10">
        <f t="shared" si="68"/>
        <v>0</v>
      </c>
      <c r="Q1121" s="10">
        <f t="shared" si="69"/>
        <v>5</v>
      </c>
      <c r="R1121">
        <f t="shared" si="70"/>
        <v>2014</v>
      </c>
      <c r="S1121" s="17">
        <f t="shared" si="71"/>
        <v>41722.792407407411</v>
      </c>
    </row>
    <row r="1122" spans="1:19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14">
        <v>1315947400</v>
      </c>
      <c r="K1122" t="b">
        <v>0</v>
      </c>
      <c r="L1122">
        <v>0</v>
      </c>
      <c r="M1122" t="b">
        <v>0</v>
      </c>
      <c r="N1122" s="12" t="s">
        <v>8292</v>
      </c>
      <c r="O1122" t="s">
        <v>8293</v>
      </c>
      <c r="P1122" s="10">
        <f t="shared" si="68"/>
        <v>0</v>
      </c>
      <c r="Q1122" s="10" t="e">
        <f t="shared" si="69"/>
        <v>#DIV/0!</v>
      </c>
      <c r="R1122">
        <f t="shared" si="70"/>
        <v>2011</v>
      </c>
      <c r="S1122" s="17">
        <f t="shared" si="71"/>
        <v>40799.872685185182</v>
      </c>
    </row>
    <row r="1123" spans="1:19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14">
        <v>1455315916</v>
      </c>
      <c r="K1123" t="b">
        <v>0</v>
      </c>
      <c r="L1123">
        <v>5</v>
      </c>
      <c r="M1123" t="b">
        <v>0</v>
      </c>
      <c r="N1123" s="12" t="s">
        <v>8292</v>
      </c>
      <c r="O1123" t="s">
        <v>8293</v>
      </c>
      <c r="P1123" s="10">
        <f t="shared" si="68"/>
        <v>0</v>
      </c>
      <c r="Q1123" s="10">
        <f t="shared" si="69"/>
        <v>5.8</v>
      </c>
      <c r="R1123">
        <f t="shared" si="70"/>
        <v>2016</v>
      </c>
      <c r="S1123" s="17">
        <f t="shared" si="71"/>
        <v>42412.934212962966</v>
      </c>
    </row>
    <row r="1124" spans="1:19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14">
        <v>1368723225</v>
      </c>
      <c r="K1124" t="b">
        <v>0</v>
      </c>
      <c r="L1124">
        <v>0</v>
      </c>
      <c r="M1124" t="b">
        <v>0</v>
      </c>
      <c r="N1124" s="12" t="s">
        <v>8292</v>
      </c>
      <c r="O1124" t="s">
        <v>8293</v>
      </c>
      <c r="P1124" s="10">
        <f t="shared" si="68"/>
        <v>0</v>
      </c>
      <c r="Q1124" s="10" t="e">
        <f t="shared" si="69"/>
        <v>#DIV/0!</v>
      </c>
      <c r="R1124">
        <f t="shared" si="70"/>
        <v>2013</v>
      </c>
      <c r="S1124" s="17">
        <f t="shared" si="71"/>
        <v>41410.703993055555</v>
      </c>
    </row>
    <row r="1125" spans="1:19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14">
        <v>1395318848</v>
      </c>
      <c r="K1125" t="b">
        <v>0</v>
      </c>
      <c r="L1125">
        <v>3</v>
      </c>
      <c r="M1125" t="b">
        <v>0</v>
      </c>
      <c r="N1125" s="12" t="s">
        <v>8292</v>
      </c>
      <c r="O1125" t="s">
        <v>8293</v>
      </c>
      <c r="P1125" s="10">
        <f t="shared" si="68"/>
        <v>0</v>
      </c>
      <c r="Q1125" s="10">
        <f t="shared" si="69"/>
        <v>3.67</v>
      </c>
      <c r="R1125">
        <f t="shared" si="70"/>
        <v>2014</v>
      </c>
      <c r="S1125" s="17">
        <f t="shared" si="71"/>
        <v>41718.5237037037</v>
      </c>
    </row>
    <row r="1126" spans="1:19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14">
        <v>1427817651</v>
      </c>
      <c r="K1126" t="b">
        <v>0</v>
      </c>
      <c r="L1126">
        <v>7</v>
      </c>
      <c r="M1126" t="b">
        <v>0</v>
      </c>
      <c r="N1126" s="12" t="s">
        <v>8292</v>
      </c>
      <c r="O1126" t="s">
        <v>8294</v>
      </c>
      <c r="P1126" s="10">
        <f t="shared" si="68"/>
        <v>0</v>
      </c>
      <c r="Q1126" s="10">
        <f t="shared" si="69"/>
        <v>60.71</v>
      </c>
      <c r="R1126">
        <f t="shared" si="70"/>
        <v>2015</v>
      </c>
      <c r="S1126" s="17">
        <f t="shared" si="71"/>
        <v>42094.667256944449</v>
      </c>
    </row>
    <row r="1127" spans="1:19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14">
        <v>1438009130</v>
      </c>
      <c r="K1127" t="b">
        <v>0</v>
      </c>
      <c r="L1127">
        <v>0</v>
      </c>
      <c r="M1127" t="b">
        <v>0</v>
      </c>
      <c r="N1127" s="12" t="s">
        <v>8292</v>
      </c>
      <c r="O1127" t="s">
        <v>8294</v>
      </c>
      <c r="P1127" s="10">
        <f t="shared" si="68"/>
        <v>0</v>
      </c>
      <c r="Q1127" s="10" t="e">
        <f t="shared" si="69"/>
        <v>#DIV/0!</v>
      </c>
      <c r="R1127">
        <f t="shared" si="70"/>
        <v>2015</v>
      </c>
      <c r="S1127" s="17">
        <f t="shared" si="71"/>
        <v>42212.624189814815</v>
      </c>
    </row>
    <row r="1128" spans="1:19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14">
        <v>1465890694</v>
      </c>
      <c r="K1128" t="b">
        <v>0</v>
      </c>
      <c r="L1128">
        <v>2</v>
      </c>
      <c r="M1128" t="b">
        <v>0</v>
      </c>
      <c r="N1128" s="12" t="s">
        <v>8292</v>
      </c>
      <c r="O1128" t="s">
        <v>8294</v>
      </c>
      <c r="P1128" s="10">
        <f t="shared" si="68"/>
        <v>1</v>
      </c>
      <c r="Q1128" s="10">
        <f t="shared" si="69"/>
        <v>5</v>
      </c>
      <c r="R1128">
        <f t="shared" si="70"/>
        <v>2016</v>
      </c>
      <c r="S1128" s="17">
        <f t="shared" si="71"/>
        <v>42535.327476851846</v>
      </c>
    </row>
    <row r="1129" spans="1:19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14">
        <v>1413318600</v>
      </c>
      <c r="K1129" t="b">
        <v>0</v>
      </c>
      <c r="L1129">
        <v>23</v>
      </c>
      <c r="M1129" t="b">
        <v>0</v>
      </c>
      <c r="N1129" s="12" t="s">
        <v>8292</v>
      </c>
      <c r="O1129" t="s">
        <v>8294</v>
      </c>
      <c r="P1129" s="10">
        <f t="shared" si="68"/>
        <v>2</v>
      </c>
      <c r="Q1129" s="10">
        <f t="shared" si="69"/>
        <v>25.43</v>
      </c>
      <c r="R1129">
        <f t="shared" si="70"/>
        <v>2014</v>
      </c>
      <c r="S1129" s="17">
        <f t="shared" si="71"/>
        <v>41926.854166666664</v>
      </c>
    </row>
    <row r="1130" spans="1:19" ht="15.7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14">
        <v>1404833717</v>
      </c>
      <c r="K1130" t="b">
        <v>0</v>
      </c>
      <c r="L1130">
        <v>1</v>
      </c>
      <c r="M1130" t="b">
        <v>0</v>
      </c>
      <c r="N1130" s="12" t="s">
        <v>8292</v>
      </c>
      <c r="O1130" t="s">
        <v>8294</v>
      </c>
      <c r="P1130" s="10">
        <f t="shared" si="68"/>
        <v>0</v>
      </c>
      <c r="Q1130" s="10">
        <f t="shared" si="69"/>
        <v>1</v>
      </c>
      <c r="R1130">
        <f t="shared" si="70"/>
        <v>2014</v>
      </c>
      <c r="S1130" s="17">
        <f t="shared" si="71"/>
        <v>41828.649502314816</v>
      </c>
    </row>
    <row r="1131" spans="1:19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14">
        <v>1462515693</v>
      </c>
      <c r="K1131" t="b">
        <v>0</v>
      </c>
      <c r="L1131">
        <v>2</v>
      </c>
      <c r="M1131" t="b">
        <v>0</v>
      </c>
      <c r="N1131" s="12" t="s">
        <v>8292</v>
      </c>
      <c r="O1131" t="s">
        <v>8294</v>
      </c>
      <c r="P1131" s="10">
        <f t="shared" si="68"/>
        <v>0</v>
      </c>
      <c r="Q1131" s="10">
        <f t="shared" si="69"/>
        <v>10.5</v>
      </c>
      <c r="R1131">
        <f t="shared" si="70"/>
        <v>2016</v>
      </c>
      <c r="S1131" s="17">
        <f t="shared" si="71"/>
        <v>42496.264965277776</v>
      </c>
    </row>
    <row r="1132" spans="1:19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14">
        <v>1411775700</v>
      </c>
      <c r="K1132" t="b">
        <v>0</v>
      </c>
      <c r="L1132">
        <v>3</v>
      </c>
      <c r="M1132" t="b">
        <v>0</v>
      </c>
      <c r="N1132" s="12" t="s">
        <v>8292</v>
      </c>
      <c r="O1132" t="s">
        <v>8294</v>
      </c>
      <c r="P1132" s="10">
        <f t="shared" si="68"/>
        <v>0</v>
      </c>
      <c r="Q1132" s="10">
        <f t="shared" si="69"/>
        <v>3.67</v>
      </c>
      <c r="R1132">
        <f t="shared" si="70"/>
        <v>2014</v>
      </c>
      <c r="S1132" s="17">
        <f t="shared" si="71"/>
        <v>41908.996527777781</v>
      </c>
    </row>
    <row r="1133" spans="1:19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14">
        <v>1448401668</v>
      </c>
      <c r="K1133" t="b">
        <v>0</v>
      </c>
      <c r="L1133">
        <v>0</v>
      </c>
      <c r="M1133" t="b">
        <v>0</v>
      </c>
      <c r="N1133" s="12" t="s">
        <v>8292</v>
      </c>
      <c r="O1133" t="s">
        <v>8294</v>
      </c>
      <c r="P1133" s="10">
        <f t="shared" si="68"/>
        <v>0</v>
      </c>
      <c r="Q1133" s="10" t="e">
        <f t="shared" si="69"/>
        <v>#DIV/0!</v>
      </c>
      <c r="R1133">
        <f t="shared" si="70"/>
        <v>2015</v>
      </c>
      <c r="S1133" s="17">
        <f t="shared" si="71"/>
        <v>42332.908194444448</v>
      </c>
    </row>
    <row r="1134" spans="1:19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14">
        <v>1480646771</v>
      </c>
      <c r="K1134" t="b">
        <v>0</v>
      </c>
      <c r="L1134">
        <v>13</v>
      </c>
      <c r="M1134" t="b">
        <v>0</v>
      </c>
      <c r="N1134" s="12" t="s">
        <v>8292</v>
      </c>
      <c r="O1134" t="s">
        <v>8294</v>
      </c>
      <c r="P1134" s="10">
        <f t="shared" si="68"/>
        <v>14</v>
      </c>
      <c r="Q1134" s="10">
        <f t="shared" si="69"/>
        <v>110.62</v>
      </c>
      <c r="R1134">
        <f t="shared" si="70"/>
        <v>2016</v>
      </c>
      <c r="S1134" s="17">
        <f t="shared" si="71"/>
        <v>42706.115405092598</v>
      </c>
    </row>
    <row r="1135" spans="1:19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14">
        <v>1404207981</v>
      </c>
      <c r="K1135" t="b">
        <v>0</v>
      </c>
      <c r="L1135">
        <v>1</v>
      </c>
      <c r="M1135" t="b">
        <v>0</v>
      </c>
      <c r="N1135" s="12" t="s">
        <v>8292</v>
      </c>
      <c r="O1135" t="s">
        <v>8294</v>
      </c>
      <c r="P1135" s="10">
        <f t="shared" si="68"/>
        <v>1</v>
      </c>
      <c r="Q1135" s="10">
        <f t="shared" si="69"/>
        <v>20</v>
      </c>
      <c r="R1135">
        <f t="shared" si="70"/>
        <v>2014</v>
      </c>
      <c r="S1135" s="17">
        <f t="shared" si="71"/>
        <v>41821.407187500001</v>
      </c>
    </row>
    <row r="1136" spans="1:19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14">
        <v>1416034228</v>
      </c>
      <c r="K1136" t="b">
        <v>0</v>
      </c>
      <c r="L1136">
        <v>1</v>
      </c>
      <c r="M1136" t="b">
        <v>0</v>
      </c>
      <c r="N1136" s="12" t="s">
        <v>8292</v>
      </c>
      <c r="O1136" t="s">
        <v>8294</v>
      </c>
      <c r="P1136" s="10">
        <f t="shared" si="68"/>
        <v>0</v>
      </c>
      <c r="Q1136" s="10">
        <f t="shared" si="69"/>
        <v>1</v>
      </c>
      <c r="R1136">
        <f t="shared" si="70"/>
        <v>2014</v>
      </c>
      <c r="S1136" s="17">
        <f t="shared" si="71"/>
        <v>41958.285046296296</v>
      </c>
    </row>
    <row r="1137" spans="1:19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14">
        <v>1467935094</v>
      </c>
      <c r="K1137" t="b">
        <v>0</v>
      </c>
      <c r="L1137">
        <v>1</v>
      </c>
      <c r="M1137" t="b">
        <v>0</v>
      </c>
      <c r="N1137" s="12" t="s">
        <v>8292</v>
      </c>
      <c r="O1137" t="s">
        <v>8294</v>
      </c>
      <c r="P1137" s="10">
        <f t="shared" si="68"/>
        <v>5</v>
      </c>
      <c r="Q1137" s="10">
        <f t="shared" si="69"/>
        <v>50</v>
      </c>
      <c r="R1137">
        <f t="shared" si="70"/>
        <v>2016</v>
      </c>
      <c r="S1137" s="17">
        <f t="shared" si="71"/>
        <v>42558.989513888882</v>
      </c>
    </row>
    <row r="1138" spans="1:19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14">
        <v>1447949229</v>
      </c>
      <c r="K1138" t="b">
        <v>0</v>
      </c>
      <c r="L1138">
        <v>6</v>
      </c>
      <c r="M1138" t="b">
        <v>0</v>
      </c>
      <c r="N1138" s="12" t="s">
        <v>8292</v>
      </c>
      <c r="O1138" t="s">
        <v>8294</v>
      </c>
      <c r="P1138" s="10">
        <f t="shared" si="68"/>
        <v>6</v>
      </c>
      <c r="Q1138" s="10">
        <f t="shared" si="69"/>
        <v>45</v>
      </c>
      <c r="R1138">
        <f t="shared" si="70"/>
        <v>2015</v>
      </c>
      <c r="S1138" s="17">
        <f t="shared" si="71"/>
        <v>42327.671631944439</v>
      </c>
    </row>
    <row r="1139" spans="1:19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14">
        <v>1458848421</v>
      </c>
      <c r="K1139" t="b">
        <v>0</v>
      </c>
      <c r="L1139">
        <v>39</v>
      </c>
      <c r="M1139" t="b">
        <v>0</v>
      </c>
      <c r="N1139" s="12" t="s">
        <v>8292</v>
      </c>
      <c r="O1139" t="s">
        <v>8294</v>
      </c>
      <c r="P1139" s="10">
        <f t="shared" si="68"/>
        <v>40</v>
      </c>
      <c r="Q1139" s="10">
        <f t="shared" si="69"/>
        <v>253.21</v>
      </c>
      <c r="R1139">
        <f t="shared" si="70"/>
        <v>2016</v>
      </c>
      <c r="S1139" s="17">
        <f t="shared" si="71"/>
        <v>42453.819687499999</v>
      </c>
    </row>
    <row r="1140" spans="1:19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14">
        <v>1483307131</v>
      </c>
      <c r="K1140" t="b">
        <v>0</v>
      </c>
      <c r="L1140">
        <v>4</v>
      </c>
      <c r="M1140" t="b">
        <v>0</v>
      </c>
      <c r="N1140" s="12" t="s">
        <v>8292</v>
      </c>
      <c r="O1140" t="s">
        <v>8294</v>
      </c>
      <c r="P1140" s="10">
        <f t="shared" si="68"/>
        <v>0</v>
      </c>
      <c r="Q1140" s="10">
        <f t="shared" si="69"/>
        <v>31.25</v>
      </c>
      <c r="R1140">
        <f t="shared" si="70"/>
        <v>2017</v>
      </c>
      <c r="S1140" s="17">
        <f t="shared" si="71"/>
        <v>42736.9066087963</v>
      </c>
    </row>
    <row r="1141" spans="1:19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14">
        <v>1417508426</v>
      </c>
      <c r="K1141" t="b">
        <v>0</v>
      </c>
      <c r="L1141">
        <v>1</v>
      </c>
      <c r="M1141" t="b">
        <v>0</v>
      </c>
      <c r="N1141" s="12" t="s">
        <v>8292</v>
      </c>
      <c r="O1141" t="s">
        <v>8294</v>
      </c>
      <c r="P1141" s="10">
        <f t="shared" si="68"/>
        <v>0</v>
      </c>
      <c r="Q1141" s="10">
        <f t="shared" si="69"/>
        <v>5</v>
      </c>
      <c r="R1141">
        <f t="shared" si="70"/>
        <v>2014</v>
      </c>
      <c r="S1141" s="17">
        <f t="shared" si="71"/>
        <v>41975.347523148142</v>
      </c>
    </row>
    <row r="1142" spans="1:19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14">
        <v>1436267121</v>
      </c>
      <c r="K1142" t="b">
        <v>0</v>
      </c>
      <c r="L1142">
        <v>0</v>
      </c>
      <c r="M1142" t="b">
        <v>0</v>
      </c>
      <c r="N1142" s="12" t="s">
        <v>8292</v>
      </c>
      <c r="O1142" t="s">
        <v>8294</v>
      </c>
      <c r="P1142" s="10">
        <f t="shared" si="68"/>
        <v>0</v>
      </c>
      <c r="Q1142" s="10" t="e">
        <f t="shared" si="69"/>
        <v>#DIV/0!</v>
      </c>
      <c r="R1142">
        <f t="shared" si="70"/>
        <v>2015</v>
      </c>
      <c r="S1142" s="17">
        <f t="shared" si="71"/>
        <v>42192.462048611109</v>
      </c>
    </row>
    <row r="1143" spans="1:19" ht="15.7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14">
        <v>1433868450</v>
      </c>
      <c r="K1143" t="b">
        <v>0</v>
      </c>
      <c r="L1143">
        <v>0</v>
      </c>
      <c r="M1143" t="b">
        <v>0</v>
      </c>
      <c r="N1143" s="12" t="s">
        <v>8292</v>
      </c>
      <c r="O1143" t="s">
        <v>8294</v>
      </c>
      <c r="P1143" s="10">
        <f t="shared" si="68"/>
        <v>0</v>
      </c>
      <c r="Q1143" s="10" t="e">
        <f t="shared" si="69"/>
        <v>#DIV/0!</v>
      </c>
      <c r="R1143">
        <f t="shared" si="70"/>
        <v>2015</v>
      </c>
      <c r="S1143" s="17">
        <f t="shared" si="71"/>
        <v>42164.699652777781</v>
      </c>
    </row>
    <row r="1144" spans="1:19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14">
        <v>1421539727</v>
      </c>
      <c r="K1144" t="b">
        <v>0</v>
      </c>
      <c r="L1144">
        <v>0</v>
      </c>
      <c r="M1144" t="b">
        <v>0</v>
      </c>
      <c r="N1144" s="12" t="s">
        <v>8292</v>
      </c>
      <c r="O1144" t="s">
        <v>8294</v>
      </c>
      <c r="P1144" s="10">
        <f t="shared" si="68"/>
        <v>0</v>
      </c>
      <c r="Q1144" s="10" t="e">
        <f t="shared" si="69"/>
        <v>#DIV/0!</v>
      </c>
      <c r="R1144">
        <f t="shared" si="70"/>
        <v>2015</v>
      </c>
      <c r="S1144" s="17">
        <f t="shared" si="71"/>
        <v>42022.006099537044</v>
      </c>
    </row>
    <row r="1145" spans="1:19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14">
        <v>1447735126</v>
      </c>
      <c r="K1145" t="b">
        <v>0</v>
      </c>
      <c r="L1145">
        <v>8</v>
      </c>
      <c r="M1145" t="b">
        <v>0</v>
      </c>
      <c r="N1145" s="12" t="s">
        <v>8292</v>
      </c>
      <c r="O1145" t="s">
        <v>8294</v>
      </c>
      <c r="P1145" s="10">
        <f t="shared" si="68"/>
        <v>0</v>
      </c>
      <c r="Q1145" s="10">
        <f t="shared" si="69"/>
        <v>23.25</v>
      </c>
      <c r="R1145">
        <f t="shared" si="70"/>
        <v>2015</v>
      </c>
      <c r="S1145" s="17">
        <f t="shared" si="71"/>
        <v>42325.19358796296</v>
      </c>
    </row>
    <row r="1146" spans="1:19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14">
        <v>1427689320</v>
      </c>
      <c r="K1146" t="b">
        <v>0</v>
      </c>
      <c r="L1146">
        <v>0</v>
      </c>
      <c r="M1146" t="b">
        <v>0</v>
      </c>
      <c r="N1146" s="12" t="s">
        <v>8295</v>
      </c>
      <c r="O1146" t="s">
        <v>8296</v>
      </c>
      <c r="P1146" s="10">
        <f t="shared" si="68"/>
        <v>0</v>
      </c>
      <c r="Q1146" s="10" t="e">
        <f t="shared" si="69"/>
        <v>#DIV/0!</v>
      </c>
      <c r="R1146">
        <f t="shared" si="70"/>
        <v>2015</v>
      </c>
      <c r="S1146" s="17">
        <f t="shared" si="71"/>
        <v>42093.181944444441</v>
      </c>
    </row>
    <row r="1147" spans="1:19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14">
        <v>1407088592</v>
      </c>
      <c r="K1147" t="b">
        <v>0</v>
      </c>
      <c r="L1147">
        <v>1</v>
      </c>
      <c r="M1147" t="b">
        <v>0</v>
      </c>
      <c r="N1147" s="12" t="s">
        <v>8295</v>
      </c>
      <c r="O1147" t="s">
        <v>8296</v>
      </c>
      <c r="P1147" s="10">
        <f t="shared" si="68"/>
        <v>0</v>
      </c>
      <c r="Q1147" s="10">
        <f t="shared" si="69"/>
        <v>100</v>
      </c>
      <c r="R1147">
        <f t="shared" si="70"/>
        <v>2014</v>
      </c>
      <c r="S1147" s="17">
        <f t="shared" si="71"/>
        <v>41854.747592592597</v>
      </c>
    </row>
    <row r="1148" spans="1:19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14">
        <v>1395787973</v>
      </c>
      <c r="K1148" t="b">
        <v>0</v>
      </c>
      <c r="L1148">
        <v>12</v>
      </c>
      <c r="M1148" t="b">
        <v>0</v>
      </c>
      <c r="N1148" s="12" t="s">
        <v>8295</v>
      </c>
      <c r="O1148" t="s">
        <v>8296</v>
      </c>
      <c r="P1148" s="10">
        <f t="shared" si="68"/>
        <v>9</v>
      </c>
      <c r="Q1148" s="10">
        <f t="shared" si="69"/>
        <v>44.17</v>
      </c>
      <c r="R1148">
        <f t="shared" si="70"/>
        <v>2014</v>
      </c>
      <c r="S1148" s="17">
        <f t="shared" si="71"/>
        <v>41723.9533912037</v>
      </c>
    </row>
    <row r="1149" spans="1:19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14">
        <v>1408576783</v>
      </c>
      <c r="K1149" t="b">
        <v>0</v>
      </c>
      <c r="L1149">
        <v>0</v>
      </c>
      <c r="M1149" t="b">
        <v>0</v>
      </c>
      <c r="N1149" s="12" t="s">
        <v>8295</v>
      </c>
      <c r="O1149" t="s">
        <v>8296</v>
      </c>
      <c r="P1149" s="10">
        <f t="shared" si="68"/>
        <v>0</v>
      </c>
      <c r="Q1149" s="10" t="e">
        <f t="shared" si="69"/>
        <v>#DIV/0!</v>
      </c>
      <c r="R1149">
        <f t="shared" si="70"/>
        <v>2014</v>
      </c>
      <c r="S1149" s="17">
        <f t="shared" si="71"/>
        <v>41871.972025462965</v>
      </c>
    </row>
    <row r="1150" spans="1:19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14">
        <v>1477973181</v>
      </c>
      <c r="K1150" t="b">
        <v>0</v>
      </c>
      <c r="L1150">
        <v>3</v>
      </c>
      <c r="M1150" t="b">
        <v>0</v>
      </c>
      <c r="N1150" s="12" t="s">
        <v>8295</v>
      </c>
      <c r="O1150" t="s">
        <v>8296</v>
      </c>
      <c r="P1150" s="10">
        <f t="shared" si="68"/>
        <v>0</v>
      </c>
      <c r="Q1150" s="10">
        <f t="shared" si="69"/>
        <v>24.33</v>
      </c>
      <c r="R1150">
        <f t="shared" si="70"/>
        <v>2016</v>
      </c>
      <c r="S1150" s="17">
        <f t="shared" si="71"/>
        <v>42675.171076388884</v>
      </c>
    </row>
    <row r="1151" spans="1:19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14">
        <v>1463504566</v>
      </c>
      <c r="K1151" t="b">
        <v>0</v>
      </c>
      <c r="L1151">
        <v>2</v>
      </c>
      <c r="M1151" t="b">
        <v>0</v>
      </c>
      <c r="N1151" s="12" t="s">
        <v>8295</v>
      </c>
      <c r="O1151" t="s">
        <v>8296</v>
      </c>
      <c r="P1151" s="10">
        <f t="shared" si="68"/>
        <v>0</v>
      </c>
      <c r="Q1151" s="10">
        <f t="shared" si="69"/>
        <v>37.5</v>
      </c>
      <c r="R1151">
        <f t="shared" si="70"/>
        <v>2016</v>
      </c>
      <c r="S1151" s="17">
        <f t="shared" si="71"/>
        <v>42507.71025462963</v>
      </c>
    </row>
    <row r="1152" spans="1:19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14">
        <v>1447109675</v>
      </c>
      <c r="K1152" t="b">
        <v>0</v>
      </c>
      <c r="L1152">
        <v>6</v>
      </c>
      <c r="M1152" t="b">
        <v>0</v>
      </c>
      <c r="N1152" s="12" t="s">
        <v>8295</v>
      </c>
      <c r="O1152" t="s">
        <v>8296</v>
      </c>
      <c r="P1152" s="10">
        <f t="shared" si="68"/>
        <v>10</v>
      </c>
      <c r="Q1152" s="10">
        <f t="shared" si="69"/>
        <v>42</v>
      </c>
      <c r="R1152">
        <f t="shared" si="70"/>
        <v>2015</v>
      </c>
      <c r="S1152" s="17">
        <f t="shared" si="71"/>
        <v>42317.954571759255</v>
      </c>
    </row>
    <row r="1153" spans="1:19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14">
        <v>1439000863</v>
      </c>
      <c r="K1153" t="b">
        <v>0</v>
      </c>
      <c r="L1153">
        <v>0</v>
      </c>
      <c r="M1153" t="b">
        <v>0</v>
      </c>
      <c r="N1153" s="12" t="s">
        <v>8295</v>
      </c>
      <c r="O1153" t="s">
        <v>8296</v>
      </c>
      <c r="P1153" s="10">
        <f t="shared" si="68"/>
        <v>0</v>
      </c>
      <c r="Q1153" s="10" t="e">
        <f t="shared" si="69"/>
        <v>#DIV/0!</v>
      </c>
      <c r="R1153">
        <f t="shared" si="70"/>
        <v>2015</v>
      </c>
      <c r="S1153" s="17">
        <f t="shared" si="71"/>
        <v>42224.102581018517</v>
      </c>
    </row>
    <row r="1154" spans="1:19" ht="15.7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14">
        <v>1429117312</v>
      </c>
      <c r="K1154" t="b">
        <v>0</v>
      </c>
      <c r="L1154">
        <v>15</v>
      </c>
      <c r="M1154" t="b">
        <v>0</v>
      </c>
      <c r="N1154" s="12" t="s">
        <v>8295</v>
      </c>
      <c r="O1154" t="s">
        <v>8296</v>
      </c>
      <c r="P1154" s="10">
        <f t="shared" si="68"/>
        <v>6</v>
      </c>
      <c r="Q1154" s="10">
        <f t="shared" si="69"/>
        <v>60.73</v>
      </c>
      <c r="R1154">
        <f t="shared" si="70"/>
        <v>2015</v>
      </c>
      <c r="S1154" s="17">
        <f t="shared" si="71"/>
        <v>42109.709629629629</v>
      </c>
    </row>
    <row r="1155" spans="1:19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14">
        <v>1432055305</v>
      </c>
      <c r="K1155" t="b">
        <v>0</v>
      </c>
      <c r="L1155">
        <v>1</v>
      </c>
      <c r="M1155" t="b">
        <v>0</v>
      </c>
      <c r="N1155" s="12" t="s">
        <v>8295</v>
      </c>
      <c r="O1155" t="s">
        <v>8296</v>
      </c>
      <c r="P1155" s="10">
        <f t="shared" ref="P1155:P1218" si="72">ROUND(E1155/D1155*100,0)</f>
        <v>1</v>
      </c>
      <c r="Q1155" s="10">
        <f t="shared" ref="Q1155:Q1218" si="73">ROUND(E1155/L1155,2)</f>
        <v>50</v>
      </c>
      <c r="R1155">
        <f t="shared" ref="R1155:R1218" si="74">YEAR(S1155)</f>
        <v>2015</v>
      </c>
      <c r="S1155" s="17">
        <f t="shared" ref="S1155:S1218" si="75">(((J1155/60)/60)/24)+DATE(1970,1,1)</f>
        <v>42143.714178240742</v>
      </c>
    </row>
    <row r="1156" spans="1:19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14">
        <v>1438915006</v>
      </c>
      <c r="K1156" t="b">
        <v>0</v>
      </c>
      <c r="L1156">
        <v>3</v>
      </c>
      <c r="M1156" t="b">
        <v>0</v>
      </c>
      <c r="N1156" s="12" t="s">
        <v>8295</v>
      </c>
      <c r="O1156" t="s">
        <v>8296</v>
      </c>
      <c r="P1156" s="10">
        <f t="shared" si="72"/>
        <v>7</v>
      </c>
      <c r="Q1156" s="10">
        <f t="shared" si="73"/>
        <v>108.33</v>
      </c>
      <c r="R1156">
        <f t="shared" si="74"/>
        <v>2015</v>
      </c>
      <c r="S1156" s="17">
        <f t="shared" si="75"/>
        <v>42223.108865740738</v>
      </c>
    </row>
    <row r="1157" spans="1:19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14">
        <v>1405448408</v>
      </c>
      <c r="K1157" t="b">
        <v>0</v>
      </c>
      <c r="L1157">
        <v>8</v>
      </c>
      <c r="M1157" t="b">
        <v>0</v>
      </c>
      <c r="N1157" s="12" t="s">
        <v>8295</v>
      </c>
      <c r="O1157" t="s">
        <v>8296</v>
      </c>
      <c r="P1157" s="10">
        <f t="shared" si="72"/>
        <v>1</v>
      </c>
      <c r="Q1157" s="10">
        <f t="shared" si="73"/>
        <v>23.5</v>
      </c>
      <c r="R1157">
        <f t="shared" si="74"/>
        <v>2014</v>
      </c>
      <c r="S1157" s="17">
        <f t="shared" si="75"/>
        <v>41835.763981481483</v>
      </c>
    </row>
    <row r="1158" spans="1:19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14">
        <v>1422150162</v>
      </c>
      <c r="K1158" t="b">
        <v>0</v>
      </c>
      <c r="L1158">
        <v>0</v>
      </c>
      <c r="M1158" t="b">
        <v>0</v>
      </c>
      <c r="N1158" s="12" t="s">
        <v>8295</v>
      </c>
      <c r="O1158" t="s">
        <v>8296</v>
      </c>
      <c r="P1158" s="10">
        <f t="shared" si="72"/>
        <v>0</v>
      </c>
      <c r="Q1158" s="10" t="e">
        <f t="shared" si="73"/>
        <v>#DIV/0!</v>
      </c>
      <c r="R1158">
        <f t="shared" si="74"/>
        <v>2015</v>
      </c>
      <c r="S1158" s="17">
        <f t="shared" si="75"/>
        <v>42029.07131944444</v>
      </c>
    </row>
    <row r="1159" spans="1:19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14">
        <v>1412607880</v>
      </c>
      <c r="K1159" t="b">
        <v>0</v>
      </c>
      <c r="L1159">
        <v>3</v>
      </c>
      <c r="M1159" t="b">
        <v>0</v>
      </c>
      <c r="N1159" s="12" t="s">
        <v>8295</v>
      </c>
      <c r="O1159" t="s">
        <v>8296</v>
      </c>
      <c r="P1159" s="10">
        <f t="shared" si="72"/>
        <v>2</v>
      </c>
      <c r="Q1159" s="10">
        <f t="shared" si="73"/>
        <v>50.33</v>
      </c>
      <c r="R1159">
        <f t="shared" si="74"/>
        <v>2014</v>
      </c>
      <c r="S1159" s="17">
        <f t="shared" si="75"/>
        <v>41918.628240740742</v>
      </c>
    </row>
    <row r="1160" spans="1:19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14">
        <v>1415499128</v>
      </c>
      <c r="K1160" t="b">
        <v>0</v>
      </c>
      <c r="L1160">
        <v>3</v>
      </c>
      <c r="M1160" t="b">
        <v>0</v>
      </c>
      <c r="N1160" s="12" t="s">
        <v>8295</v>
      </c>
      <c r="O1160" t="s">
        <v>8296</v>
      </c>
      <c r="P1160" s="10">
        <f t="shared" si="72"/>
        <v>0</v>
      </c>
      <c r="Q1160" s="10">
        <f t="shared" si="73"/>
        <v>11.67</v>
      </c>
      <c r="R1160">
        <f t="shared" si="74"/>
        <v>2014</v>
      </c>
      <c r="S1160" s="17">
        <f t="shared" si="75"/>
        <v>41952.09175925926</v>
      </c>
    </row>
    <row r="1161" spans="1:19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14">
        <v>1433006765</v>
      </c>
      <c r="K1161" t="b">
        <v>0</v>
      </c>
      <c r="L1161">
        <v>0</v>
      </c>
      <c r="M1161" t="b">
        <v>0</v>
      </c>
      <c r="N1161" s="12" t="s">
        <v>8295</v>
      </c>
      <c r="O1161" t="s">
        <v>8296</v>
      </c>
      <c r="P1161" s="10">
        <f t="shared" si="72"/>
        <v>0</v>
      </c>
      <c r="Q1161" s="10" t="e">
        <f t="shared" si="73"/>
        <v>#DIV/0!</v>
      </c>
      <c r="R1161">
        <f t="shared" si="74"/>
        <v>2015</v>
      </c>
      <c r="S1161" s="17">
        <f t="shared" si="75"/>
        <v>42154.726446759261</v>
      </c>
    </row>
    <row r="1162" spans="1:19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14">
        <v>1424922186</v>
      </c>
      <c r="K1162" t="b">
        <v>0</v>
      </c>
      <c r="L1162">
        <v>19</v>
      </c>
      <c r="M1162" t="b">
        <v>0</v>
      </c>
      <c r="N1162" s="12" t="s">
        <v>8295</v>
      </c>
      <c r="O1162" t="s">
        <v>8296</v>
      </c>
      <c r="P1162" s="10">
        <f t="shared" si="72"/>
        <v>4</v>
      </c>
      <c r="Q1162" s="10">
        <f t="shared" si="73"/>
        <v>60.79</v>
      </c>
      <c r="R1162">
        <f t="shared" si="74"/>
        <v>2015</v>
      </c>
      <c r="S1162" s="17">
        <f t="shared" si="75"/>
        <v>42061.154930555553</v>
      </c>
    </row>
    <row r="1163" spans="1:19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14">
        <v>1430233589</v>
      </c>
      <c r="K1163" t="b">
        <v>0</v>
      </c>
      <c r="L1163">
        <v>0</v>
      </c>
      <c r="M1163" t="b">
        <v>0</v>
      </c>
      <c r="N1163" s="12" t="s">
        <v>8295</v>
      </c>
      <c r="O1163" t="s">
        <v>8296</v>
      </c>
      <c r="P1163" s="10">
        <f t="shared" si="72"/>
        <v>0</v>
      </c>
      <c r="Q1163" s="10" t="e">
        <f t="shared" si="73"/>
        <v>#DIV/0!</v>
      </c>
      <c r="R1163">
        <f t="shared" si="74"/>
        <v>2015</v>
      </c>
      <c r="S1163" s="17">
        <f t="shared" si="75"/>
        <v>42122.629502314812</v>
      </c>
    </row>
    <row r="1164" spans="1:19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14">
        <v>1408983864</v>
      </c>
      <c r="K1164" t="b">
        <v>0</v>
      </c>
      <c r="L1164">
        <v>2</v>
      </c>
      <c r="M1164" t="b">
        <v>0</v>
      </c>
      <c r="N1164" s="12" t="s">
        <v>8295</v>
      </c>
      <c r="O1164" t="s">
        <v>8296</v>
      </c>
      <c r="P1164" s="10">
        <f t="shared" si="72"/>
        <v>0</v>
      </c>
      <c r="Q1164" s="10">
        <f t="shared" si="73"/>
        <v>17.5</v>
      </c>
      <c r="R1164">
        <f t="shared" si="74"/>
        <v>2014</v>
      </c>
      <c r="S1164" s="17">
        <f t="shared" si="75"/>
        <v>41876.683611111112</v>
      </c>
    </row>
    <row r="1165" spans="1:19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14">
        <v>1405012920</v>
      </c>
      <c r="K1165" t="b">
        <v>0</v>
      </c>
      <c r="L1165">
        <v>0</v>
      </c>
      <c r="M1165" t="b">
        <v>0</v>
      </c>
      <c r="N1165" s="12" t="s">
        <v>8295</v>
      </c>
      <c r="O1165" t="s">
        <v>8296</v>
      </c>
      <c r="P1165" s="10">
        <f t="shared" si="72"/>
        <v>0</v>
      </c>
      <c r="Q1165" s="10" t="e">
        <f t="shared" si="73"/>
        <v>#DIV/0!</v>
      </c>
      <c r="R1165">
        <f t="shared" si="74"/>
        <v>2014</v>
      </c>
      <c r="S1165" s="17">
        <f t="shared" si="75"/>
        <v>41830.723611111112</v>
      </c>
    </row>
    <row r="1166" spans="1:19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14">
        <v>1463678582</v>
      </c>
      <c r="K1166" t="b">
        <v>0</v>
      </c>
      <c r="L1166">
        <v>0</v>
      </c>
      <c r="M1166" t="b">
        <v>0</v>
      </c>
      <c r="N1166" s="12" t="s">
        <v>8295</v>
      </c>
      <c r="O1166" t="s">
        <v>8296</v>
      </c>
      <c r="P1166" s="10">
        <f t="shared" si="72"/>
        <v>0</v>
      </c>
      <c r="Q1166" s="10" t="e">
        <f t="shared" si="73"/>
        <v>#DIV/0!</v>
      </c>
      <c r="R1166">
        <f t="shared" si="74"/>
        <v>2016</v>
      </c>
      <c r="S1166" s="17">
        <f t="shared" si="75"/>
        <v>42509.724328703705</v>
      </c>
    </row>
    <row r="1167" spans="1:19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14">
        <v>1401685730</v>
      </c>
      <c r="K1167" t="b">
        <v>0</v>
      </c>
      <c r="L1167">
        <v>25</v>
      </c>
      <c r="M1167" t="b">
        <v>0</v>
      </c>
      <c r="N1167" s="12" t="s">
        <v>8295</v>
      </c>
      <c r="O1167" t="s">
        <v>8296</v>
      </c>
      <c r="P1167" s="10">
        <f t="shared" si="72"/>
        <v>21</v>
      </c>
      <c r="Q1167" s="10">
        <f t="shared" si="73"/>
        <v>82.82</v>
      </c>
      <c r="R1167">
        <f t="shared" si="74"/>
        <v>2014</v>
      </c>
      <c r="S1167" s="17">
        <f t="shared" si="75"/>
        <v>41792.214467592588</v>
      </c>
    </row>
    <row r="1168" spans="1:19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14">
        <v>1432640342</v>
      </c>
      <c r="K1168" t="b">
        <v>0</v>
      </c>
      <c r="L1168">
        <v>8</v>
      </c>
      <c r="M1168" t="b">
        <v>0</v>
      </c>
      <c r="N1168" s="12" t="s">
        <v>8295</v>
      </c>
      <c r="O1168" t="s">
        <v>8296</v>
      </c>
      <c r="P1168" s="10">
        <f t="shared" si="72"/>
        <v>19</v>
      </c>
      <c r="Q1168" s="10">
        <f t="shared" si="73"/>
        <v>358.88</v>
      </c>
      <c r="R1168">
        <f t="shared" si="74"/>
        <v>2015</v>
      </c>
      <c r="S1168" s="17">
        <f t="shared" si="75"/>
        <v>42150.485439814816</v>
      </c>
    </row>
    <row r="1169" spans="1:19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14">
        <v>1407865095</v>
      </c>
      <c r="K1169" t="b">
        <v>0</v>
      </c>
      <c r="L1169">
        <v>16</v>
      </c>
      <c r="M1169" t="b">
        <v>0</v>
      </c>
      <c r="N1169" s="12" t="s">
        <v>8295</v>
      </c>
      <c r="O1169" t="s">
        <v>8296</v>
      </c>
      <c r="P1169" s="10">
        <f t="shared" si="72"/>
        <v>2</v>
      </c>
      <c r="Q1169" s="10">
        <f t="shared" si="73"/>
        <v>61.19</v>
      </c>
      <c r="R1169">
        <f t="shared" si="74"/>
        <v>2014</v>
      </c>
      <c r="S1169" s="17">
        <f t="shared" si="75"/>
        <v>41863.734895833331</v>
      </c>
    </row>
    <row r="1170" spans="1:19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14">
        <v>1471915065</v>
      </c>
      <c r="K1170" t="b">
        <v>0</v>
      </c>
      <c r="L1170">
        <v>3</v>
      </c>
      <c r="M1170" t="b">
        <v>0</v>
      </c>
      <c r="N1170" s="12" t="s">
        <v>8295</v>
      </c>
      <c r="O1170" t="s">
        <v>8296</v>
      </c>
      <c r="P1170" s="10">
        <f t="shared" si="72"/>
        <v>6</v>
      </c>
      <c r="Q1170" s="10">
        <f t="shared" si="73"/>
        <v>340</v>
      </c>
      <c r="R1170">
        <f t="shared" si="74"/>
        <v>2016</v>
      </c>
      <c r="S1170" s="17">
        <f t="shared" si="75"/>
        <v>42605.053993055553</v>
      </c>
    </row>
    <row r="1171" spans="1:19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14">
        <v>1422001763</v>
      </c>
      <c r="K1171" t="b">
        <v>0</v>
      </c>
      <c r="L1171">
        <v>3</v>
      </c>
      <c r="M1171" t="b">
        <v>0</v>
      </c>
      <c r="N1171" s="12" t="s">
        <v>8295</v>
      </c>
      <c r="O1171" t="s">
        <v>8296</v>
      </c>
      <c r="P1171" s="10">
        <f t="shared" si="72"/>
        <v>0</v>
      </c>
      <c r="Q1171" s="10">
        <f t="shared" si="73"/>
        <v>5.67</v>
      </c>
      <c r="R1171">
        <f t="shared" si="74"/>
        <v>2015</v>
      </c>
      <c r="S1171" s="17">
        <f t="shared" si="75"/>
        <v>42027.353738425925</v>
      </c>
    </row>
    <row r="1172" spans="1:19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14">
        <v>1430429171</v>
      </c>
      <c r="K1172" t="b">
        <v>0</v>
      </c>
      <c r="L1172">
        <v>2</v>
      </c>
      <c r="M1172" t="b">
        <v>0</v>
      </c>
      <c r="N1172" s="12" t="s">
        <v>8295</v>
      </c>
      <c r="O1172" t="s">
        <v>8296</v>
      </c>
      <c r="P1172" s="10">
        <f t="shared" si="72"/>
        <v>0</v>
      </c>
      <c r="Q1172" s="10">
        <f t="shared" si="73"/>
        <v>50</v>
      </c>
      <c r="R1172">
        <f t="shared" si="74"/>
        <v>2015</v>
      </c>
      <c r="S1172" s="17">
        <f t="shared" si="75"/>
        <v>42124.893182870372</v>
      </c>
    </row>
    <row r="1173" spans="1:19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14">
        <v>1414351127</v>
      </c>
      <c r="K1173" t="b">
        <v>0</v>
      </c>
      <c r="L1173">
        <v>1</v>
      </c>
      <c r="M1173" t="b">
        <v>0</v>
      </c>
      <c r="N1173" s="12" t="s">
        <v>8295</v>
      </c>
      <c r="O1173" t="s">
        <v>8296</v>
      </c>
      <c r="P1173" s="10">
        <f t="shared" si="72"/>
        <v>0</v>
      </c>
      <c r="Q1173" s="10">
        <f t="shared" si="73"/>
        <v>25</v>
      </c>
      <c r="R1173">
        <f t="shared" si="74"/>
        <v>2014</v>
      </c>
      <c r="S1173" s="17">
        <f t="shared" si="75"/>
        <v>41938.804710648146</v>
      </c>
    </row>
    <row r="1174" spans="1:19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14">
        <v>1405959752</v>
      </c>
      <c r="K1174" t="b">
        <v>0</v>
      </c>
      <c r="L1174">
        <v>0</v>
      </c>
      <c r="M1174" t="b">
        <v>0</v>
      </c>
      <c r="N1174" s="12" t="s">
        <v>8295</v>
      </c>
      <c r="O1174" t="s">
        <v>8296</v>
      </c>
      <c r="P1174" s="10">
        <f t="shared" si="72"/>
        <v>0</v>
      </c>
      <c r="Q1174" s="10" t="e">
        <f t="shared" si="73"/>
        <v>#DIV/0!</v>
      </c>
      <c r="R1174">
        <f t="shared" si="74"/>
        <v>2014</v>
      </c>
      <c r="S1174" s="17">
        <f t="shared" si="75"/>
        <v>41841.682314814818</v>
      </c>
    </row>
    <row r="1175" spans="1:19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14">
        <v>1435552057</v>
      </c>
      <c r="K1175" t="b">
        <v>0</v>
      </c>
      <c r="L1175">
        <v>1</v>
      </c>
      <c r="M1175" t="b">
        <v>0</v>
      </c>
      <c r="N1175" s="12" t="s">
        <v>8295</v>
      </c>
      <c r="O1175" t="s">
        <v>8296</v>
      </c>
      <c r="P1175" s="10">
        <f t="shared" si="72"/>
        <v>0</v>
      </c>
      <c r="Q1175" s="10">
        <f t="shared" si="73"/>
        <v>30</v>
      </c>
      <c r="R1175">
        <f t="shared" si="74"/>
        <v>2015</v>
      </c>
      <c r="S1175" s="17">
        <f t="shared" si="75"/>
        <v>42184.185844907406</v>
      </c>
    </row>
    <row r="1176" spans="1:19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14">
        <v>1460146327</v>
      </c>
      <c r="K1176" t="b">
        <v>0</v>
      </c>
      <c r="L1176">
        <v>19</v>
      </c>
      <c r="M1176" t="b">
        <v>0</v>
      </c>
      <c r="N1176" s="12" t="s">
        <v>8295</v>
      </c>
      <c r="O1176" t="s">
        <v>8296</v>
      </c>
      <c r="P1176" s="10">
        <f t="shared" si="72"/>
        <v>6</v>
      </c>
      <c r="Q1176" s="10">
        <f t="shared" si="73"/>
        <v>46.63</v>
      </c>
      <c r="R1176">
        <f t="shared" si="74"/>
        <v>2016</v>
      </c>
      <c r="S1176" s="17">
        <f t="shared" si="75"/>
        <v>42468.84174768519</v>
      </c>
    </row>
    <row r="1177" spans="1:19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14">
        <v>1434389339</v>
      </c>
      <c r="K1177" t="b">
        <v>0</v>
      </c>
      <c r="L1177">
        <v>9</v>
      </c>
      <c r="M1177" t="b">
        <v>0</v>
      </c>
      <c r="N1177" s="12" t="s">
        <v>8295</v>
      </c>
      <c r="O1177" t="s">
        <v>8296</v>
      </c>
      <c r="P1177" s="10">
        <f t="shared" si="72"/>
        <v>3</v>
      </c>
      <c r="Q1177" s="10">
        <f t="shared" si="73"/>
        <v>65</v>
      </c>
      <c r="R1177">
        <f t="shared" si="74"/>
        <v>2015</v>
      </c>
      <c r="S1177" s="17">
        <f t="shared" si="75"/>
        <v>42170.728460648148</v>
      </c>
    </row>
    <row r="1178" spans="1:19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14">
        <v>1484094498</v>
      </c>
      <c r="K1178" t="b">
        <v>0</v>
      </c>
      <c r="L1178">
        <v>1</v>
      </c>
      <c r="M1178" t="b">
        <v>0</v>
      </c>
      <c r="N1178" s="12" t="s">
        <v>8295</v>
      </c>
      <c r="O1178" t="s">
        <v>8296</v>
      </c>
      <c r="P1178" s="10">
        <f t="shared" si="72"/>
        <v>0</v>
      </c>
      <c r="Q1178" s="10">
        <f t="shared" si="73"/>
        <v>10</v>
      </c>
      <c r="R1178">
        <f t="shared" si="74"/>
        <v>2017</v>
      </c>
      <c r="S1178" s="17">
        <f t="shared" si="75"/>
        <v>42746.019652777773</v>
      </c>
    </row>
    <row r="1179" spans="1:19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14">
        <v>1410796296</v>
      </c>
      <c r="K1179" t="b">
        <v>0</v>
      </c>
      <c r="L1179">
        <v>0</v>
      </c>
      <c r="M1179" t="b">
        <v>0</v>
      </c>
      <c r="N1179" s="12" t="s">
        <v>8295</v>
      </c>
      <c r="O1179" t="s">
        <v>8296</v>
      </c>
      <c r="P1179" s="10">
        <f t="shared" si="72"/>
        <v>0</v>
      </c>
      <c r="Q1179" s="10" t="e">
        <f t="shared" si="73"/>
        <v>#DIV/0!</v>
      </c>
      <c r="R1179">
        <f t="shared" si="74"/>
        <v>2014</v>
      </c>
      <c r="S1179" s="17">
        <f t="shared" si="75"/>
        <v>41897.660833333335</v>
      </c>
    </row>
    <row r="1180" spans="1:19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14">
        <v>1405633452</v>
      </c>
      <c r="K1180" t="b">
        <v>0</v>
      </c>
      <c r="L1180">
        <v>1</v>
      </c>
      <c r="M1180" t="b">
        <v>0</v>
      </c>
      <c r="N1180" s="12" t="s">
        <v>8295</v>
      </c>
      <c r="O1180" t="s">
        <v>8296</v>
      </c>
      <c r="P1180" s="10">
        <f t="shared" si="72"/>
        <v>0</v>
      </c>
      <c r="Q1180" s="10">
        <f t="shared" si="73"/>
        <v>5</v>
      </c>
      <c r="R1180">
        <f t="shared" si="74"/>
        <v>2014</v>
      </c>
      <c r="S1180" s="17">
        <f t="shared" si="75"/>
        <v>41837.905694444446</v>
      </c>
    </row>
    <row r="1181" spans="1:19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14">
        <v>1443460627</v>
      </c>
      <c r="K1181" t="b">
        <v>0</v>
      </c>
      <c r="L1181">
        <v>5</v>
      </c>
      <c r="M1181" t="b">
        <v>0</v>
      </c>
      <c r="N1181" s="12" t="s">
        <v>8295</v>
      </c>
      <c r="O1181" t="s">
        <v>8296</v>
      </c>
      <c r="P1181" s="10">
        <f t="shared" si="72"/>
        <v>5</v>
      </c>
      <c r="Q1181" s="10">
        <f t="shared" si="73"/>
        <v>640</v>
      </c>
      <c r="R1181">
        <f t="shared" si="74"/>
        <v>2015</v>
      </c>
      <c r="S1181" s="17">
        <f t="shared" si="75"/>
        <v>42275.720219907409</v>
      </c>
    </row>
    <row r="1182" spans="1:19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14">
        <v>1400786514</v>
      </c>
      <c r="K1182" t="b">
        <v>0</v>
      </c>
      <c r="L1182">
        <v>85</v>
      </c>
      <c r="M1182" t="b">
        <v>0</v>
      </c>
      <c r="N1182" s="12" t="s">
        <v>8295</v>
      </c>
      <c r="O1182" t="s">
        <v>8296</v>
      </c>
      <c r="P1182" s="10">
        <f t="shared" si="72"/>
        <v>12</v>
      </c>
      <c r="Q1182" s="10">
        <f t="shared" si="73"/>
        <v>69.12</v>
      </c>
      <c r="R1182">
        <f t="shared" si="74"/>
        <v>2014</v>
      </c>
      <c r="S1182" s="17">
        <f t="shared" si="75"/>
        <v>41781.806875000002</v>
      </c>
    </row>
    <row r="1183" spans="1:19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14">
        <v>1422605321</v>
      </c>
      <c r="K1183" t="b">
        <v>0</v>
      </c>
      <c r="L1183">
        <v>3</v>
      </c>
      <c r="M1183" t="b">
        <v>0</v>
      </c>
      <c r="N1183" s="12" t="s">
        <v>8295</v>
      </c>
      <c r="O1183" t="s">
        <v>8296</v>
      </c>
      <c r="P1183" s="10">
        <f t="shared" si="72"/>
        <v>0</v>
      </c>
      <c r="Q1183" s="10">
        <f t="shared" si="73"/>
        <v>1.33</v>
      </c>
      <c r="R1183">
        <f t="shared" si="74"/>
        <v>2015</v>
      </c>
      <c r="S1183" s="17">
        <f t="shared" si="75"/>
        <v>42034.339363425926</v>
      </c>
    </row>
    <row r="1184" spans="1:19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14">
        <v>1482609088</v>
      </c>
      <c r="K1184" t="b">
        <v>0</v>
      </c>
      <c r="L1184">
        <v>4</v>
      </c>
      <c r="M1184" t="b">
        <v>0</v>
      </c>
      <c r="N1184" s="12" t="s">
        <v>8295</v>
      </c>
      <c r="O1184" t="s">
        <v>8296</v>
      </c>
      <c r="P1184" s="10">
        <f t="shared" si="72"/>
        <v>4</v>
      </c>
      <c r="Q1184" s="10">
        <f t="shared" si="73"/>
        <v>10.5</v>
      </c>
      <c r="R1184">
        <f t="shared" si="74"/>
        <v>2016</v>
      </c>
      <c r="S1184" s="17">
        <f t="shared" si="75"/>
        <v>42728.827407407407</v>
      </c>
    </row>
    <row r="1185" spans="1:19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14">
        <v>1476391223</v>
      </c>
      <c r="K1185" t="b">
        <v>0</v>
      </c>
      <c r="L1185">
        <v>3</v>
      </c>
      <c r="M1185" t="b">
        <v>0</v>
      </c>
      <c r="N1185" s="12" t="s">
        <v>8295</v>
      </c>
      <c r="O1185" t="s">
        <v>8296</v>
      </c>
      <c r="P1185" s="10">
        <f t="shared" si="72"/>
        <v>4</v>
      </c>
      <c r="Q1185" s="10">
        <f t="shared" si="73"/>
        <v>33.33</v>
      </c>
      <c r="R1185">
        <f t="shared" si="74"/>
        <v>2016</v>
      </c>
      <c r="S1185" s="17">
        <f t="shared" si="75"/>
        <v>42656.86137731481</v>
      </c>
    </row>
    <row r="1186" spans="1:19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14">
        <v>1483712611</v>
      </c>
      <c r="K1186" t="b">
        <v>0</v>
      </c>
      <c r="L1186">
        <v>375</v>
      </c>
      <c r="M1186" t="b">
        <v>1</v>
      </c>
      <c r="N1186" s="12" t="s">
        <v>8297</v>
      </c>
      <c r="O1186" t="s">
        <v>8298</v>
      </c>
      <c r="P1186" s="10">
        <f t="shared" si="72"/>
        <v>105</v>
      </c>
      <c r="Q1186" s="10">
        <f t="shared" si="73"/>
        <v>61.56</v>
      </c>
      <c r="R1186">
        <f t="shared" si="74"/>
        <v>2017</v>
      </c>
      <c r="S1186" s="17">
        <f t="shared" si="75"/>
        <v>42741.599664351852</v>
      </c>
    </row>
    <row r="1187" spans="1:19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14">
        <v>1430945149</v>
      </c>
      <c r="K1187" t="b">
        <v>0</v>
      </c>
      <c r="L1187">
        <v>111</v>
      </c>
      <c r="M1187" t="b">
        <v>1</v>
      </c>
      <c r="N1187" s="12" t="s">
        <v>8297</v>
      </c>
      <c r="O1187" t="s">
        <v>8298</v>
      </c>
      <c r="P1187" s="10">
        <f t="shared" si="72"/>
        <v>105</v>
      </c>
      <c r="Q1187" s="10">
        <f t="shared" si="73"/>
        <v>118.74</v>
      </c>
      <c r="R1187">
        <f t="shared" si="74"/>
        <v>2015</v>
      </c>
      <c r="S1187" s="17">
        <f t="shared" si="75"/>
        <v>42130.865150462967</v>
      </c>
    </row>
    <row r="1188" spans="1:19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14">
        <v>1430340195</v>
      </c>
      <c r="K1188" t="b">
        <v>0</v>
      </c>
      <c r="L1188">
        <v>123</v>
      </c>
      <c r="M1188" t="b">
        <v>1</v>
      </c>
      <c r="N1188" s="12" t="s">
        <v>8297</v>
      </c>
      <c r="O1188" t="s">
        <v>8298</v>
      </c>
      <c r="P1188" s="10">
        <f t="shared" si="72"/>
        <v>107</v>
      </c>
      <c r="Q1188" s="10">
        <f t="shared" si="73"/>
        <v>65.08</v>
      </c>
      <c r="R1188">
        <f t="shared" si="74"/>
        <v>2015</v>
      </c>
      <c r="S1188" s="17">
        <f t="shared" si="75"/>
        <v>42123.86336805555</v>
      </c>
    </row>
    <row r="1189" spans="1:19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14">
        <v>1429133323</v>
      </c>
      <c r="K1189" t="b">
        <v>0</v>
      </c>
      <c r="L1189">
        <v>70</v>
      </c>
      <c r="M1189" t="b">
        <v>1</v>
      </c>
      <c r="N1189" s="12" t="s">
        <v>8297</v>
      </c>
      <c r="O1189" t="s">
        <v>8298</v>
      </c>
      <c r="P1189" s="10">
        <f t="shared" si="72"/>
        <v>104</v>
      </c>
      <c r="Q1189" s="10">
        <f t="shared" si="73"/>
        <v>130.16</v>
      </c>
      <c r="R1189">
        <f t="shared" si="74"/>
        <v>2015</v>
      </c>
      <c r="S1189" s="17">
        <f t="shared" si="75"/>
        <v>42109.894942129627</v>
      </c>
    </row>
    <row r="1190" spans="1:19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14">
        <v>1481129340</v>
      </c>
      <c r="K1190" t="b">
        <v>0</v>
      </c>
      <c r="L1190">
        <v>85</v>
      </c>
      <c r="M1190" t="b">
        <v>1</v>
      </c>
      <c r="N1190" s="12" t="s">
        <v>8297</v>
      </c>
      <c r="O1190" t="s">
        <v>8298</v>
      </c>
      <c r="P1190" s="10">
        <f t="shared" si="72"/>
        <v>161</v>
      </c>
      <c r="Q1190" s="10">
        <f t="shared" si="73"/>
        <v>37.78</v>
      </c>
      <c r="R1190">
        <f t="shared" si="74"/>
        <v>2016</v>
      </c>
      <c r="S1190" s="17">
        <f t="shared" si="75"/>
        <v>42711.700694444444</v>
      </c>
    </row>
    <row r="1191" spans="1:19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14">
        <v>1465428595</v>
      </c>
      <c r="K1191" t="b">
        <v>0</v>
      </c>
      <c r="L1191">
        <v>86</v>
      </c>
      <c r="M1191" t="b">
        <v>1</v>
      </c>
      <c r="N1191" s="12" t="s">
        <v>8297</v>
      </c>
      <c r="O1191" t="s">
        <v>8298</v>
      </c>
      <c r="P1191" s="10">
        <f t="shared" si="72"/>
        <v>108</v>
      </c>
      <c r="Q1191" s="10">
        <f t="shared" si="73"/>
        <v>112.79</v>
      </c>
      <c r="R1191">
        <f t="shared" si="74"/>
        <v>2016</v>
      </c>
      <c r="S1191" s="17">
        <f t="shared" si="75"/>
        <v>42529.979108796295</v>
      </c>
    </row>
    <row r="1192" spans="1:19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14">
        <v>1406908725</v>
      </c>
      <c r="K1192" t="b">
        <v>0</v>
      </c>
      <c r="L1192">
        <v>13</v>
      </c>
      <c r="M1192" t="b">
        <v>1</v>
      </c>
      <c r="N1192" s="12" t="s">
        <v>8297</v>
      </c>
      <c r="O1192" t="s">
        <v>8298</v>
      </c>
      <c r="P1192" s="10">
        <f t="shared" si="72"/>
        <v>135</v>
      </c>
      <c r="Q1192" s="10">
        <f t="shared" si="73"/>
        <v>51.92</v>
      </c>
      <c r="R1192">
        <f t="shared" si="74"/>
        <v>2014</v>
      </c>
      <c r="S1192" s="17">
        <f t="shared" si="75"/>
        <v>41852.665798611109</v>
      </c>
    </row>
    <row r="1193" spans="1:19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14">
        <v>1455892160</v>
      </c>
      <c r="K1193" t="b">
        <v>0</v>
      </c>
      <c r="L1193">
        <v>33</v>
      </c>
      <c r="M1193" t="b">
        <v>1</v>
      </c>
      <c r="N1193" s="12" t="s">
        <v>8297</v>
      </c>
      <c r="O1193" t="s">
        <v>8298</v>
      </c>
      <c r="P1193" s="10">
        <f t="shared" si="72"/>
        <v>109</v>
      </c>
      <c r="Q1193" s="10">
        <f t="shared" si="73"/>
        <v>89.24</v>
      </c>
      <c r="R1193">
        <f t="shared" si="74"/>
        <v>2016</v>
      </c>
      <c r="S1193" s="17">
        <f t="shared" si="75"/>
        <v>42419.603703703702</v>
      </c>
    </row>
    <row r="1194" spans="1:19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14">
        <v>1484222978</v>
      </c>
      <c r="K1194" t="b">
        <v>0</v>
      </c>
      <c r="L1194">
        <v>15</v>
      </c>
      <c r="M1194" t="b">
        <v>1</v>
      </c>
      <c r="N1194" s="12" t="s">
        <v>8297</v>
      </c>
      <c r="O1194" t="s">
        <v>8298</v>
      </c>
      <c r="P1194" s="10">
        <f t="shared" si="72"/>
        <v>290</v>
      </c>
      <c r="Q1194" s="10">
        <f t="shared" si="73"/>
        <v>19.329999999999998</v>
      </c>
      <c r="R1194">
        <f t="shared" si="74"/>
        <v>2017</v>
      </c>
      <c r="S1194" s="17">
        <f t="shared" si="75"/>
        <v>42747.506689814814</v>
      </c>
    </row>
    <row r="1195" spans="1:19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14">
        <v>1455043053</v>
      </c>
      <c r="K1195" t="b">
        <v>0</v>
      </c>
      <c r="L1195">
        <v>273</v>
      </c>
      <c r="M1195" t="b">
        <v>1</v>
      </c>
      <c r="N1195" s="12" t="s">
        <v>8297</v>
      </c>
      <c r="O1195" t="s">
        <v>8298</v>
      </c>
      <c r="P1195" s="10">
        <f t="shared" si="72"/>
        <v>104</v>
      </c>
      <c r="Q1195" s="10">
        <f t="shared" si="73"/>
        <v>79.97</v>
      </c>
      <c r="R1195">
        <f t="shared" si="74"/>
        <v>2016</v>
      </c>
      <c r="S1195" s="17">
        <f t="shared" si="75"/>
        <v>42409.776076388895</v>
      </c>
    </row>
    <row r="1196" spans="1:19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14">
        <v>1425901379</v>
      </c>
      <c r="K1196" t="b">
        <v>0</v>
      </c>
      <c r="L1196">
        <v>714</v>
      </c>
      <c r="M1196" t="b">
        <v>1</v>
      </c>
      <c r="N1196" s="12" t="s">
        <v>8297</v>
      </c>
      <c r="O1196" t="s">
        <v>8298</v>
      </c>
      <c r="P1196" s="10">
        <f t="shared" si="72"/>
        <v>322</v>
      </c>
      <c r="Q1196" s="10">
        <f t="shared" si="73"/>
        <v>56.41</v>
      </c>
      <c r="R1196">
        <f t="shared" si="74"/>
        <v>2015</v>
      </c>
      <c r="S1196" s="17">
        <f t="shared" si="75"/>
        <v>42072.488182870366</v>
      </c>
    </row>
    <row r="1197" spans="1:19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14">
        <v>1445415653</v>
      </c>
      <c r="K1197" t="b">
        <v>0</v>
      </c>
      <c r="L1197">
        <v>170</v>
      </c>
      <c r="M1197" t="b">
        <v>1</v>
      </c>
      <c r="N1197" s="12" t="s">
        <v>8297</v>
      </c>
      <c r="O1197" t="s">
        <v>8298</v>
      </c>
      <c r="P1197" s="10">
        <f t="shared" si="72"/>
        <v>135</v>
      </c>
      <c r="Q1197" s="10">
        <f t="shared" si="73"/>
        <v>79.41</v>
      </c>
      <c r="R1197">
        <f t="shared" si="74"/>
        <v>2015</v>
      </c>
      <c r="S1197" s="17">
        <f t="shared" si="75"/>
        <v>42298.34783564815</v>
      </c>
    </row>
    <row r="1198" spans="1:19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14">
        <v>1447875539</v>
      </c>
      <c r="K1198" t="b">
        <v>0</v>
      </c>
      <c r="L1198">
        <v>512</v>
      </c>
      <c r="M1198" t="b">
        <v>1</v>
      </c>
      <c r="N1198" s="12" t="s">
        <v>8297</v>
      </c>
      <c r="O1198" t="s">
        <v>8298</v>
      </c>
      <c r="P1198" s="10">
        <f t="shared" si="72"/>
        <v>270</v>
      </c>
      <c r="Q1198" s="10">
        <f t="shared" si="73"/>
        <v>76.44</v>
      </c>
      <c r="R1198">
        <f t="shared" si="74"/>
        <v>2015</v>
      </c>
      <c r="S1198" s="17">
        <f t="shared" si="75"/>
        <v>42326.818738425922</v>
      </c>
    </row>
    <row r="1199" spans="1:19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14">
        <v>1463155034</v>
      </c>
      <c r="K1199" t="b">
        <v>0</v>
      </c>
      <c r="L1199">
        <v>314</v>
      </c>
      <c r="M1199" t="b">
        <v>1</v>
      </c>
      <c r="N1199" s="12" t="s">
        <v>8297</v>
      </c>
      <c r="O1199" t="s">
        <v>8298</v>
      </c>
      <c r="P1199" s="10">
        <f t="shared" si="72"/>
        <v>253</v>
      </c>
      <c r="Q1199" s="10">
        <f t="shared" si="73"/>
        <v>121</v>
      </c>
      <c r="R1199">
        <f t="shared" si="74"/>
        <v>2016</v>
      </c>
      <c r="S1199" s="17">
        <f t="shared" si="75"/>
        <v>42503.66474537037</v>
      </c>
    </row>
    <row r="1200" spans="1:19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14">
        <v>1448463086</v>
      </c>
      <c r="K1200" t="b">
        <v>0</v>
      </c>
      <c r="L1200">
        <v>167</v>
      </c>
      <c r="M1200" t="b">
        <v>1</v>
      </c>
      <c r="N1200" s="12" t="s">
        <v>8297</v>
      </c>
      <c r="O1200" t="s">
        <v>8298</v>
      </c>
      <c r="P1200" s="10">
        <f t="shared" si="72"/>
        <v>261</v>
      </c>
      <c r="Q1200" s="10">
        <f t="shared" si="73"/>
        <v>54.62</v>
      </c>
      <c r="R1200">
        <f t="shared" si="74"/>
        <v>2015</v>
      </c>
      <c r="S1200" s="17">
        <f t="shared" si="75"/>
        <v>42333.619050925925</v>
      </c>
    </row>
    <row r="1201" spans="1:19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14">
        <v>1433615400</v>
      </c>
      <c r="K1201" t="b">
        <v>0</v>
      </c>
      <c r="L1201">
        <v>9</v>
      </c>
      <c r="M1201" t="b">
        <v>1</v>
      </c>
      <c r="N1201" s="12" t="s">
        <v>8297</v>
      </c>
      <c r="O1201" t="s">
        <v>8298</v>
      </c>
      <c r="P1201" s="10">
        <f t="shared" si="72"/>
        <v>101</v>
      </c>
      <c r="Q1201" s="10">
        <f t="shared" si="73"/>
        <v>299.22000000000003</v>
      </c>
      <c r="R1201">
        <f t="shared" si="74"/>
        <v>2015</v>
      </c>
      <c r="S1201" s="17">
        <f t="shared" si="75"/>
        <v>42161.770833333328</v>
      </c>
    </row>
    <row r="1202" spans="1:19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14">
        <v>1427369256</v>
      </c>
      <c r="K1202" t="b">
        <v>0</v>
      </c>
      <c r="L1202">
        <v>103</v>
      </c>
      <c r="M1202" t="b">
        <v>1</v>
      </c>
      <c r="N1202" s="12" t="s">
        <v>8297</v>
      </c>
      <c r="O1202" t="s">
        <v>8298</v>
      </c>
      <c r="P1202" s="10">
        <f t="shared" si="72"/>
        <v>126</v>
      </c>
      <c r="Q1202" s="10">
        <f t="shared" si="73"/>
        <v>58.53</v>
      </c>
      <c r="R1202">
        <f t="shared" si="74"/>
        <v>2015</v>
      </c>
      <c r="S1202" s="17">
        <f t="shared" si="75"/>
        <v>42089.477500000001</v>
      </c>
    </row>
    <row r="1203" spans="1:19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14">
        <v>1466001246</v>
      </c>
      <c r="K1203" t="b">
        <v>0</v>
      </c>
      <c r="L1203">
        <v>111</v>
      </c>
      <c r="M1203" t="b">
        <v>1</v>
      </c>
      <c r="N1203" s="12" t="s">
        <v>8297</v>
      </c>
      <c r="O1203" t="s">
        <v>8298</v>
      </c>
      <c r="P1203" s="10">
        <f t="shared" si="72"/>
        <v>102</v>
      </c>
      <c r="Q1203" s="10">
        <f t="shared" si="73"/>
        <v>55.37</v>
      </c>
      <c r="R1203">
        <f t="shared" si="74"/>
        <v>2016</v>
      </c>
      <c r="S1203" s="17">
        <f t="shared" si="75"/>
        <v>42536.60701388889</v>
      </c>
    </row>
    <row r="1204" spans="1:19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14">
        <v>1432796154</v>
      </c>
      <c r="K1204" t="b">
        <v>0</v>
      </c>
      <c r="L1204">
        <v>271</v>
      </c>
      <c r="M1204" t="b">
        <v>1</v>
      </c>
      <c r="N1204" s="12" t="s">
        <v>8297</v>
      </c>
      <c r="O1204" t="s">
        <v>8298</v>
      </c>
      <c r="P1204" s="10">
        <f t="shared" si="72"/>
        <v>199</v>
      </c>
      <c r="Q1204" s="10">
        <f t="shared" si="73"/>
        <v>183.8</v>
      </c>
      <c r="R1204">
        <f t="shared" si="74"/>
        <v>2015</v>
      </c>
      <c r="S1204" s="17">
        <f t="shared" si="75"/>
        <v>42152.288819444439</v>
      </c>
    </row>
    <row r="1205" spans="1:19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14">
        <v>1430491527</v>
      </c>
      <c r="K1205" t="b">
        <v>0</v>
      </c>
      <c r="L1205">
        <v>101</v>
      </c>
      <c r="M1205" t="b">
        <v>1</v>
      </c>
      <c r="N1205" s="12" t="s">
        <v>8297</v>
      </c>
      <c r="O1205" t="s">
        <v>8298</v>
      </c>
      <c r="P1205" s="10">
        <f t="shared" si="72"/>
        <v>102</v>
      </c>
      <c r="Q1205" s="10">
        <f t="shared" si="73"/>
        <v>165.35</v>
      </c>
      <c r="R1205">
        <f t="shared" si="74"/>
        <v>2015</v>
      </c>
      <c r="S1205" s="17">
        <f t="shared" si="75"/>
        <v>42125.614895833336</v>
      </c>
    </row>
    <row r="1206" spans="1:19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14">
        <v>1445363833</v>
      </c>
      <c r="K1206" t="b">
        <v>0</v>
      </c>
      <c r="L1206">
        <v>57</v>
      </c>
      <c r="M1206" t="b">
        <v>1</v>
      </c>
      <c r="N1206" s="12" t="s">
        <v>8297</v>
      </c>
      <c r="O1206" t="s">
        <v>8298</v>
      </c>
      <c r="P1206" s="10">
        <f t="shared" si="72"/>
        <v>103</v>
      </c>
      <c r="Q1206" s="10">
        <f t="shared" si="73"/>
        <v>234.79</v>
      </c>
      <c r="R1206">
        <f t="shared" si="74"/>
        <v>2015</v>
      </c>
      <c r="S1206" s="17">
        <f t="shared" si="75"/>
        <v>42297.748067129629</v>
      </c>
    </row>
    <row r="1207" spans="1:19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14">
        <v>1431605351</v>
      </c>
      <c r="K1207" t="b">
        <v>0</v>
      </c>
      <c r="L1207">
        <v>62</v>
      </c>
      <c r="M1207" t="b">
        <v>1</v>
      </c>
      <c r="N1207" s="12" t="s">
        <v>8297</v>
      </c>
      <c r="O1207" t="s">
        <v>8298</v>
      </c>
      <c r="P1207" s="10">
        <f t="shared" si="72"/>
        <v>101</v>
      </c>
      <c r="Q1207" s="10">
        <f t="shared" si="73"/>
        <v>211.48</v>
      </c>
      <c r="R1207">
        <f t="shared" si="74"/>
        <v>2015</v>
      </c>
      <c r="S1207" s="17">
        <f t="shared" si="75"/>
        <v>42138.506377314814</v>
      </c>
    </row>
    <row r="1208" spans="1:19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14">
        <v>1486406253</v>
      </c>
      <c r="K1208" t="b">
        <v>0</v>
      </c>
      <c r="L1208">
        <v>32</v>
      </c>
      <c r="M1208" t="b">
        <v>1</v>
      </c>
      <c r="N1208" s="12" t="s">
        <v>8297</v>
      </c>
      <c r="O1208" t="s">
        <v>8298</v>
      </c>
      <c r="P1208" s="10">
        <f t="shared" si="72"/>
        <v>115</v>
      </c>
      <c r="Q1208" s="10">
        <f t="shared" si="73"/>
        <v>32.340000000000003</v>
      </c>
      <c r="R1208">
        <f t="shared" si="74"/>
        <v>2017</v>
      </c>
      <c r="S1208" s="17">
        <f t="shared" si="75"/>
        <v>42772.776076388895</v>
      </c>
    </row>
    <row r="1209" spans="1:19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14">
        <v>1456827573</v>
      </c>
      <c r="K1209" t="b">
        <v>0</v>
      </c>
      <c r="L1209">
        <v>141</v>
      </c>
      <c r="M1209" t="b">
        <v>1</v>
      </c>
      <c r="N1209" s="12" t="s">
        <v>8297</v>
      </c>
      <c r="O1209" t="s">
        <v>8298</v>
      </c>
      <c r="P1209" s="10">
        <f t="shared" si="72"/>
        <v>104</v>
      </c>
      <c r="Q1209" s="10">
        <f t="shared" si="73"/>
        <v>123.38</v>
      </c>
      <c r="R1209">
        <f t="shared" si="74"/>
        <v>2016</v>
      </c>
      <c r="S1209" s="17">
        <f t="shared" si="75"/>
        <v>42430.430243055554</v>
      </c>
    </row>
    <row r="1210" spans="1:19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14">
        <v>1456246864</v>
      </c>
      <c r="K1210" t="b">
        <v>0</v>
      </c>
      <c r="L1210">
        <v>75</v>
      </c>
      <c r="M1210" t="b">
        <v>1</v>
      </c>
      <c r="N1210" s="12" t="s">
        <v>8297</v>
      </c>
      <c r="O1210" t="s">
        <v>8298</v>
      </c>
      <c r="P1210" s="10">
        <f t="shared" si="72"/>
        <v>155</v>
      </c>
      <c r="Q1210" s="10">
        <f t="shared" si="73"/>
        <v>207.07</v>
      </c>
      <c r="R1210">
        <f t="shared" si="74"/>
        <v>2016</v>
      </c>
      <c r="S1210" s="17">
        <f t="shared" si="75"/>
        <v>42423.709074074075</v>
      </c>
    </row>
    <row r="1211" spans="1:19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14">
        <v>1485461905</v>
      </c>
      <c r="K1211" t="b">
        <v>0</v>
      </c>
      <c r="L1211">
        <v>46</v>
      </c>
      <c r="M1211" t="b">
        <v>1</v>
      </c>
      <c r="N1211" s="12" t="s">
        <v>8297</v>
      </c>
      <c r="O1211" t="s">
        <v>8298</v>
      </c>
      <c r="P1211" s="10">
        <f t="shared" si="72"/>
        <v>106</v>
      </c>
      <c r="Q1211" s="10">
        <f t="shared" si="73"/>
        <v>138.26</v>
      </c>
      <c r="R1211">
        <f t="shared" si="74"/>
        <v>2017</v>
      </c>
      <c r="S1211" s="17">
        <f t="shared" si="75"/>
        <v>42761.846122685187</v>
      </c>
    </row>
    <row r="1212" spans="1:19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14">
        <v>1431124572</v>
      </c>
      <c r="K1212" t="b">
        <v>0</v>
      </c>
      <c r="L1212">
        <v>103</v>
      </c>
      <c r="M1212" t="b">
        <v>1</v>
      </c>
      <c r="N1212" s="12" t="s">
        <v>8297</v>
      </c>
      <c r="O1212" t="s">
        <v>8298</v>
      </c>
      <c r="P1212" s="10">
        <f t="shared" si="72"/>
        <v>254</v>
      </c>
      <c r="Q1212" s="10">
        <f t="shared" si="73"/>
        <v>493.82</v>
      </c>
      <c r="R1212">
        <f t="shared" si="74"/>
        <v>2015</v>
      </c>
      <c r="S1212" s="17">
        <f t="shared" si="75"/>
        <v>42132.941805555558</v>
      </c>
    </row>
    <row r="1213" spans="1:19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14">
        <v>1464209261</v>
      </c>
      <c r="K1213" t="b">
        <v>0</v>
      </c>
      <c r="L1213">
        <v>6</v>
      </c>
      <c r="M1213" t="b">
        <v>1</v>
      </c>
      <c r="N1213" s="12" t="s">
        <v>8297</v>
      </c>
      <c r="O1213" t="s">
        <v>8298</v>
      </c>
      <c r="P1213" s="10">
        <f t="shared" si="72"/>
        <v>101</v>
      </c>
      <c r="Q1213" s="10">
        <f t="shared" si="73"/>
        <v>168.5</v>
      </c>
      <c r="R1213">
        <f t="shared" si="74"/>
        <v>2016</v>
      </c>
      <c r="S1213" s="17">
        <f t="shared" si="75"/>
        <v>42515.866446759261</v>
      </c>
    </row>
    <row r="1214" spans="1:19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14">
        <v>1447195695</v>
      </c>
      <c r="K1214" t="b">
        <v>0</v>
      </c>
      <c r="L1214">
        <v>83</v>
      </c>
      <c r="M1214" t="b">
        <v>1</v>
      </c>
      <c r="N1214" s="12" t="s">
        <v>8297</v>
      </c>
      <c r="O1214" t="s">
        <v>8298</v>
      </c>
      <c r="P1214" s="10">
        <f t="shared" si="72"/>
        <v>129</v>
      </c>
      <c r="Q1214" s="10">
        <f t="shared" si="73"/>
        <v>38.869999999999997</v>
      </c>
      <c r="R1214">
        <f t="shared" si="74"/>
        <v>2015</v>
      </c>
      <c r="S1214" s="17">
        <f t="shared" si="75"/>
        <v>42318.950173611112</v>
      </c>
    </row>
    <row r="1215" spans="1:19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14">
        <v>1482862100</v>
      </c>
      <c r="K1215" t="b">
        <v>0</v>
      </c>
      <c r="L1215">
        <v>108</v>
      </c>
      <c r="M1215" t="b">
        <v>1</v>
      </c>
      <c r="N1215" s="12" t="s">
        <v>8297</v>
      </c>
      <c r="O1215" t="s">
        <v>8298</v>
      </c>
      <c r="P1215" s="10">
        <f t="shared" si="72"/>
        <v>102</v>
      </c>
      <c r="Q1215" s="10">
        <f t="shared" si="73"/>
        <v>61.53</v>
      </c>
      <c r="R1215">
        <f t="shared" si="74"/>
        <v>2016</v>
      </c>
      <c r="S1215" s="17">
        <f t="shared" si="75"/>
        <v>42731.755787037036</v>
      </c>
    </row>
    <row r="1216" spans="1:19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14">
        <v>1428696605</v>
      </c>
      <c r="K1216" t="b">
        <v>0</v>
      </c>
      <c r="L1216">
        <v>25</v>
      </c>
      <c r="M1216" t="b">
        <v>1</v>
      </c>
      <c r="N1216" s="12" t="s">
        <v>8297</v>
      </c>
      <c r="O1216" t="s">
        <v>8298</v>
      </c>
      <c r="P1216" s="10">
        <f t="shared" si="72"/>
        <v>132</v>
      </c>
      <c r="Q1216" s="10">
        <f t="shared" si="73"/>
        <v>105.44</v>
      </c>
      <c r="R1216">
        <f t="shared" si="74"/>
        <v>2015</v>
      </c>
      <c r="S1216" s="17">
        <f t="shared" si="75"/>
        <v>42104.840335648143</v>
      </c>
    </row>
    <row r="1217" spans="1:19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14">
        <v>1398895756</v>
      </c>
      <c r="K1217" t="b">
        <v>0</v>
      </c>
      <c r="L1217">
        <v>549</v>
      </c>
      <c r="M1217" t="b">
        <v>1</v>
      </c>
      <c r="N1217" s="12" t="s">
        <v>8297</v>
      </c>
      <c r="O1217" t="s">
        <v>8298</v>
      </c>
      <c r="P1217" s="10">
        <f t="shared" si="72"/>
        <v>786</v>
      </c>
      <c r="Q1217" s="10">
        <f t="shared" si="73"/>
        <v>71.59</v>
      </c>
      <c r="R1217">
        <f t="shared" si="74"/>
        <v>2014</v>
      </c>
      <c r="S1217" s="17">
        <f t="shared" si="75"/>
        <v>41759.923101851848</v>
      </c>
    </row>
    <row r="1218" spans="1:19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14">
        <v>1441032457</v>
      </c>
      <c r="K1218" t="b">
        <v>0</v>
      </c>
      <c r="L1218">
        <v>222</v>
      </c>
      <c r="M1218" t="b">
        <v>1</v>
      </c>
      <c r="N1218" s="12" t="s">
        <v>8297</v>
      </c>
      <c r="O1218" t="s">
        <v>8298</v>
      </c>
      <c r="P1218" s="10">
        <f t="shared" si="72"/>
        <v>146</v>
      </c>
      <c r="Q1218" s="10">
        <f t="shared" si="73"/>
        <v>91.88</v>
      </c>
      <c r="R1218">
        <f t="shared" si="74"/>
        <v>2015</v>
      </c>
      <c r="S1218" s="17">
        <f t="shared" si="75"/>
        <v>42247.616400462968</v>
      </c>
    </row>
    <row r="1219" spans="1:19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14">
        <v>1465932340</v>
      </c>
      <c r="K1219" t="b">
        <v>0</v>
      </c>
      <c r="L1219">
        <v>183</v>
      </c>
      <c r="M1219" t="b">
        <v>1</v>
      </c>
      <c r="N1219" s="12" t="s">
        <v>8297</v>
      </c>
      <c r="O1219" t="s">
        <v>8298</v>
      </c>
      <c r="P1219" s="10">
        <f t="shared" ref="P1219:P1282" si="76">ROUND(E1219/D1219*100,0)</f>
        <v>103</v>
      </c>
      <c r="Q1219" s="10">
        <f t="shared" ref="Q1219:Q1282" si="77">ROUND(E1219/L1219,2)</f>
        <v>148.57</v>
      </c>
      <c r="R1219">
        <f t="shared" ref="R1219:R1282" si="78">YEAR(S1219)</f>
        <v>2016</v>
      </c>
      <c r="S1219" s="17">
        <f t="shared" ref="S1219:S1282" si="79">(((J1219/60)/60)/24)+DATE(1970,1,1)</f>
        <v>42535.809490740736</v>
      </c>
    </row>
    <row r="1220" spans="1:19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14">
        <v>1443714800</v>
      </c>
      <c r="K1220" t="b">
        <v>0</v>
      </c>
      <c r="L1220">
        <v>89</v>
      </c>
      <c r="M1220" t="b">
        <v>1</v>
      </c>
      <c r="N1220" s="12" t="s">
        <v>8297</v>
      </c>
      <c r="O1220" t="s">
        <v>8298</v>
      </c>
      <c r="P1220" s="10">
        <f t="shared" si="76"/>
        <v>172</v>
      </c>
      <c r="Q1220" s="10">
        <f t="shared" si="77"/>
        <v>174.21</v>
      </c>
      <c r="R1220">
        <f t="shared" si="78"/>
        <v>2015</v>
      </c>
      <c r="S1220" s="17">
        <f t="shared" si="79"/>
        <v>42278.662037037036</v>
      </c>
    </row>
    <row r="1221" spans="1:19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14">
        <v>1474369513</v>
      </c>
      <c r="K1221" t="b">
        <v>0</v>
      </c>
      <c r="L1221">
        <v>253</v>
      </c>
      <c r="M1221" t="b">
        <v>1</v>
      </c>
      <c r="N1221" s="12" t="s">
        <v>8297</v>
      </c>
      <c r="O1221" t="s">
        <v>8298</v>
      </c>
      <c r="P1221" s="10">
        <f t="shared" si="76"/>
        <v>159</v>
      </c>
      <c r="Q1221" s="10">
        <f t="shared" si="77"/>
        <v>102.86</v>
      </c>
      <c r="R1221">
        <f t="shared" si="78"/>
        <v>2016</v>
      </c>
      <c r="S1221" s="17">
        <f t="shared" si="79"/>
        <v>42633.461956018517</v>
      </c>
    </row>
    <row r="1222" spans="1:19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14">
        <v>1437923112</v>
      </c>
      <c r="K1222" t="b">
        <v>0</v>
      </c>
      <c r="L1222">
        <v>140</v>
      </c>
      <c r="M1222" t="b">
        <v>1</v>
      </c>
      <c r="N1222" s="12" t="s">
        <v>8297</v>
      </c>
      <c r="O1222" t="s">
        <v>8298</v>
      </c>
      <c r="P1222" s="10">
        <f t="shared" si="76"/>
        <v>104</v>
      </c>
      <c r="Q1222" s="10">
        <f t="shared" si="77"/>
        <v>111.18</v>
      </c>
      <c r="R1222">
        <f t="shared" si="78"/>
        <v>2015</v>
      </c>
      <c r="S1222" s="17">
        <f t="shared" si="79"/>
        <v>42211.628611111111</v>
      </c>
    </row>
    <row r="1223" spans="1:19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14">
        <v>1478431488</v>
      </c>
      <c r="K1223" t="b">
        <v>0</v>
      </c>
      <c r="L1223">
        <v>103</v>
      </c>
      <c r="M1223" t="b">
        <v>1</v>
      </c>
      <c r="N1223" s="12" t="s">
        <v>8297</v>
      </c>
      <c r="O1223" t="s">
        <v>8298</v>
      </c>
      <c r="P1223" s="10">
        <f t="shared" si="76"/>
        <v>111</v>
      </c>
      <c r="Q1223" s="10">
        <f t="shared" si="77"/>
        <v>23.8</v>
      </c>
      <c r="R1223">
        <f t="shared" si="78"/>
        <v>2016</v>
      </c>
      <c r="S1223" s="17">
        <f t="shared" si="79"/>
        <v>42680.47555555556</v>
      </c>
    </row>
    <row r="1224" spans="1:19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14">
        <v>1456852647</v>
      </c>
      <c r="K1224" t="b">
        <v>0</v>
      </c>
      <c r="L1224">
        <v>138</v>
      </c>
      <c r="M1224" t="b">
        <v>1</v>
      </c>
      <c r="N1224" s="12" t="s">
        <v>8297</v>
      </c>
      <c r="O1224" t="s">
        <v>8298</v>
      </c>
      <c r="P1224" s="10">
        <f t="shared" si="76"/>
        <v>280</v>
      </c>
      <c r="Q1224" s="10">
        <f t="shared" si="77"/>
        <v>81.27</v>
      </c>
      <c r="R1224">
        <f t="shared" si="78"/>
        <v>2016</v>
      </c>
      <c r="S1224" s="17">
        <f t="shared" si="79"/>
        <v>42430.720451388886</v>
      </c>
    </row>
    <row r="1225" spans="1:19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14">
        <v>1476159309</v>
      </c>
      <c r="K1225" t="b">
        <v>0</v>
      </c>
      <c r="L1225">
        <v>191</v>
      </c>
      <c r="M1225" t="b">
        <v>1</v>
      </c>
      <c r="N1225" s="12" t="s">
        <v>8297</v>
      </c>
      <c r="O1225" t="s">
        <v>8298</v>
      </c>
      <c r="P1225" s="10">
        <f t="shared" si="76"/>
        <v>112</v>
      </c>
      <c r="Q1225" s="10">
        <f t="shared" si="77"/>
        <v>116.21</v>
      </c>
      <c r="R1225">
        <f t="shared" si="78"/>
        <v>2016</v>
      </c>
      <c r="S1225" s="17">
        <f t="shared" si="79"/>
        <v>42654.177187499998</v>
      </c>
    </row>
    <row r="1226" spans="1:19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14">
        <v>1396876302</v>
      </c>
      <c r="K1226" t="b">
        <v>0</v>
      </c>
      <c r="L1226">
        <v>18</v>
      </c>
      <c r="M1226" t="b">
        <v>0</v>
      </c>
      <c r="N1226" s="12" t="s">
        <v>8284</v>
      </c>
      <c r="O1226" t="s">
        <v>8299</v>
      </c>
      <c r="P1226" s="10">
        <f t="shared" si="76"/>
        <v>7</v>
      </c>
      <c r="Q1226" s="10">
        <f t="shared" si="77"/>
        <v>58.89</v>
      </c>
      <c r="R1226">
        <f t="shared" si="78"/>
        <v>2014</v>
      </c>
      <c r="S1226" s="17">
        <f t="shared" si="79"/>
        <v>41736.549791666665</v>
      </c>
    </row>
    <row r="1227" spans="1:19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14">
        <v>1377294278</v>
      </c>
      <c r="K1227" t="b">
        <v>0</v>
      </c>
      <c r="L1227">
        <v>3</v>
      </c>
      <c r="M1227" t="b">
        <v>0</v>
      </c>
      <c r="N1227" s="12" t="s">
        <v>8284</v>
      </c>
      <c r="O1227" t="s">
        <v>8299</v>
      </c>
      <c r="P1227" s="10">
        <f t="shared" si="76"/>
        <v>4</v>
      </c>
      <c r="Q1227" s="10">
        <f t="shared" si="77"/>
        <v>44</v>
      </c>
      <c r="R1227">
        <f t="shared" si="78"/>
        <v>2013</v>
      </c>
      <c r="S1227" s="17">
        <f t="shared" si="79"/>
        <v>41509.905995370369</v>
      </c>
    </row>
    <row r="1228" spans="1:19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14">
        <v>1395089981</v>
      </c>
      <c r="K1228" t="b">
        <v>0</v>
      </c>
      <c r="L1228">
        <v>40</v>
      </c>
      <c r="M1228" t="b">
        <v>0</v>
      </c>
      <c r="N1228" s="12" t="s">
        <v>8284</v>
      </c>
      <c r="O1228" t="s">
        <v>8299</v>
      </c>
      <c r="P1228" s="10">
        <f t="shared" si="76"/>
        <v>4</v>
      </c>
      <c r="Q1228" s="10">
        <f t="shared" si="77"/>
        <v>48.43</v>
      </c>
      <c r="R1228">
        <f t="shared" si="78"/>
        <v>2014</v>
      </c>
      <c r="S1228" s="17">
        <f t="shared" si="79"/>
        <v>41715.874780092592</v>
      </c>
    </row>
    <row r="1229" spans="1:19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14">
        <v>1404770616</v>
      </c>
      <c r="K1229" t="b">
        <v>0</v>
      </c>
      <c r="L1229">
        <v>0</v>
      </c>
      <c r="M1229" t="b">
        <v>0</v>
      </c>
      <c r="N1229" s="12" t="s">
        <v>8284</v>
      </c>
      <c r="O1229" t="s">
        <v>8299</v>
      </c>
      <c r="P1229" s="10">
        <f t="shared" si="76"/>
        <v>0</v>
      </c>
      <c r="Q1229" s="10" t="e">
        <f t="shared" si="77"/>
        <v>#DIV/0!</v>
      </c>
      <c r="R1229">
        <f t="shared" si="78"/>
        <v>2014</v>
      </c>
      <c r="S1229" s="17">
        <f t="shared" si="79"/>
        <v>41827.919166666667</v>
      </c>
    </row>
    <row r="1230" spans="1:19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14">
        <v>1312047008</v>
      </c>
      <c r="K1230" t="b">
        <v>0</v>
      </c>
      <c r="L1230">
        <v>24</v>
      </c>
      <c r="M1230" t="b">
        <v>0</v>
      </c>
      <c r="N1230" s="12" t="s">
        <v>8284</v>
      </c>
      <c r="O1230" t="s">
        <v>8299</v>
      </c>
      <c r="P1230" s="10">
        <f t="shared" si="76"/>
        <v>29</v>
      </c>
      <c r="Q1230" s="10">
        <f t="shared" si="77"/>
        <v>61.04</v>
      </c>
      <c r="R1230">
        <f t="shared" si="78"/>
        <v>2011</v>
      </c>
      <c r="S1230" s="17">
        <f t="shared" si="79"/>
        <v>40754.729259259257</v>
      </c>
    </row>
    <row r="1231" spans="1:19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14">
        <v>1331982127</v>
      </c>
      <c r="K1231" t="b">
        <v>0</v>
      </c>
      <c r="L1231">
        <v>1</v>
      </c>
      <c r="M1231" t="b">
        <v>0</v>
      </c>
      <c r="N1231" s="12" t="s">
        <v>8284</v>
      </c>
      <c r="O1231" t="s">
        <v>8299</v>
      </c>
      <c r="P1231" s="10">
        <f t="shared" si="76"/>
        <v>1</v>
      </c>
      <c r="Q1231" s="10">
        <f t="shared" si="77"/>
        <v>25</v>
      </c>
      <c r="R1231">
        <f t="shared" si="78"/>
        <v>2012</v>
      </c>
      <c r="S1231" s="17">
        <f t="shared" si="79"/>
        <v>40985.459803240738</v>
      </c>
    </row>
    <row r="1232" spans="1:19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14">
        <v>1295997630</v>
      </c>
      <c r="K1232" t="b">
        <v>0</v>
      </c>
      <c r="L1232">
        <v>0</v>
      </c>
      <c r="M1232" t="b">
        <v>0</v>
      </c>
      <c r="N1232" s="12" t="s">
        <v>8284</v>
      </c>
      <c r="O1232" t="s">
        <v>8299</v>
      </c>
      <c r="P1232" s="10">
        <f t="shared" si="76"/>
        <v>0</v>
      </c>
      <c r="Q1232" s="10" t="e">
        <f t="shared" si="77"/>
        <v>#DIV/0!</v>
      </c>
      <c r="R1232">
        <f t="shared" si="78"/>
        <v>2011</v>
      </c>
      <c r="S1232" s="17">
        <f t="shared" si="79"/>
        <v>40568.972569444442</v>
      </c>
    </row>
    <row r="1233" spans="1:19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14">
        <v>1436394968</v>
      </c>
      <c r="K1233" t="b">
        <v>0</v>
      </c>
      <c r="L1233">
        <v>0</v>
      </c>
      <c r="M1233" t="b">
        <v>0</v>
      </c>
      <c r="N1233" s="12" t="s">
        <v>8284</v>
      </c>
      <c r="O1233" t="s">
        <v>8299</v>
      </c>
      <c r="P1233" s="10">
        <f t="shared" si="76"/>
        <v>0</v>
      </c>
      <c r="Q1233" s="10" t="e">
        <f t="shared" si="77"/>
        <v>#DIV/0!</v>
      </c>
      <c r="R1233">
        <f t="shared" si="78"/>
        <v>2015</v>
      </c>
      <c r="S1233" s="17">
        <f t="shared" si="79"/>
        <v>42193.941759259258</v>
      </c>
    </row>
    <row r="1234" spans="1:19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14">
        <v>1377030070</v>
      </c>
      <c r="K1234" t="b">
        <v>0</v>
      </c>
      <c r="L1234">
        <v>1</v>
      </c>
      <c r="M1234" t="b">
        <v>0</v>
      </c>
      <c r="N1234" s="12" t="s">
        <v>8284</v>
      </c>
      <c r="O1234" t="s">
        <v>8299</v>
      </c>
      <c r="P1234" s="10">
        <f t="shared" si="76"/>
        <v>1</v>
      </c>
      <c r="Q1234" s="10">
        <f t="shared" si="77"/>
        <v>40</v>
      </c>
      <c r="R1234">
        <f t="shared" si="78"/>
        <v>2013</v>
      </c>
      <c r="S1234" s="17">
        <f t="shared" si="79"/>
        <v>41506.848032407412</v>
      </c>
    </row>
    <row r="1235" spans="1:19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14">
        <v>1328049974</v>
      </c>
      <c r="K1235" t="b">
        <v>0</v>
      </c>
      <c r="L1235">
        <v>6</v>
      </c>
      <c r="M1235" t="b">
        <v>0</v>
      </c>
      <c r="N1235" s="12" t="s">
        <v>8284</v>
      </c>
      <c r="O1235" t="s">
        <v>8299</v>
      </c>
      <c r="P1235" s="10">
        <f t="shared" si="76"/>
        <v>12</v>
      </c>
      <c r="Q1235" s="10">
        <f t="shared" si="77"/>
        <v>19.329999999999998</v>
      </c>
      <c r="R1235">
        <f t="shared" si="78"/>
        <v>2012</v>
      </c>
      <c r="S1235" s="17">
        <f t="shared" si="79"/>
        <v>40939.948773148149</v>
      </c>
    </row>
    <row r="1236" spans="1:19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14">
        <v>1420311342</v>
      </c>
      <c r="K1236" t="b">
        <v>0</v>
      </c>
      <c r="L1236">
        <v>0</v>
      </c>
      <c r="M1236" t="b">
        <v>0</v>
      </c>
      <c r="N1236" s="12" t="s">
        <v>8284</v>
      </c>
      <c r="O1236" t="s">
        <v>8299</v>
      </c>
      <c r="P1236" s="10">
        <f t="shared" si="76"/>
        <v>0</v>
      </c>
      <c r="Q1236" s="10" t="e">
        <f t="shared" si="77"/>
        <v>#DIV/0!</v>
      </c>
      <c r="R1236">
        <f t="shared" si="78"/>
        <v>2015</v>
      </c>
      <c r="S1236" s="17">
        <f t="shared" si="79"/>
        <v>42007.788680555561</v>
      </c>
    </row>
    <row r="1237" spans="1:19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14">
        <v>1383621299</v>
      </c>
      <c r="K1237" t="b">
        <v>0</v>
      </c>
      <c r="L1237">
        <v>6</v>
      </c>
      <c r="M1237" t="b">
        <v>0</v>
      </c>
      <c r="N1237" s="12" t="s">
        <v>8284</v>
      </c>
      <c r="O1237" t="s">
        <v>8299</v>
      </c>
      <c r="P1237" s="10">
        <f t="shared" si="76"/>
        <v>3</v>
      </c>
      <c r="Q1237" s="10">
        <f t="shared" si="77"/>
        <v>35</v>
      </c>
      <c r="R1237">
        <f t="shared" si="78"/>
        <v>2013</v>
      </c>
      <c r="S1237" s="17">
        <f t="shared" si="79"/>
        <v>41583.135405092595</v>
      </c>
    </row>
    <row r="1238" spans="1:19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14">
        <v>1342801164</v>
      </c>
      <c r="K1238" t="b">
        <v>0</v>
      </c>
      <c r="L1238">
        <v>0</v>
      </c>
      <c r="M1238" t="b">
        <v>0</v>
      </c>
      <c r="N1238" s="12" t="s">
        <v>8284</v>
      </c>
      <c r="O1238" t="s">
        <v>8299</v>
      </c>
      <c r="P1238" s="10">
        <f t="shared" si="76"/>
        <v>0</v>
      </c>
      <c r="Q1238" s="10" t="e">
        <f t="shared" si="77"/>
        <v>#DIV/0!</v>
      </c>
      <c r="R1238">
        <f t="shared" si="78"/>
        <v>2012</v>
      </c>
      <c r="S1238" s="17">
        <f t="shared" si="79"/>
        <v>41110.680138888885</v>
      </c>
    </row>
    <row r="1239" spans="1:19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14">
        <v>1344062865</v>
      </c>
      <c r="K1239" t="b">
        <v>0</v>
      </c>
      <c r="L1239">
        <v>0</v>
      </c>
      <c r="M1239" t="b">
        <v>0</v>
      </c>
      <c r="N1239" s="12" t="s">
        <v>8284</v>
      </c>
      <c r="O1239" t="s">
        <v>8299</v>
      </c>
      <c r="P1239" s="10">
        <f t="shared" si="76"/>
        <v>0</v>
      </c>
      <c r="Q1239" s="10" t="e">
        <f t="shared" si="77"/>
        <v>#DIV/0!</v>
      </c>
      <c r="R1239">
        <f t="shared" si="78"/>
        <v>2012</v>
      </c>
      <c r="S1239" s="17">
        <f t="shared" si="79"/>
        <v>41125.283159722225</v>
      </c>
    </row>
    <row r="1240" spans="1:19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14">
        <v>1310049536</v>
      </c>
      <c r="K1240" t="b">
        <v>0</v>
      </c>
      <c r="L1240">
        <v>3</v>
      </c>
      <c r="M1240" t="b">
        <v>0</v>
      </c>
      <c r="N1240" s="12" t="s">
        <v>8284</v>
      </c>
      <c r="O1240" t="s">
        <v>8299</v>
      </c>
      <c r="P1240" s="10">
        <f t="shared" si="76"/>
        <v>18</v>
      </c>
      <c r="Q1240" s="10">
        <f t="shared" si="77"/>
        <v>59.33</v>
      </c>
      <c r="R1240">
        <f t="shared" si="78"/>
        <v>2011</v>
      </c>
      <c r="S1240" s="17">
        <f t="shared" si="79"/>
        <v>40731.61037037037</v>
      </c>
    </row>
    <row r="1241" spans="1:19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14">
        <v>1323212767</v>
      </c>
      <c r="K1241" t="b">
        <v>0</v>
      </c>
      <c r="L1241">
        <v>0</v>
      </c>
      <c r="M1241" t="b">
        <v>0</v>
      </c>
      <c r="N1241" s="12" t="s">
        <v>8284</v>
      </c>
      <c r="O1241" t="s">
        <v>8299</v>
      </c>
      <c r="P1241" s="10">
        <f t="shared" si="76"/>
        <v>0</v>
      </c>
      <c r="Q1241" s="10" t="e">
        <f t="shared" si="77"/>
        <v>#DIV/0!</v>
      </c>
      <c r="R1241">
        <f t="shared" si="78"/>
        <v>2011</v>
      </c>
      <c r="S1241" s="17">
        <f t="shared" si="79"/>
        <v>40883.962581018517</v>
      </c>
    </row>
    <row r="1242" spans="1:19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14">
        <v>1368579457</v>
      </c>
      <c r="K1242" t="b">
        <v>0</v>
      </c>
      <c r="L1242">
        <v>8</v>
      </c>
      <c r="M1242" t="b">
        <v>0</v>
      </c>
      <c r="N1242" s="12" t="s">
        <v>8284</v>
      </c>
      <c r="O1242" t="s">
        <v>8299</v>
      </c>
      <c r="P1242" s="10">
        <f t="shared" si="76"/>
        <v>3</v>
      </c>
      <c r="Q1242" s="10">
        <f t="shared" si="77"/>
        <v>30.13</v>
      </c>
      <c r="R1242">
        <f t="shared" si="78"/>
        <v>2013</v>
      </c>
      <c r="S1242" s="17">
        <f t="shared" si="79"/>
        <v>41409.040011574078</v>
      </c>
    </row>
    <row r="1243" spans="1:19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14">
        <v>1413057980</v>
      </c>
      <c r="K1243" t="b">
        <v>0</v>
      </c>
      <c r="L1243">
        <v>34</v>
      </c>
      <c r="M1243" t="b">
        <v>0</v>
      </c>
      <c r="N1243" s="12" t="s">
        <v>8284</v>
      </c>
      <c r="O1243" t="s">
        <v>8299</v>
      </c>
      <c r="P1243" s="10">
        <f t="shared" si="76"/>
        <v>51</v>
      </c>
      <c r="Q1243" s="10">
        <f t="shared" si="77"/>
        <v>74.62</v>
      </c>
      <c r="R1243">
        <f t="shared" si="78"/>
        <v>2014</v>
      </c>
      <c r="S1243" s="17">
        <f t="shared" si="79"/>
        <v>41923.837731481479</v>
      </c>
    </row>
    <row r="1244" spans="1:19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14">
        <v>1314417502</v>
      </c>
      <c r="K1244" t="b">
        <v>0</v>
      </c>
      <c r="L1244">
        <v>1</v>
      </c>
      <c r="M1244" t="b">
        <v>0</v>
      </c>
      <c r="N1244" s="12" t="s">
        <v>8284</v>
      </c>
      <c r="O1244" t="s">
        <v>8299</v>
      </c>
      <c r="P1244" s="10">
        <f t="shared" si="76"/>
        <v>1</v>
      </c>
      <c r="Q1244" s="10">
        <f t="shared" si="77"/>
        <v>5</v>
      </c>
      <c r="R1244">
        <f t="shared" si="78"/>
        <v>2011</v>
      </c>
      <c r="S1244" s="17">
        <f t="shared" si="79"/>
        <v>40782.165532407409</v>
      </c>
    </row>
    <row r="1245" spans="1:19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14">
        <v>1304888771</v>
      </c>
      <c r="K1245" t="b">
        <v>0</v>
      </c>
      <c r="L1245">
        <v>38</v>
      </c>
      <c r="M1245" t="b">
        <v>0</v>
      </c>
      <c r="N1245" s="12" t="s">
        <v>8284</v>
      </c>
      <c r="O1245" t="s">
        <v>8299</v>
      </c>
      <c r="P1245" s="10">
        <f t="shared" si="76"/>
        <v>14</v>
      </c>
      <c r="Q1245" s="10">
        <f t="shared" si="77"/>
        <v>44.5</v>
      </c>
      <c r="R1245">
        <f t="shared" si="78"/>
        <v>2011</v>
      </c>
      <c r="S1245" s="17">
        <f t="shared" si="79"/>
        <v>40671.879293981481</v>
      </c>
    </row>
    <row r="1246" spans="1:19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14">
        <v>1363981723</v>
      </c>
      <c r="K1246" t="b">
        <v>1</v>
      </c>
      <c r="L1246">
        <v>45</v>
      </c>
      <c r="M1246" t="b">
        <v>1</v>
      </c>
      <c r="N1246" s="12" t="s">
        <v>8284</v>
      </c>
      <c r="O1246" t="s">
        <v>8285</v>
      </c>
      <c r="P1246" s="10">
        <f t="shared" si="76"/>
        <v>104</v>
      </c>
      <c r="Q1246" s="10">
        <f t="shared" si="77"/>
        <v>46.13</v>
      </c>
      <c r="R1246">
        <f t="shared" si="78"/>
        <v>2013</v>
      </c>
      <c r="S1246" s="17">
        <f t="shared" si="79"/>
        <v>41355.825497685182</v>
      </c>
    </row>
    <row r="1247" spans="1:19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14">
        <v>1400163834</v>
      </c>
      <c r="K1247" t="b">
        <v>1</v>
      </c>
      <c r="L1247">
        <v>17</v>
      </c>
      <c r="M1247" t="b">
        <v>1</v>
      </c>
      <c r="N1247" s="12" t="s">
        <v>8284</v>
      </c>
      <c r="O1247" t="s">
        <v>8285</v>
      </c>
      <c r="P1247" s="10">
        <f t="shared" si="76"/>
        <v>120</v>
      </c>
      <c r="Q1247" s="10">
        <f t="shared" si="77"/>
        <v>141.47</v>
      </c>
      <c r="R1247">
        <f t="shared" si="78"/>
        <v>2014</v>
      </c>
      <c r="S1247" s="17">
        <f t="shared" si="79"/>
        <v>41774.599930555552</v>
      </c>
    </row>
    <row r="1248" spans="1:19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14">
        <v>1319245349</v>
      </c>
      <c r="K1248" t="b">
        <v>1</v>
      </c>
      <c r="L1248">
        <v>31</v>
      </c>
      <c r="M1248" t="b">
        <v>1</v>
      </c>
      <c r="N1248" s="12" t="s">
        <v>8284</v>
      </c>
      <c r="O1248" t="s">
        <v>8285</v>
      </c>
      <c r="P1248" s="10">
        <f t="shared" si="76"/>
        <v>117</v>
      </c>
      <c r="Q1248" s="10">
        <f t="shared" si="77"/>
        <v>75.48</v>
      </c>
      <c r="R1248">
        <f t="shared" si="78"/>
        <v>2011</v>
      </c>
      <c r="S1248" s="17">
        <f t="shared" si="79"/>
        <v>40838.043391203704</v>
      </c>
    </row>
    <row r="1249" spans="1:19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14">
        <v>1365231655</v>
      </c>
      <c r="K1249" t="b">
        <v>1</v>
      </c>
      <c r="L1249">
        <v>50</v>
      </c>
      <c r="M1249" t="b">
        <v>1</v>
      </c>
      <c r="N1249" s="12" t="s">
        <v>8284</v>
      </c>
      <c r="O1249" t="s">
        <v>8285</v>
      </c>
      <c r="P1249" s="10">
        <f t="shared" si="76"/>
        <v>122</v>
      </c>
      <c r="Q1249" s="10">
        <f t="shared" si="77"/>
        <v>85.5</v>
      </c>
      <c r="R1249">
        <f t="shared" si="78"/>
        <v>2013</v>
      </c>
      <c r="S1249" s="17">
        <f t="shared" si="79"/>
        <v>41370.292303240742</v>
      </c>
    </row>
    <row r="1250" spans="1:19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14">
        <v>1399563953</v>
      </c>
      <c r="K1250" t="b">
        <v>1</v>
      </c>
      <c r="L1250">
        <v>59</v>
      </c>
      <c r="M1250" t="b">
        <v>1</v>
      </c>
      <c r="N1250" s="12" t="s">
        <v>8284</v>
      </c>
      <c r="O1250" t="s">
        <v>8285</v>
      </c>
      <c r="P1250" s="10">
        <f t="shared" si="76"/>
        <v>152</v>
      </c>
      <c r="Q1250" s="10">
        <f t="shared" si="77"/>
        <v>64.25</v>
      </c>
      <c r="R1250">
        <f t="shared" si="78"/>
        <v>2014</v>
      </c>
      <c r="S1250" s="17">
        <f t="shared" si="79"/>
        <v>41767.656863425924</v>
      </c>
    </row>
    <row r="1251" spans="1:19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14">
        <v>1339091211</v>
      </c>
      <c r="K1251" t="b">
        <v>1</v>
      </c>
      <c r="L1251">
        <v>81</v>
      </c>
      <c r="M1251" t="b">
        <v>1</v>
      </c>
      <c r="N1251" s="12" t="s">
        <v>8284</v>
      </c>
      <c r="O1251" t="s">
        <v>8285</v>
      </c>
      <c r="P1251" s="10">
        <f t="shared" si="76"/>
        <v>104</v>
      </c>
      <c r="Q1251" s="10">
        <f t="shared" si="77"/>
        <v>64.47</v>
      </c>
      <c r="R1251">
        <f t="shared" si="78"/>
        <v>2012</v>
      </c>
      <c r="S1251" s="17">
        <f t="shared" si="79"/>
        <v>41067.74086805556</v>
      </c>
    </row>
    <row r="1252" spans="1:19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14">
        <v>1406129131</v>
      </c>
      <c r="K1252" t="b">
        <v>1</v>
      </c>
      <c r="L1252">
        <v>508</v>
      </c>
      <c r="M1252" t="b">
        <v>1</v>
      </c>
      <c r="N1252" s="12" t="s">
        <v>8284</v>
      </c>
      <c r="O1252" t="s">
        <v>8285</v>
      </c>
      <c r="P1252" s="10">
        <f t="shared" si="76"/>
        <v>200</v>
      </c>
      <c r="Q1252" s="10">
        <f t="shared" si="77"/>
        <v>118.2</v>
      </c>
      <c r="R1252">
        <f t="shared" si="78"/>
        <v>2014</v>
      </c>
      <c r="S1252" s="17">
        <f t="shared" si="79"/>
        <v>41843.64271990741</v>
      </c>
    </row>
    <row r="1253" spans="1:19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14">
        <v>1311795167</v>
      </c>
      <c r="K1253" t="b">
        <v>1</v>
      </c>
      <c r="L1253">
        <v>74</v>
      </c>
      <c r="M1253" t="b">
        <v>1</v>
      </c>
      <c r="N1253" s="12" t="s">
        <v>8284</v>
      </c>
      <c r="O1253" t="s">
        <v>8285</v>
      </c>
      <c r="P1253" s="10">
        <f t="shared" si="76"/>
        <v>102</v>
      </c>
      <c r="Q1253" s="10">
        <f t="shared" si="77"/>
        <v>82.54</v>
      </c>
      <c r="R1253">
        <f t="shared" si="78"/>
        <v>2011</v>
      </c>
      <c r="S1253" s="17">
        <f t="shared" si="79"/>
        <v>40751.814432870371</v>
      </c>
    </row>
    <row r="1254" spans="1:19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14">
        <v>1380238969</v>
      </c>
      <c r="K1254" t="b">
        <v>1</v>
      </c>
      <c r="L1254">
        <v>141</v>
      </c>
      <c r="M1254" t="b">
        <v>1</v>
      </c>
      <c r="N1254" s="12" t="s">
        <v>8284</v>
      </c>
      <c r="O1254" t="s">
        <v>8285</v>
      </c>
      <c r="P1254" s="10">
        <f t="shared" si="76"/>
        <v>138</v>
      </c>
      <c r="Q1254" s="10">
        <f t="shared" si="77"/>
        <v>34.17</v>
      </c>
      <c r="R1254">
        <f t="shared" si="78"/>
        <v>2013</v>
      </c>
      <c r="S1254" s="17">
        <f t="shared" si="79"/>
        <v>41543.988067129627</v>
      </c>
    </row>
    <row r="1255" spans="1:19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14">
        <v>1407178107</v>
      </c>
      <c r="K1255" t="b">
        <v>1</v>
      </c>
      <c r="L1255">
        <v>711</v>
      </c>
      <c r="M1255" t="b">
        <v>1</v>
      </c>
      <c r="N1255" s="12" t="s">
        <v>8284</v>
      </c>
      <c r="O1255" t="s">
        <v>8285</v>
      </c>
      <c r="P1255" s="10">
        <f t="shared" si="76"/>
        <v>303833</v>
      </c>
      <c r="Q1255" s="10">
        <f t="shared" si="77"/>
        <v>42.73</v>
      </c>
      <c r="R1255">
        <f t="shared" si="78"/>
        <v>2014</v>
      </c>
      <c r="S1255" s="17">
        <f t="shared" si="79"/>
        <v>41855.783645833333</v>
      </c>
    </row>
    <row r="1256" spans="1:19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14">
        <v>1288968886</v>
      </c>
      <c r="K1256" t="b">
        <v>1</v>
      </c>
      <c r="L1256">
        <v>141</v>
      </c>
      <c r="M1256" t="b">
        <v>1</v>
      </c>
      <c r="N1256" s="12" t="s">
        <v>8284</v>
      </c>
      <c r="O1256" t="s">
        <v>8285</v>
      </c>
      <c r="P1256" s="10">
        <f t="shared" si="76"/>
        <v>199</v>
      </c>
      <c r="Q1256" s="10">
        <f t="shared" si="77"/>
        <v>94.49</v>
      </c>
      <c r="R1256">
        <f t="shared" si="78"/>
        <v>2010</v>
      </c>
      <c r="S1256" s="17">
        <f t="shared" si="79"/>
        <v>40487.621365740742</v>
      </c>
    </row>
    <row r="1257" spans="1:19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14">
        <v>1383337052</v>
      </c>
      <c r="K1257" t="b">
        <v>1</v>
      </c>
      <c r="L1257">
        <v>109</v>
      </c>
      <c r="M1257" t="b">
        <v>1</v>
      </c>
      <c r="N1257" s="12" t="s">
        <v>8284</v>
      </c>
      <c r="O1257" t="s">
        <v>8285</v>
      </c>
      <c r="P1257" s="10">
        <f t="shared" si="76"/>
        <v>202</v>
      </c>
      <c r="Q1257" s="10">
        <f t="shared" si="77"/>
        <v>55.7</v>
      </c>
      <c r="R1257">
        <f t="shared" si="78"/>
        <v>2013</v>
      </c>
      <c r="S1257" s="17">
        <f t="shared" si="79"/>
        <v>41579.845509259263</v>
      </c>
    </row>
    <row r="1258" spans="1:19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14">
        <v>1326492231</v>
      </c>
      <c r="K1258" t="b">
        <v>1</v>
      </c>
      <c r="L1258">
        <v>361</v>
      </c>
      <c r="M1258" t="b">
        <v>1</v>
      </c>
      <c r="N1258" s="12" t="s">
        <v>8284</v>
      </c>
      <c r="O1258" t="s">
        <v>8285</v>
      </c>
      <c r="P1258" s="10">
        <f t="shared" si="76"/>
        <v>118</v>
      </c>
      <c r="Q1258" s="10">
        <f t="shared" si="77"/>
        <v>98.03</v>
      </c>
      <c r="R1258">
        <f t="shared" si="78"/>
        <v>2012</v>
      </c>
      <c r="S1258" s="17">
        <f t="shared" si="79"/>
        <v>40921.919340277782</v>
      </c>
    </row>
    <row r="1259" spans="1:19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14">
        <v>1297562590</v>
      </c>
      <c r="K1259" t="b">
        <v>1</v>
      </c>
      <c r="L1259">
        <v>176</v>
      </c>
      <c r="M1259" t="b">
        <v>1</v>
      </c>
      <c r="N1259" s="12" t="s">
        <v>8284</v>
      </c>
      <c r="O1259" t="s">
        <v>8285</v>
      </c>
      <c r="P1259" s="10">
        <f t="shared" si="76"/>
        <v>295</v>
      </c>
      <c r="Q1259" s="10">
        <f t="shared" si="77"/>
        <v>92.1</v>
      </c>
      <c r="R1259">
        <f t="shared" si="78"/>
        <v>2011</v>
      </c>
      <c r="S1259" s="17">
        <f t="shared" si="79"/>
        <v>40587.085532407407</v>
      </c>
    </row>
    <row r="1260" spans="1:19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14">
        <v>1375368012</v>
      </c>
      <c r="K1260" t="b">
        <v>1</v>
      </c>
      <c r="L1260">
        <v>670</v>
      </c>
      <c r="M1260" t="b">
        <v>1</v>
      </c>
      <c r="N1260" s="12" t="s">
        <v>8284</v>
      </c>
      <c r="O1260" t="s">
        <v>8285</v>
      </c>
      <c r="P1260" s="10">
        <f t="shared" si="76"/>
        <v>213</v>
      </c>
      <c r="Q1260" s="10">
        <f t="shared" si="77"/>
        <v>38.18</v>
      </c>
      <c r="R1260">
        <f t="shared" si="78"/>
        <v>2013</v>
      </c>
      <c r="S1260" s="17">
        <f t="shared" si="79"/>
        <v>41487.611250000002</v>
      </c>
    </row>
    <row r="1261" spans="1:19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14">
        <v>1399504664</v>
      </c>
      <c r="K1261" t="b">
        <v>1</v>
      </c>
      <c r="L1261">
        <v>96</v>
      </c>
      <c r="M1261" t="b">
        <v>1</v>
      </c>
      <c r="N1261" s="12" t="s">
        <v>8284</v>
      </c>
      <c r="O1261" t="s">
        <v>8285</v>
      </c>
      <c r="P1261" s="10">
        <f t="shared" si="76"/>
        <v>104</v>
      </c>
      <c r="Q1261" s="10">
        <f t="shared" si="77"/>
        <v>27.15</v>
      </c>
      <c r="R1261">
        <f t="shared" si="78"/>
        <v>2014</v>
      </c>
      <c r="S1261" s="17">
        <f t="shared" si="79"/>
        <v>41766.970648148148</v>
      </c>
    </row>
    <row r="1262" spans="1:19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14">
        <v>1390853620</v>
      </c>
      <c r="K1262" t="b">
        <v>1</v>
      </c>
      <c r="L1262">
        <v>74</v>
      </c>
      <c r="M1262" t="b">
        <v>1</v>
      </c>
      <c r="N1262" s="12" t="s">
        <v>8284</v>
      </c>
      <c r="O1262" t="s">
        <v>8285</v>
      </c>
      <c r="P1262" s="10">
        <f t="shared" si="76"/>
        <v>114</v>
      </c>
      <c r="Q1262" s="10">
        <f t="shared" si="77"/>
        <v>50.69</v>
      </c>
      <c r="R1262">
        <f t="shared" si="78"/>
        <v>2014</v>
      </c>
      <c r="S1262" s="17">
        <f t="shared" si="79"/>
        <v>41666.842824074076</v>
      </c>
    </row>
    <row r="1263" spans="1:19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14">
        <v>1388391227</v>
      </c>
      <c r="K1263" t="b">
        <v>1</v>
      </c>
      <c r="L1263">
        <v>52</v>
      </c>
      <c r="M1263" t="b">
        <v>1</v>
      </c>
      <c r="N1263" s="12" t="s">
        <v>8284</v>
      </c>
      <c r="O1263" t="s">
        <v>8285</v>
      </c>
      <c r="P1263" s="10">
        <f t="shared" si="76"/>
        <v>101</v>
      </c>
      <c r="Q1263" s="10">
        <f t="shared" si="77"/>
        <v>38.94</v>
      </c>
      <c r="R1263">
        <f t="shared" si="78"/>
        <v>2013</v>
      </c>
      <c r="S1263" s="17">
        <f t="shared" si="79"/>
        <v>41638.342905092592</v>
      </c>
    </row>
    <row r="1264" spans="1:19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14">
        <v>1389982692</v>
      </c>
      <c r="K1264" t="b">
        <v>1</v>
      </c>
      <c r="L1264">
        <v>105</v>
      </c>
      <c r="M1264" t="b">
        <v>1</v>
      </c>
      <c r="N1264" s="12" t="s">
        <v>8284</v>
      </c>
      <c r="O1264" t="s">
        <v>8285</v>
      </c>
      <c r="P1264" s="10">
        <f t="shared" si="76"/>
        <v>125</v>
      </c>
      <c r="Q1264" s="10">
        <f t="shared" si="77"/>
        <v>77.64</v>
      </c>
      <c r="R1264">
        <f t="shared" si="78"/>
        <v>2014</v>
      </c>
      <c r="S1264" s="17">
        <f t="shared" si="79"/>
        <v>41656.762638888889</v>
      </c>
    </row>
    <row r="1265" spans="1:19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14">
        <v>1393034470</v>
      </c>
      <c r="K1265" t="b">
        <v>1</v>
      </c>
      <c r="L1265">
        <v>41</v>
      </c>
      <c r="M1265" t="b">
        <v>1</v>
      </c>
      <c r="N1265" s="12" t="s">
        <v>8284</v>
      </c>
      <c r="O1265" t="s">
        <v>8285</v>
      </c>
      <c r="P1265" s="10">
        <f t="shared" si="76"/>
        <v>119</v>
      </c>
      <c r="Q1265" s="10">
        <f t="shared" si="77"/>
        <v>43.54</v>
      </c>
      <c r="R1265">
        <f t="shared" si="78"/>
        <v>2014</v>
      </c>
      <c r="S1265" s="17">
        <f t="shared" si="79"/>
        <v>41692.084143518521</v>
      </c>
    </row>
    <row r="1266" spans="1:19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14">
        <v>1380556483</v>
      </c>
      <c r="K1266" t="b">
        <v>1</v>
      </c>
      <c r="L1266">
        <v>34</v>
      </c>
      <c r="M1266" t="b">
        <v>1</v>
      </c>
      <c r="N1266" s="12" t="s">
        <v>8284</v>
      </c>
      <c r="O1266" t="s">
        <v>8285</v>
      </c>
      <c r="P1266" s="10">
        <f t="shared" si="76"/>
        <v>166</v>
      </c>
      <c r="Q1266" s="10">
        <f t="shared" si="77"/>
        <v>31.82</v>
      </c>
      <c r="R1266">
        <f t="shared" si="78"/>
        <v>2013</v>
      </c>
      <c r="S1266" s="17">
        <f t="shared" si="79"/>
        <v>41547.662997685184</v>
      </c>
    </row>
    <row r="1267" spans="1:19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14">
        <v>1287071015</v>
      </c>
      <c r="K1267" t="b">
        <v>1</v>
      </c>
      <c r="L1267">
        <v>66</v>
      </c>
      <c r="M1267" t="b">
        <v>1</v>
      </c>
      <c r="N1267" s="12" t="s">
        <v>8284</v>
      </c>
      <c r="O1267" t="s">
        <v>8285</v>
      </c>
      <c r="P1267" s="10">
        <f t="shared" si="76"/>
        <v>119</v>
      </c>
      <c r="Q1267" s="10">
        <f t="shared" si="77"/>
        <v>63.18</v>
      </c>
      <c r="R1267">
        <f t="shared" si="78"/>
        <v>2010</v>
      </c>
      <c r="S1267" s="17">
        <f t="shared" si="79"/>
        <v>40465.655266203699</v>
      </c>
    </row>
    <row r="1268" spans="1:19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14">
        <v>1386882145</v>
      </c>
      <c r="K1268" t="b">
        <v>1</v>
      </c>
      <c r="L1268">
        <v>50</v>
      </c>
      <c r="M1268" t="b">
        <v>1</v>
      </c>
      <c r="N1268" s="12" t="s">
        <v>8284</v>
      </c>
      <c r="O1268" t="s">
        <v>8285</v>
      </c>
      <c r="P1268" s="10">
        <f t="shared" si="76"/>
        <v>100</v>
      </c>
      <c r="Q1268" s="10">
        <f t="shared" si="77"/>
        <v>190.9</v>
      </c>
      <c r="R1268">
        <f t="shared" si="78"/>
        <v>2013</v>
      </c>
      <c r="S1268" s="17">
        <f t="shared" si="79"/>
        <v>41620.87667824074</v>
      </c>
    </row>
    <row r="1269" spans="1:19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14">
        <v>1372082558</v>
      </c>
      <c r="K1269" t="b">
        <v>1</v>
      </c>
      <c r="L1269">
        <v>159</v>
      </c>
      <c r="M1269" t="b">
        <v>1</v>
      </c>
      <c r="N1269" s="12" t="s">
        <v>8284</v>
      </c>
      <c r="O1269" t="s">
        <v>8285</v>
      </c>
      <c r="P1269" s="10">
        <f t="shared" si="76"/>
        <v>102</v>
      </c>
      <c r="Q1269" s="10">
        <f t="shared" si="77"/>
        <v>140.86000000000001</v>
      </c>
      <c r="R1269">
        <f t="shared" si="78"/>
        <v>2013</v>
      </c>
      <c r="S1269" s="17">
        <f t="shared" si="79"/>
        <v>41449.585162037038</v>
      </c>
    </row>
    <row r="1270" spans="1:19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14">
        <v>1377116247</v>
      </c>
      <c r="K1270" t="b">
        <v>1</v>
      </c>
      <c r="L1270">
        <v>182</v>
      </c>
      <c r="M1270" t="b">
        <v>1</v>
      </c>
      <c r="N1270" s="12" t="s">
        <v>8284</v>
      </c>
      <c r="O1270" t="s">
        <v>8285</v>
      </c>
      <c r="P1270" s="10">
        <f t="shared" si="76"/>
        <v>117</v>
      </c>
      <c r="Q1270" s="10">
        <f t="shared" si="77"/>
        <v>76.92</v>
      </c>
      <c r="R1270">
        <f t="shared" si="78"/>
        <v>2013</v>
      </c>
      <c r="S1270" s="17">
        <f t="shared" si="79"/>
        <v>41507.845451388886</v>
      </c>
    </row>
    <row r="1271" spans="1:19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14">
        <v>1458157512</v>
      </c>
      <c r="K1271" t="b">
        <v>1</v>
      </c>
      <c r="L1271">
        <v>206</v>
      </c>
      <c r="M1271" t="b">
        <v>1</v>
      </c>
      <c r="N1271" s="12" t="s">
        <v>8284</v>
      </c>
      <c r="O1271" t="s">
        <v>8285</v>
      </c>
      <c r="P1271" s="10">
        <f t="shared" si="76"/>
        <v>109</v>
      </c>
      <c r="Q1271" s="10">
        <f t="shared" si="77"/>
        <v>99.16</v>
      </c>
      <c r="R1271">
        <f t="shared" si="78"/>
        <v>2016</v>
      </c>
      <c r="S1271" s="17">
        <f t="shared" si="79"/>
        <v>42445.823055555549</v>
      </c>
    </row>
    <row r="1272" spans="1:19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14">
        <v>1327523642</v>
      </c>
      <c r="K1272" t="b">
        <v>1</v>
      </c>
      <c r="L1272">
        <v>169</v>
      </c>
      <c r="M1272" t="b">
        <v>1</v>
      </c>
      <c r="N1272" s="12" t="s">
        <v>8284</v>
      </c>
      <c r="O1272" t="s">
        <v>8285</v>
      </c>
      <c r="P1272" s="10">
        <f t="shared" si="76"/>
        <v>115</v>
      </c>
      <c r="Q1272" s="10">
        <f t="shared" si="77"/>
        <v>67.88</v>
      </c>
      <c r="R1272">
        <f t="shared" si="78"/>
        <v>2012</v>
      </c>
      <c r="S1272" s="17">
        <f t="shared" si="79"/>
        <v>40933.856967592597</v>
      </c>
    </row>
    <row r="1273" spans="1:19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14">
        <v>1381767859</v>
      </c>
      <c r="K1273" t="b">
        <v>1</v>
      </c>
      <c r="L1273">
        <v>31</v>
      </c>
      <c r="M1273" t="b">
        <v>1</v>
      </c>
      <c r="N1273" s="12" t="s">
        <v>8284</v>
      </c>
      <c r="O1273" t="s">
        <v>8285</v>
      </c>
      <c r="P1273" s="10">
        <f t="shared" si="76"/>
        <v>102</v>
      </c>
      <c r="Q1273" s="10">
        <f t="shared" si="77"/>
        <v>246.29</v>
      </c>
      <c r="R1273">
        <f t="shared" si="78"/>
        <v>2013</v>
      </c>
      <c r="S1273" s="17">
        <f t="shared" si="79"/>
        <v>41561.683553240742</v>
      </c>
    </row>
    <row r="1274" spans="1:19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14">
        <v>1270576379</v>
      </c>
      <c r="K1274" t="b">
        <v>1</v>
      </c>
      <c r="L1274">
        <v>28</v>
      </c>
      <c r="M1274" t="b">
        <v>1</v>
      </c>
      <c r="N1274" s="12" t="s">
        <v>8284</v>
      </c>
      <c r="O1274" t="s">
        <v>8285</v>
      </c>
      <c r="P1274" s="10">
        <f t="shared" si="76"/>
        <v>106</v>
      </c>
      <c r="Q1274" s="10">
        <f t="shared" si="77"/>
        <v>189.29</v>
      </c>
      <c r="R1274">
        <f t="shared" si="78"/>
        <v>2010</v>
      </c>
      <c r="S1274" s="17">
        <f t="shared" si="79"/>
        <v>40274.745127314818</v>
      </c>
    </row>
    <row r="1275" spans="1:19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14">
        <v>1406914291</v>
      </c>
      <c r="K1275" t="b">
        <v>1</v>
      </c>
      <c r="L1275">
        <v>54</v>
      </c>
      <c r="M1275" t="b">
        <v>1</v>
      </c>
      <c r="N1275" s="12" t="s">
        <v>8284</v>
      </c>
      <c r="O1275" t="s">
        <v>8285</v>
      </c>
      <c r="P1275" s="10">
        <f t="shared" si="76"/>
        <v>104</v>
      </c>
      <c r="Q1275" s="10">
        <f t="shared" si="77"/>
        <v>76.67</v>
      </c>
      <c r="R1275">
        <f t="shared" si="78"/>
        <v>2014</v>
      </c>
      <c r="S1275" s="17">
        <f t="shared" si="79"/>
        <v>41852.730219907404</v>
      </c>
    </row>
    <row r="1276" spans="1:19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14">
        <v>1343320425</v>
      </c>
      <c r="K1276" t="b">
        <v>1</v>
      </c>
      <c r="L1276">
        <v>467</v>
      </c>
      <c r="M1276" t="b">
        <v>1</v>
      </c>
      <c r="N1276" s="12" t="s">
        <v>8284</v>
      </c>
      <c r="O1276" t="s">
        <v>8285</v>
      </c>
      <c r="P1276" s="10">
        <f t="shared" si="76"/>
        <v>155</v>
      </c>
      <c r="Q1276" s="10">
        <f t="shared" si="77"/>
        <v>82.96</v>
      </c>
      <c r="R1276">
        <f t="shared" si="78"/>
        <v>2012</v>
      </c>
      <c r="S1276" s="17">
        <f t="shared" si="79"/>
        <v>41116.690104166664</v>
      </c>
    </row>
    <row r="1277" spans="1:19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14">
        <v>1372884587</v>
      </c>
      <c r="K1277" t="b">
        <v>1</v>
      </c>
      <c r="L1277">
        <v>389</v>
      </c>
      <c r="M1277" t="b">
        <v>1</v>
      </c>
      <c r="N1277" s="12" t="s">
        <v>8284</v>
      </c>
      <c r="O1277" t="s">
        <v>8285</v>
      </c>
      <c r="P1277" s="10">
        <f t="shared" si="76"/>
        <v>162</v>
      </c>
      <c r="Q1277" s="10">
        <f t="shared" si="77"/>
        <v>62.52</v>
      </c>
      <c r="R1277">
        <f t="shared" si="78"/>
        <v>2013</v>
      </c>
      <c r="S1277" s="17">
        <f t="shared" si="79"/>
        <v>41458.867905092593</v>
      </c>
    </row>
    <row r="1278" spans="1:19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14">
        <v>1247504047</v>
      </c>
      <c r="K1278" t="b">
        <v>1</v>
      </c>
      <c r="L1278">
        <v>68</v>
      </c>
      <c r="M1278" t="b">
        <v>1</v>
      </c>
      <c r="N1278" s="12" t="s">
        <v>8284</v>
      </c>
      <c r="O1278" t="s">
        <v>8285</v>
      </c>
      <c r="P1278" s="10">
        <f t="shared" si="76"/>
        <v>104</v>
      </c>
      <c r="Q1278" s="10">
        <f t="shared" si="77"/>
        <v>46.07</v>
      </c>
      <c r="R1278">
        <f t="shared" si="78"/>
        <v>2009</v>
      </c>
      <c r="S1278" s="17">
        <f t="shared" si="79"/>
        <v>40007.704247685186</v>
      </c>
    </row>
    <row r="1279" spans="1:19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14">
        <v>1343741347</v>
      </c>
      <c r="K1279" t="b">
        <v>1</v>
      </c>
      <c r="L1279">
        <v>413</v>
      </c>
      <c r="M1279" t="b">
        <v>1</v>
      </c>
      <c r="N1279" s="12" t="s">
        <v>8284</v>
      </c>
      <c r="O1279" t="s">
        <v>8285</v>
      </c>
      <c r="P1279" s="10">
        <f t="shared" si="76"/>
        <v>106</v>
      </c>
      <c r="Q1279" s="10">
        <f t="shared" si="77"/>
        <v>38.54</v>
      </c>
      <c r="R1279">
        <f t="shared" si="78"/>
        <v>2012</v>
      </c>
      <c r="S1279" s="17">
        <f t="shared" si="79"/>
        <v>41121.561886574076</v>
      </c>
    </row>
    <row r="1280" spans="1:19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14">
        <v>1401196766</v>
      </c>
      <c r="K1280" t="b">
        <v>1</v>
      </c>
      <c r="L1280">
        <v>190</v>
      </c>
      <c r="M1280" t="b">
        <v>1</v>
      </c>
      <c r="N1280" s="12" t="s">
        <v>8284</v>
      </c>
      <c r="O1280" t="s">
        <v>8285</v>
      </c>
      <c r="P1280" s="10">
        <f t="shared" si="76"/>
        <v>155</v>
      </c>
      <c r="Q1280" s="10">
        <f t="shared" si="77"/>
        <v>53.01</v>
      </c>
      <c r="R1280">
        <f t="shared" si="78"/>
        <v>2014</v>
      </c>
      <c r="S1280" s="17">
        <f t="shared" si="79"/>
        <v>41786.555162037039</v>
      </c>
    </row>
    <row r="1281" spans="1:19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14">
        <v>1392171770</v>
      </c>
      <c r="K1281" t="b">
        <v>1</v>
      </c>
      <c r="L1281">
        <v>189</v>
      </c>
      <c r="M1281" t="b">
        <v>1</v>
      </c>
      <c r="N1281" s="12" t="s">
        <v>8284</v>
      </c>
      <c r="O1281" t="s">
        <v>8285</v>
      </c>
      <c r="P1281" s="10">
        <f t="shared" si="76"/>
        <v>111</v>
      </c>
      <c r="Q1281" s="10">
        <f t="shared" si="77"/>
        <v>73.36</v>
      </c>
      <c r="R1281">
        <f t="shared" si="78"/>
        <v>2014</v>
      </c>
      <c r="S1281" s="17">
        <f t="shared" si="79"/>
        <v>41682.099189814813</v>
      </c>
    </row>
    <row r="1282" spans="1:19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14">
        <v>1291227054</v>
      </c>
      <c r="K1282" t="b">
        <v>1</v>
      </c>
      <c r="L1282">
        <v>130</v>
      </c>
      <c r="M1282" t="b">
        <v>1</v>
      </c>
      <c r="N1282" s="12" t="s">
        <v>8284</v>
      </c>
      <c r="O1282" t="s">
        <v>8285</v>
      </c>
      <c r="P1282" s="10">
        <f t="shared" si="76"/>
        <v>111</v>
      </c>
      <c r="Q1282" s="10">
        <f t="shared" si="77"/>
        <v>127.98</v>
      </c>
      <c r="R1282">
        <f t="shared" si="78"/>
        <v>2010</v>
      </c>
      <c r="S1282" s="17">
        <f t="shared" si="79"/>
        <v>40513.757569444446</v>
      </c>
    </row>
    <row r="1283" spans="1:19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14">
        <v>1373305836</v>
      </c>
      <c r="K1283" t="b">
        <v>1</v>
      </c>
      <c r="L1283">
        <v>74</v>
      </c>
      <c r="M1283" t="b">
        <v>1</v>
      </c>
      <c r="N1283" s="12" t="s">
        <v>8284</v>
      </c>
      <c r="O1283" t="s">
        <v>8285</v>
      </c>
      <c r="P1283" s="10">
        <f t="shared" ref="P1283:P1346" si="80">ROUND(E1283/D1283*100,0)</f>
        <v>111</v>
      </c>
      <c r="Q1283" s="10">
        <f t="shared" ref="Q1283:Q1346" si="81">ROUND(E1283/L1283,2)</f>
        <v>104.73</v>
      </c>
      <c r="R1283">
        <f t="shared" ref="R1283:R1346" si="82">YEAR(S1283)</f>
        <v>2013</v>
      </c>
      <c r="S1283" s="17">
        <f t="shared" ref="S1283:S1346" si="83">(((J1283/60)/60)/24)+DATE(1970,1,1)</f>
        <v>41463.743472222224</v>
      </c>
    </row>
    <row r="1284" spans="1:19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14">
        <v>1383909855</v>
      </c>
      <c r="K1284" t="b">
        <v>1</v>
      </c>
      <c r="L1284">
        <v>274</v>
      </c>
      <c r="M1284" t="b">
        <v>1</v>
      </c>
      <c r="N1284" s="12" t="s">
        <v>8284</v>
      </c>
      <c r="O1284" t="s">
        <v>8285</v>
      </c>
      <c r="P1284" s="10">
        <f t="shared" si="80"/>
        <v>124</v>
      </c>
      <c r="Q1284" s="10">
        <f t="shared" si="81"/>
        <v>67.67</v>
      </c>
      <c r="R1284">
        <f t="shared" si="82"/>
        <v>2013</v>
      </c>
      <c r="S1284" s="17">
        <f t="shared" si="83"/>
        <v>41586.475173611114</v>
      </c>
    </row>
    <row r="1285" spans="1:19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14">
        <v>1360948389</v>
      </c>
      <c r="K1285" t="b">
        <v>1</v>
      </c>
      <c r="L1285">
        <v>22</v>
      </c>
      <c r="M1285" t="b">
        <v>1</v>
      </c>
      <c r="N1285" s="12" t="s">
        <v>8284</v>
      </c>
      <c r="O1285" t="s">
        <v>8285</v>
      </c>
      <c r="P1285" s="10">
        <f t="shared" si="80"/>
        <v>211</v>
      </c>
      <c r="Q1285" s="10">
        <f t="shared" si="81"/>
        <v>95.93</v>
      </c>
      <c r="R1285">
        <f t="shared" si="82"/>
        <v>2013</v>
      </c>
      <c r="S1285" s="17">
        <f t="shared" si="83"/>
        <v>41320.717465277776</v>
      </c>
    </row>
    <row r="1286" spans="1:19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14">
        <v>1481175482</v>
      </c>
      <c r="K1286" t="b">
        <v>0</v>
      </c>
      <c r="L1286">
        <v>31</v>
      </c>
      <c r="M1286" t="b">
        <v>1</v>
      </c>
      <c r="N1286" s="12" t="s">
        <v>8276</v>
      </c>
      <c r="O1286" t="s">
        <v>8277</v>
      </c>
      <c r="P1286" s="10">
        <f t="shared" si="80"/>
        <v>101</v>
      </c>
      <c r="Q1286" s="10">
        <f t="shared" si="81"/>
        <v>65.16</v>
      </c>
      <c r="R1286">
        <f t="shared" si="82"/>
        <v>2016</v>
      </c>
      <c r="S1286" s="17">
        <f t="shared" si="83"/>
        <v>42712.23474537037</v>
      </c>
    </row>
    <row r="1287" spans="1:19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14">
        <v>1433512775</v>
      </c>
      <c r="K1287" t="b">
        <v>0</v>
      </c>
      <c r="L1287">
        <v>63</v>
      </c>
      <c r="M1287" t="b">
        <v>1</v>
      </c>
      <c r="N1287" s="12" t="s">
        <v>8276</v>
      </c>
      <c r="O1287" t="s">
        <v>8277</v>
      </c>
      <c r="P1287" s="10">
        <f t="shared" si="80"/>
        <v>102</v>
      </c>
      <c r="Q1287" s="10">
        <f t="shared" si="81"/>
        <v>32.270000000000003</v>
      </c>
      <c r="R1287">
        <f t="shared" si="82"/>
        <v>2015</v>
      </c>
      <c r="S1287" s="17">
        <f t="shared" si="83"/>
        <v>42160.583043981482</v>
      </c>
    </row>
    <row r="1288" spans="1:19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14">
        <v>1423041227</v>
      </c>
      <c r="K1288" t="b">
        <v>0</v>
      </c>
      <c r="L1288">
        <v>20</v>
      </c>
      <c r="M1288" t="b">
        <v>1</v>
      </c>
      <c r="N1288" s="12" t="s">
        <v>8276</v>
      </c>
      <c r="O1288" t="s">
        <v>8277</v>
      </c>
      <c r="P1288" s="10">
        <f t="shared" si="80"/>
        <v>108</v>
      </c>
      <c r="Q1288" s="10">
        <f t="shared" si="81"/>
        <v>81.25</v>
      </c>
      <c r="R1288">
        <f t="shared" si="82"/>
        <v>2015</v>
      </c>
      <c r="S1288" s="17">
        <f t="shared" si="83"/>
        <v>42039.384571759263</v>
      </c>
    </row>
    <row r="1289" spans="1:19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14">
        <v>1428936856</v>
      </c>
      <c r="K1289" t="b">
        <v>0</v>
      </c>
      <c r="L1289">
        <v>25</v>
      </c>
      <c r="M1289" t="b">
        <v>1</v>
      </c>
      <c r="N1289" s="12" t="s">
        <v>8276</v>
      </c>
      <c r="O1289" t="s">
        <v>8277</v>
      </c>
      <c r="P1289" s="10">
        <f t="shared" si="80"/>
        <v>242</v>
      </c>
      <c r="Q1289" s="10">
        <f t="shared" si="81"/>
        <v>24.2</v>
      </c>
      <c r="R1289">
        <f t="shared" si="82"/>
        <v>2015</v>
      </c>
      <c r="S1289" s="17">
        <f t="shared" si="83"/>
        <v>42107.621018518519</v>
      </c>
    </row>
    <row r="1290" spans="1:19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14">
        <v>1468122163</v>
      </c>
      <c r="K1290" t="b">
        <v>0</v>
      </c>
      <c r="L1290">
        <v>61</v>
      </c>
      <c r="M1290" t="b">
        <v>1</v>
      </c>
      <c r="N1290" s="12" t="s">
        <v>8276</v>
      </c>
      <c r="O1290" t="s">
        <v>8277</v>
      </c>
      <c r="P1290" s="10">
        <f t="shared" si="80"/>
        <v>100</v>
      </c>
      <c r="Q1290" s="10">
        <f t="shared" si="81"/>
        <v>65.87</v>
      </c>
      <c r="R1290">
        <f t="shared" si="82"/>
        <v>2016</v>
      </c>
      <c r="S1290" s="17">
        <f t="shared" si="83"/>
        <v>42561.154664351852</v>
      </c>
    </row>
    <row r="1291" spans="1:19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14">
        <v>1480907645</v>
      </c>
      <c r="K1291" t="b">
        <v>0</v>
      </c>
      <c r="L1291">
        <v>52</v>
      </c>
      <c r="M1291" t="b">
        <v>1</v>
      </c>
      <c r="N1291" s="12" t="s">
        <v>8276</v>
      </c>
      <c r="O1291" t="s">
        <v>8277</v>
      </c>
      <c r="P1291" s="10">
        <f t="shared" si="80"/>
        <v>125</v>
      </c>
      <c r="Q1291" s="10">
        <f t="shared" si="81"/>
        <v>36.08</v>
      </c>
      <c r="R1291">
        <f t="shared" si="82"/>
        <v>2016</v>
      </c>
      <c r="S1291" s="17">
        <f t="shared" si="83"/>
        <v>42709.134780092587</v>
      </c>
    </row>
    <row r="1292" spans="1:19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14">
        <v>1427121931</v>
      </c>
      <c r="K1292" t="b">
        <v>0</v>
      </c>
      <c r="L1292">
        <v>86</v>
      </c>
      <c r="M1292" t="b">
        <v>1</v>
      </c>
      <c r="N1292" s="12" t="s">
        <v>8276</v>
      </c>
      <c r="O1292" t="s">
        <v>8277</v>
      </c>
      <c r="P1292" s="10">
        <f t="shared" si="80"/>
        <v>109</v>
      </c>
      <c r="Q1292" s="10">
        <f t="shared" si="81"/>
        <v>44.19</v>
      </c>
      <c r="R1292">
        <f t="shared" si="82"/>
        <v>2015</v>
      </c>
      <c r="S1292" s="17">
        <f t="shared" si="83"/>
        <v>42086.614942129629</v>
      </c>
    </row>
    <row r="1293" spans="1:19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14">
        <v>1425224391</v>
      </c>
      <c r="K1293" t="b">
        <v>0</v>
      </c>
      <c r="L1293">
        <v>42</v>
      </c>
      <c r="M1293" t="b">
        <v>1</v>
      </c>
      <c r="N1293" s="12" t="s">
        <v>8276</v>
      </c>
      <c r="O1293" t="s">
        <v>8277</v>
      </c>
      <c r="P1293" s="10">
        <f t="shared" si="80"/>
        <v>146</v>
      </c>
      <c r="Q1293" s="10">
        <f t="shared" si="81"/>
        <v>104.07</v>
      </c>
      <c r="R1293">
        <f t="shared" si="82"/>
        <v>2015</v>
      </c>
      <c r="S1293" s="17">
        <f t="shared" si="83"/>
        <v>42064.652673611112</v>
      </c>
    </row>
    <row r="1294" spans="1:19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14">
        <v>1441822828</v>
      </c>
      <c r="K1294" t="b">
        <v>0</v>
      </c>
      <c r="L1294">
        <v>52</v>
      </c>
      <c r="M1294" t="b">
        <v>1</v>
      </c>
      <c r="N1294" s="12" t="s">
        <v>8276</v>
      </c>
      <c r="O1294" t="s">
        <v>8277</v>
      </c>
      <c r="P1294" s="10">
        <f t="shared" si="80"/>
        <v>110</v>
      </c>
      <c r="Q1294" s="10">
        <f t="shared" si="81"/>
        <v>35.96</v>
      </c>
      <c r="R1294">
        <f t="shared" si="82"/>
        <v>2015</v>
      </c>
      <c r="S1294" s="17">
        <f t="shared" si="83"/>
        <v>42256.764212962968</v>
      </c>
    </row>
    <row r="1295" spans="1:19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14">
        <v>1444927771</v>
      </c>
      <c r="K1295" t="b">
        <v>0</v>
      </c>
      <c r="L1295">
        <v>120</v>
      </c>
      <c r="M1295" t="b">
        <v>1</v>
      </c>
      <c r="N1295" s="12" t="s">
        <v>8276</v>
      </c>
      <c r="O1295" t="s">
        <v>8277</v>
      </c>
      <c r="P1295" s="10">
        <f t="shared" si="80"/>
        <v>102</v>
      </c>
      <c r="Q1295" s="10">
        <f t="shared" si="81"/>
        <v>127.79</v>
      </c>
      <c r="R1295">
        <f t="shared" si="82"/>
        <v>2015</v>
      </c>
      <c r="S1295" s="17">
        <f t="shared" si="83"/>
        <v>42292.701053240744</v>
      </c>
    </row>
    <row r="1296" spans="1:19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14">
        <v>1443696797</v>
      </c>
      <c r="K1296" t="b">
        <v>0</v>
      </c>
      <c r="L1296">
        <v>22</v>
      </c>
      <c r="M1296" t="b">
        <v>1</v>
      </c>
      <c r="N1296" s="12" t="s">
        <v>8276</v>
      </c>
      <c r="O1296" t="s">
        <v>8277</v>
      </c>
      <c r="P1296" s="10">
        <f t="shared" si="80"/>
        <v>122</v>
      </c>
      <c r="Q1296" s="10">
        <f t="shared" si="81"/>
        <v>27.73</v>
      </c>
      <c r="R1296">
        <f t="shared" si="82"/>
        <v>2015</v>
      </c>
      <c r="S1296" s="17">
        <f t="shared" si="83"/>
        <v>42278.453668981485</v>
      </c>
    </row>
    <row r="1297" spans="1:19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14">
        <v>1435585497</v>
      </c>
      <c r="K1297" t="b">
        <v>0</v>
      </c>
      <c r="L1297">
        <v>64</v>
      </c>
      <c r="M1297" t="b">
        <v>1</v>
      </c>
      <c r="N1297" s="12" t="s">
        <v>8276</v>
      </c>
      <c r="O1297" t="s">
        <v>8277</v>
      </c>
      <c r="P1297" s="10">
        <f t="shared" si="80"/>
        <v>102</v>
      </c>
      <c r="Q1297" s="10">
        <f t="shared" si="81"/>
        <v>39.83</v>
      </c>
      <c r="R1297">
        <f t="shared" si="82"/>
        <v>2015</v>
      </c>
      <c r="S1297" s="17">
        <f t="shared" si="83"/>
        <v>42184.572881944448</v>
      </c>
    </row>
    <row r="1298" spans="1:19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14">
        <v>1456189973</v>
      </c>
      <c r="K1298" t="b">
        <v>0</v>
      </c>
      <c r="L1298">
        <v>23</v>
      </c>
      <c r="M1298" t="b">
        <v>1</v>
      </c>
      <c r="N1298" s="12" t="s">
        <v>8276</v>
      </c>
      <c r="O1298" t="s">
        <v>8277</v>
      </c>
      <c r="P1298" s="10">
        <f t="shared" si="80"/>
        <v>141</v>
      </c>
      <c r="Q1298" s="10">
        <f t="shared" si="81"/>
        <v>52.17</v>
      </c>
      <c r="R1298">
        <f t="shared" si="82"/>
        <v>2016</v>
      </c>
      <c r="S1298" s="17">
        <f t="shared" si="83"/>
        <v>42423.050613425927</v>
      </c>
    </row>
    <row r="1299" spans="1:19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14">
        <v>1459533358</v>
      </c>
      <c r="K1299" t="b">
        <v>0</v>
      </c>
      <c r="L1299">
        <v>238</v>
      </c>
      <c r="M1299" t="b">
        <v>1</v>
      </c>
      <c r="N1299" s="12" t="s">
        <v>8276</v>
      </c>
      <c r="O1299" t="s">
        <v>8277</v>
      </c>
      <c r="P1299" s="10">
        <f t="shared" si="80"/>
        <v>110</v>
      </c>
      <c r="Q1299" s="10">
        <f t="shared" si="81"/>
        <v>92.04</v>
      </c>
      <c r="R1299">
        <f t="shared" si="82"/>
        <v>2016</v>
      </c>
      <c r="S1299" s="17">
        <f t="shared" si="83"/>
        <v>42461.747199074074</v>
      </c>
    </row>
    <row r="1300" spans="1:19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14">
        <v>1459268432</v>
      </c>
      <c r="K1300" t="b">
        <v>0</v>
      </c>
      <c r="L1300">
        <v>33</v>
      </c>
      <c r="M1300" t="b">
        <v>1</v>
      </c>
      <c r="N1300" s="12" t="s">
        <v>8276</v>
      </c>
      <c r="O1300" t="s">
        <v>8277</v>
      </c>
      <c r="P1300" s="10">
        <f t="shared" si="80"/>
        <v>105</v>
      </c>
      <c r="Q1300" s="10">
        <f t="shared" si="81"/>
        <v>63.42</v>
      </c>
      <c r="R1300">
        <f t="shared" si="82"/>
        <v>2016</v>
      </c>
      <c r="S1300" s="17">
        <f t="shared" si="83"/>
        <v>42458.680925925932</v>
      </c>
    </row>
    <row r="1301" spans="1:19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14">
        <v>1434310359</v>
      </c>
      <c r="K1301" t="b">
        <v>0</v>
      </c>
      <c r="L1301">
        <v>32</v>
      </c>
      <c r="M1301" t="b">
        <v>1</v>
      </c>
      <c r="N1301" s="12" t="s">
        <v>8276</v>
      </c>
      <c r="O1301" t="s">
        <v>8277</v>
      </c>
      <c r="P1301" s="10">
        <f t="shared" si="80"/>
        <v>124</v>
      </c>
      <c r="Q1301" s="10">
        <f t="shared" si="81"/>
        <v>135.63</v>
      </c>
      <c r="R1301">
        <f t="shared" si="82"/>
        <v>2015</v>
      </c>
      <c r="S1301" s="17">
        <f t="shared" si="83"/>
        <v>42169.814340277779</v>
      </c>
    </row>
    <row r="1302" spans="1:19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14">
        <v>1461427938</v>
      </c>
      <c r="K1302" t="b">
        <v>0</v>
      </c>
      <c r="L1302">
        <v>24</v>
      </c>
      <c r="M1302" t="b">
        <v>1</v>
      </c>
      <c r="N1302" s="12" t="s">
        <v>8276</v>
      </c>
      <c r="O1302" t="s">
        <v>8277</v>
      </c>
      <c r="P1302" s="10">
        <f t="shared" si="80"/>
        <v>135</v>
      </c>
      <c r="Q1302" s="10">
        <f t="shared" si="81"/>
        <v>168.75</v>
      </c>
      <c r="R1302">
        <f t="shared" si="82"/>
        <v>2016</v>
      </c>
      <c r="S1302" s="17">
        <f t="shared" si="83"/>
        <v>42483.675208333334</v>
      </c>
    </row>
    <row r="1303" spans="1:19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14">
        <v>1436551178</v>
      </c>
      <c r="K1303" t="b">
        <v>0</v>
      </c>
      <c r="L1303">
        <v>29</v>
      </c>
      <c r="M1303" t="b">
        <v>1</v>
      </c>
      <c r="N1303" s="12" t="s">
        <v>8276</v>
      </c>
      <c r="O1303" t="s">
        <v>8277</v>
      </c>
      <c r="P1303" s="10">
        <f t="shared" si="80"/>
        <v>103</v>
      </c>
      <c r="Q1303" s="10">
        <f t="shared" si="81"/>
        <v>70.86</v>
      </c>
      <c r="R1303">
        <f t="shared" si="82"/>
        <v>2015</v>
      </c>
      <c r="S1303" s="17">
        <f t="shared" si="83"/>
        <v>42195.749745370369</v>
      </c>
    </row>
    <row r="1304" spans="1:19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14">
        <v>1477963411</v>
      </c>
      <c r="K1304" t="b">
        <v>0</v>
      </c>
      <c r="L1304">
        <v>50</v>
      </c>
      <c r="M1304" t="b">
        <v>1</v>
      </c>
      <c r="N1304" s="12" t="s">
        <v>8276</v>
      </c>
      <c r="O1304" t="s">
        <v>8277</v>
      </c>
      <c r="P1304" s="10">
        <f t="shared" si="80"/>
        <v>100</v>
      </c>
      <c r="Q1304" s="10">
        <f t="shared" si="81"/>
        <v>50</v>
      </c>
      <c r="R1304">
        <f t="shared" si="82"/>
        <v>2016</v>
      </c>
      <c r="S1304" s="17">
        <f t="shared" si="83"/>
        <v>42675.057997685188</v>
      </c>
    </row>
    <row r="1305" spans="1:19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14">
        <v>1468578920</v>
      </c>
      <c r="K1305" t="b">
        <v>0</v>
      </c>
      <c r="L1305">
        <v>108</v>
      </c>
      <c r="M1305" t="b">
        <v>1</v>
      </c>
      <c r="N1305" s="12" t="s">
        <v>8276</v>
      </c>
      <c r="O1305" t="s">
        <v>8277</v>
      </c>
      <c r="P1305" s="10">
        <f t="shared" si="80"/>
        <v>130</v>
      </c>
      <c r="Q1305" s="10">
        <f t="shared" si="81"/>
        <v>42.21</v>
      </c>
      <c r="R1305">
        <f t="shared" si="82"/>
        <v>2016</v>
      </c>
      <c r="S1305" s="17">
        <f t="shared" si="83"/>
        <v>42566.441203703704</v>
      </c>
    </row>
    <row r="1306" spans="1:19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14">
        <v>1484196005</v>
      </c>
      <c r="K1306" t="b">
        <v>0</v>
      </c>
      <c r="L1306">
        <v>104</v>
      </c>
      <c r="M1306" t="b">
        <v>0</v>
      </c>
      <c r="N1306" s="12" t="s">
        <v>8278</v>
      </c>
      <c r="O1306" t="s">
        <v>8280</v>
      </c>
      <c r="P1306" s="10">
        <f t="shared" si="80"/>
        <v>40</v>
      </c>
      <c r="Q1306" s="10">
        <f t="shared" si="81"/>
        <v>152.41</v>
      </c>
      <c r="R1306">
        <f t="shared" si="82"/>
        <v>2017</v>
      </c>
      <c r="S1306" s="17">
        <f t="shared" si="83"/>
        <v>42747.194502314815</v>
      </c>
    </row>
    <row r="1307" spans="1:19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14">
        <v>1466611108</v>
      </c>
      <c r="K1307" t="b">
        <v>0</v>
      </c>
      <c r="L1307">
        <v>86</v>
      </c>
      <c r="M1307" t="b">
        <v>0</v>
      </c>
      <c r="N1307" s="12" t="s">
        <v>8278</v>
      </c>
      <c r="O1307" t="s">
        <v>8280</v>
      </c>
      <c r="P1307" s="10">
        <f t="shared" si="80"/>
        <v>26</v>
      </c>
      <c r="Q1307" s="10">
        <f t="shared" si="81"/>
        <v>90.62</v>
      </c>
      <c r="R1307">
        <f t="shared" si="82"/>
        <v>2016</v>
      </c>
      <c r="S1307" s="17">
        <f t="shared" si="83"/>
        <v>42543.665601851855</v>
      </c>
    </row>
    <row r="1308" spans="1:19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14">
        <v>1415098734</v>
      </c>
      <c r="K1308" t="b">
        <v>0</v>
      </c>
      <c r="L1308">
        <v>356</v>
      </c>
      <c r="M1308" t="b">
        <v>0</v>
      </c>
      <c r="N1308" s="12" t="s">
        <v>8278</v>
      </c>
      <c r="O1308" t="s">
        <v>8280</v>
      </c>
      <c r="P1308" s="10">
        <f t="shared" si="80"/>
        <v>65</v>
      </c>
      <c r="Q1308" s="10">
        <f t="shared" si="81"/>
        <v>201.6</v>
      </c>
      <c r="R1308">
        <f t="shared" si="82"/>
        <v>2014</v>
      </c>
      <c r="S1308" s="17">
        <f t="shared" si="83"/>
        <v>41947.457569444443</v>
      </c>
    </row>
    <row r="1309" spans="1:19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14">
        <v>1453118679</v>
      </c>
      <c r="K1309" t="b">
        <v>0</v>
      </c>
      <c r="L1309">
        <v>45</v>
      </c>
      <c r="M1309" t="b">
        <v>0</v>
      </c>
      <c r="N1309" s="12" t="s">
        <v>8278</v>
      </c>
      <c r="O1309" t="s">
        <v>8280</v>
      </c>
      <c r="P1309" s="10">
        <f t="shared" si="80"/>
        <v>12</v>
      </c>
      <c r="Q1309" s="10">
        <f t="shared" si="81"/>
        <v>127.93</v>
      </c>
      <c r="R1309">
        <f t="shared" si="82"/>
        <v>2016</v>
      </c>
      <c r="S1309" s="17">
        <f t="shared" si="83"/>
        <v>42387.503229166665</v>
      </c>
    </row>
    <row r="1310" spans="1:19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14">
        <v>1472481812</v>
      </c>
      <c r="K1310" t="b">
        <v>0</v>
      </c>
      <c r="L1310">
        <v>38</v>
      </c>
      <c r="M1310" t="b">
        <v>0</v>
      </c>
      <c r="N1310" s="12" t="s">
        <v>8278</v>
      </c>
      <c r="O1310" t="s">
        <v>8280</v>
      </c>
      <c r="P1310" s="10">
        <f t="shared" si="80"/>
        <v>11</v>
      </c>
      <c r="Q1310" s="10">
        <f t="shared" si="81"/>
        <v>29.89</v>
      </c>
      <c r="R1310">
        <f t="shared" si="82"/>
        <v>2016</v>
      </c>
      <c r="S1310" s="17">
        <f t="shared" si="83"/>
        <v>42611.613564814819</v>
      </c>
    </row>
    <row r="1311" spans="1:19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14">
        <v>1441919468</v>
      </c>
      <c r="K1311" t="b">
        <v>0</v>
      </c>
      <c r="L1311">
        <v>35</v>
      </c>
      <c r="M1311" t="b">
        <v>0</v>
      </c>
      <c r="N1311" s="12" t="s">
        <v>8278</v>
      </c>
      <c r="O1311" t="s">
        <v>8280</v>
      </c>
      <c r="P1311" s="10">
        <f t="shared" si="80"/>
        <v>112</v>
      </c>
      <c r="Q1311" s="10">
        <f t="shared" si="81"/>
        <v>367.97</v>
      </c>
      <c r="R1311">
        <f t="shared" si="82"/>
        <v>2015</v>
      </c>
      <c r="S1311" s="17">
        <f t="shared" si="83"/>
        <v>42257.882731481484</v>
      </c>
    </row>
    <row r="1312" spans="1:19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14">
        <v>1467734450</v>
      </c>
      <c r="K1312" t="b">
        <v>0</v>
      </c>
      <c r="L1312">
        <v>24</v>
      </c>
      <c r="M1312" t="b">
        <v>0</v>
      </c>
      <c r="N1312" s="12" t="s">
        <v>8278</v>
      </c>
      <c r="O1312" t="s">
        <v>8280</v>
      </c>
      <c r="P1312" s="10">
        <f t="shared" si="80"/>
        <v>16</v>
      </c>
      <c r="Q1312" s="10">
        <f t="shared" si="81"/>
        <v>129.16999999999999</v>
      </c>
      <c r="R1312">
        <f t="shared" si="82"/>
        <v>2016</v>
      </c>
      <c r="S1312" s="17">
        <f t="shared" si="83"/>
        <v>42556.667245370365</v>
      </c>
    </row>
    <row r="1313" spans="1:19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14">
        <v>1477509319</v>
      </c>
      <c r="K1313" t="b">
        <v>0</v>
      </c>
      <c r="L1313">
        <v>100</v>
      </c>
      <c r="M1313" t="b">
        <v>0</v>
      </c>
      <c r="N1313" s="12" t="s">
        <v>8278</v>
      </c>
      <c r="O1313" t="s">
        <v>8280</v>
      </c>
      <c r="P1313" s="10">
        <f t="shared" si="80"/>
        <v>32</v>
      </c>
      <c r="Q1313" s="10">
        <f t="shared" si="81"/>
        <v>800.7</v>
      </c>
      <c r="R1313">
        <f t="shared" si="82"/>
        <v>2016</v>
      </c>
      <c r="S1313" s="17">
        <f t="shared" si="83"/>
        <v>42669.802303240736</v>
      </c>
    </row>
    <row r="1314" spans="1:19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14">
        <v>1426783922</v>
      </c>
      <c r="K1314" t="b">
        <v>0</v>
      </c>
      <c r="L1314">
        <v>1</v>
      </c>
      <c r="M1314" t="b">
        <v>0</v>
      </c>
      <c r="N1314" s="12" t="s">
        <v>8278</v>
      </c>
      <c r="O1314" t="s">
        <v>8280</v>
      </c>
      <c r="P1314" s="10">
        <f t="shared" si="80"/>
        <v>1</v>
      </c>
      <c r="Q1314" s="10">
        <f t="shared" si="81"/>
        <v>28</v>
      </c>
      <c r="R1314">
        <f t="shared" si="82"/>
        <v>2015</v>
      </c>
      <c r="S1314" s="17">
        <f t="shared" si="83"/>
        <v>42082.702800925923</v>
      </c>
    </row>
    <row r="1315" spans="1:19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14">
        <v>1454432514</v>
      </c>
      <c r="K1315" t="b">
        <v>0</v>
      </c>
      <c r="L1315">
        <v>122</v>
      </c>
      <c r="M1315" t="b">
        <v>0</v>
      </c>
      <c r="N1315" s="12" t="s">
        <v>8278</v>
      </c>
      <c r="O1315" t="s">
        <v>8280</v>
      </c>
      <c r="P1315" s="10">
        <f t="shared" si="80"/>
        <v>31</v>
      </c>
      <c r="Q1315" s="10">
        <f t="shared" si="81"/>
        <v>102.02</v>
      </c>
      <c r="R1315">
        <f t="shared" si="82"/>
        <v>2016</v>
      </c>
      <c r="S1315" s="17">
        <f t="shared" si="83"/>
        <v>42402.709652777776</v>
      </c>
    </row>
    <row r="1316" spans="1:19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14">
        <v>1471881860</v>
      </c>
      <c r="K1316" t="b">
        <v>0</v>
      </c>
      <c r="L1316">
        <v>11</v>
      </c>
      <c r="M1316" t="b">
        <v>0</v>
      </c>
      <c r="N1316" s="12" t="s">
        <v>8278</v>
      </c>
      <c r="O1316" t="s">
        <v>8280</v>
      </c>
      <c r="P1316" s="10">
        <f t="shared" si="80"/>
        <v>1</v>
      </c>
      <c r="Q1316" s="10">
        <f t="shared" si="81"/>
        <v>184.36</v>
      </c>
      <c r="R1316">
        <f t="shared" si="82"/>
        <v>2016</v>
      </c>
      <c r="S1316" s="17">
        <f t="shared" si="83"/>
        <v>42604.669675925921</v>
      </c>
    </row>
    <row r="1317" spans="1:19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14">
        <v>1443700648</v>
      </c>
      <c r="K1317" t="b">
        <v>0</v>
      </c>
      <c r="L1317">
        <v>248</v>
      </c>
      <c r="M1317" t="b">
        <v>0</v>
      </c>
      <c r="N1317" s="12" t="s">
        <v>8278</v>
      </c>
      <c r="O1317" t="s">
        <v>8280</v>
      </c>
      <c r="P1317" s="10">
        <f t="shared" si="80"/>
        <v>40</v>
      </c>
      <c r="Q1317" s="10">
        <f t="shared" si="81"/>
        <v>162.91999999999999</v>
      </c>
      <c r="R1317">
        <f t="shared" si="82"/>
        <v>2015</v>
      </c>
      <c r="S1317" s="17">
        <f t="shared" si="83"/>
        <v>42278.498240740737</v>
      </c>
    </row>
    <row r="1318" spans="1:19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14">
        <v>1453676709</v>
      </c>
      <c r="K1318" t="b">
        <v>0</v>
      </c>
      <c r="L1318">
        <v>1</v>
      </c>
      <c r="M1318" t="b">
        <v>0</v>
      </c>
      <c r="N1318" s="12" t="s">
        <v>8278</v>
      </c>
      <c r="O1318" t="s">
        <v>8280</v>
      </c>
      <c r="P1318" s="10">
        <f t="shared" si="80"/>
        <v>0</v>
      </c>
      <c r="Q1318" s="10">
        <f t="shared" si="81"/>
        <v>1</v>
      </c>
      <c r="R1318">
        <f t="shared" si="82"/>
        <v>2016</v>
      </c>
      <c r="S1318" s="17">
        <f t="shared" si="83"/>
        <v>42393.961909722217</v>
      </c>
    </row>
    <row r="1319" spans="1:19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14">
        <v>1464586746</v>
      </c>
      <c r="K1319" t="b">
        <v>0</v>
      </c>
      <c r="L1319">
        <v>19</v>
      </c>
      <c r="M1319" t="b">
        <v>0</v>
      </c>
      <c r="N1319" s="12" t="s">
        <v>8278</v>
      </c>
      <c r="O1319" t="s">
        <v>8280</v>
      </c>
      <c r="P1319" s="10">
        <f t="shared" si="80"/>
        <v>6</v>
      </c>
      <c r="Q1319" s="10">
        <f t="shared" si="81"/>
        <v>603.53</v>
      </c>
      <c r="R1319">
        <f t="shared" si="82"/>
        <v>2016</v>
      </c>
      <c r="S1319" s="17">
        <f t="shared" si="83"/>
        <v>42520.235486111109</v>
      </c>
    </row>
    <row r="1320" spans="1:19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14">
        <v>1418346172</v>
      </c>
      <c r="K1320" t="b">
        <v>0</v>
      </c>
      <c r="L1320">
        <v>135</v>
      </c>
      <c r="M1320" t="b">
        <v>0</v>
      </c>
      <c r="N1320" s="12" t="s">
        <v>8278</v>
      </c>
      <c r="O1320" t="s">
        <v>8280</v>
      </c>
      <c r="P1320" s="10">
        <f t="shared" si="80"/>
        <v>15</v>
      </c>
      <c r="Q1320" s="10">
        <f t="shared" si="81"/>
        <v>45.41</v>
      </c>
      <c r="R1320">
        <f t="shared" si="82"/>
        <v>2014</v>
      </c>
      <c r="S1320" s="17">
        <f t="shared" si="83"/>
        <v>41985.043657407412</v>
      </c>
    </row>
    <row r="1321" spans="1:19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14">
        <v>1403810965</v>
      </c>
      <c r="K1321" t="b">
        <v>0</v>
      </c>
      <c r="L1321">
        <v>9</v>
      </c>
      <c r="M1321" t="b">
        <v>0</v>
      </c>
      <c r="N1321" s="12" t="s">
        <v>8278</v>
      </c>
      <c r="O1321" t="s">
        <v>8280</v>
      </c>
      <c r="P1321" s="10">
        <f t="shared" si="80"/>
        <v>15</v>
      </c>
      <c r="Q1321" s="10">
        <f t="shared" si="81"/>
        <v>97.33</v>
      </c>
      <c r="R1321">
        <f t="shared" si="82"/>
        <v>2014</v>
      </c>
      <c r="S1321" s="17">
        <f t="shared" si="83"/>
        <v>41816.812094907407</v>
      </c>
    </row>
    <row r="1322" spans="1:19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14">
        <v>1480610046</v>
      </c>
      <c r="K1322" t="b">
        <v>0</v>
      </c>
      <c r="L1322">
        <v>3</v>
      </c>
      <c r="M1322" t="b">
        <v>0</v>
      </c>
      <c r="N1322" s="12" t="s">
        <v>8278</v>
      </c>
      <c r="O1322" t="s">
        <v>8280</v>
      </c>
      <c r="P1322" s="10">
        <f t="shared" si="80"/>
        <v>1</v>
      </c>
      <c r="Q1322" s="10">
        <f t="shared" si="81"/>
        <v>167.67</v>
      </c>
      <c r="R1322">
        <f t="shared" si="82"/>
        <v>2016</v>
      </c>
      <c r="S1322" s="17">
        <f t="shared" si="83"/>
        <v>42705.690347222218</v>
      </c>
    </row>
    <row r="1323" spans="1:19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14">
        <v>1479923937</v>
      </c>
      <c r="K1323" t="b">
        <v>0</v>
      </c>
      <c r="L1323">
        <v>7</v>
      </c>
      <c r="M1323" t="b">
        <v>0</v>
      </c>
      <c r="N1323" s="12" t="s">
        <v>8278</v>
      </c>
      <c r="O1323" t="s">
        <v>8280</v>
      </c>
      <c r="P1323" s="10">
        <f t="shared" si="80"/>
        <v>1</v>
      </c>
      <c r="Q1323" s="10">
        <f t="shared" si="81"/>
        <v>859.86</v>
      </c>
      <c r="R1323">
        <f t="shared" si="82"/>
        <v>2016</v>
      </c>
      <c r="S1323" s="17">
        <f t="shared" si="83"/>
        <v>42697.74927083333</v>
      </c>
    </row>
    <row r="1324" spans="1:19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14">
        <v>1429631125</v>
      </c>
      <c r="K1324" t="b">
        <v>0</v>
      </c>
      <c r="L1324">
        <v>4</v>
      </c>
      <c r="M1324" t="b">
        <v>0</v>
      </c>
      <c r="N1324" s="12" t="s">
        <v>8278</v>
      </c>
      <c r="O1324" t="s">
        <v>8280</v>
      </c>
      <c r="P1324" s="10">
        <f t="shared" si="80"/>
        <v>0</v>
      </c>
      <c r="Q1324" s="10">
        <f t="shared" si="81"/>
        <v>26.5</v>
      </c>
      <c r="R1324">
        <f t="shared" si="82"/>
        <v>2015</v>
      </c>
      <c r="S1324" s="17">
        <f t="shared" si="83"/>
        <v>42115.656539351854</v>
      </c>
    </row>
    <row r="1325" spans="1:19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14">
        <v>1458665146</v>
      </c>
      <c r="K1325" t="b">
        <v>0</v>
      </c>
      <c r="L1325">
        <v>44</v>
      </c>
      <c r="M1325" t="b">
        <v>0</v>
      </c>
      <c r="N1325" s="12" t="s">
        <v>8278</v>
      </c>
      <c r="O1325" t="s">
        <v>8280</v>
      </c>
      <c r="P1325" s="10">
        <f t="shared" si="80"/>
        <v>9</v>
      </c>
      <c r="Q1325" s="10">
        <f t="shared" si="81"/>
        <v>30.27</v>
      </c>
      <c r="R1325">
        <f t="shared" si="82"/>
        <v>2016</v>
      </c>
      <c r="S1325" s="17">
        <f t="shared" si="83"/>
        <v>42451.698449074072</v>
      </c>
    </row>
    <row r="1326" spans="1:19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14">
        <v>1473779552</v>
      </c>
      <c r="K1326" t="b">
        <v>0</v>
      </c>
      <c r="L1326">
        <v>90</v>
      </c>
      <c r="M1326" t="b">
        <v>0</v>
      </c>
      <c r="N1326" s="12" t="s">
        <v>8278</v>
      </c>
      <c r="O1326" t="s">
        <v>8280</v>
      </c>
      <c r="P1326" s="10">
        <f t="shared" si="80"/>
        <v>10</v>
      </c>
      <c r="Q1326" s="10">
        <f t="shared" si="81"/>
        <v>54.67</v>
      </c>
      <c r="R1326">
        <f t="shared" si="82"/>
        <v>2016</v>
      </c>
      <c r="S1326" s="17">
        <f t="shared" si="83"/>
        <v>42626.633703703701</v>
      </c>
    </row>
    <row r="1327" spans="1:19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14">
        <v>1480471435</v>
      </c>
      <c r="K1327" t="b">
        <v>0</v>
      </c>
      <c r="L1327">
        <v>8</v>
      </c>
      <c r="M1327" t="b">
        <v>0</v>
      </c>
      <c r="N1327" s="12" t="s">
        <v>8278</v>
      </c>
      <c r="O1327" t="s">
        <v>8280</v>
      </c>
      <c r="P1327" s="10">
        <f t="shared" si="80"/>
        <v>2</v>
      </c>
      <c r="Q1327" s="10">
        <f t="shared" si="81"/>
        <v>60.75</v>
      </c>
      <c r="R1327">
        <f t="shared" si="82"/>
        <v>2016</v>
      </c>
      <c r="S1327" s="17">
        <f t="shared" si="83"/>
        <v>42704.086053240739</v>
      </c>
    </row>
    <row r="1328" spans="1:19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14">
        <v>1417460428</v>
      </c>
      <c r="K1328" t="b">
        <v>0</v>
      </c>
      <c r="L1328">
        <v>11</v>
      </c>
      <c r="M1328" t="b">
        <v>0</v>
      </c>
      <c r="N1328" s="12" t="s">
        <v>8278</v>
      </c>
      <c r="O1328" t="s">
        <v>8280</v>
      </c>
      <c r="P1328" s="10">
        <f t="shared" si="80"/>
        <v>1</v>
      </c>
      <c r="Q1328" s="10">
        <f t="shared" si="81"/>
        <v>102.73</v>
      </c>
      <c r="R1328">
        <f t="shared" si="82"/>
        <v>2014</v>
      </c>
      <c r="S1328" s="17">
        <f t="shared" si="83"/>
        <v>41974.791990740734</v>
      </c>
    </row>
    <row r="1329" spans="1:19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14">
        <v>1430324235</v>
      </c>
      <c r="K1329" t="b">
        <v>0</v>
      </c>
      <c r="L1329">
        <v>41</v>
      </c>
      <c r="M1329" t="b">
        <v>0</v>
      </c>
      <c r="N1329" s="12" t="s">
        <v>8278</v>
      </c>
      <c r="O1329" t="s">
        <v>8280</v>
      </c>
      <c r="P1329" s="10">
        <f t="shared" si="80"/>
        <v>4</v>
      </c>
      <c r="Q1329" s="10">
        <f t="shared" si="81"/>
        <v>41.59</v>
      </c>
      <c r="R1329">
        <f t="shared" si="82"/>
        <v>2015</v>
      </c>
      <c r="S1329" s="17">
        <f t="shared" si="83"/>
        <v>42123.678645833337</v>
      </c>
    </row>
    <row r="1330" spans="1:19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14">
        <v>1472570734</v>
      </c>
      <c r="K1330" t="b">
        <v>0</v>
      </c>
      <c r="L1330">
        <v>15</v>
      </c>
      <c r="M1330" t="b">
        <v>0</v>
      </c>
      <c r="N1330" s="12" t="s">
        <v>8278</v>
      </c>
      <c r="O1330" t="s">
        <v>8280</v>
      </c>
      <c r="P1330" s="10">
        <f t="shared" si="80"/>
        <v>2</v>
      </c>
      <c r="Q1330" s="10">
        <f t="shared" si="81"/>
        <v>116.53</v>
      </c>
      <c r="R1330">
        <f t="shared" si="82"/>
        <v>2016</v>
      </c>
      <c r="S1330" s="17">
        <f t="shared" si="83"/>
        <v>42612.642754629633</v>
      </c>
    </row>
    <row r="1331" spans="1:19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14">
        <v>1414041545</v>
      </c>
      <c r="K1331" t="b">
        <v>0</v>
      </c>
      <c r="L1331">
        <v>9</v>
      </c>
      <c r="M1331" t="b">
        <v>0</v>
      </c>
      <c r="N1331" s="12" t="s">
        <v>8278</v>
      </c>
      <c r="O1331" t="s">
        <v>8280</v>
      </c>
      <c r="P1331" s="10">
        <f t="shared" si="80"/>
        <v>1</v>
      </c>
      <c r="Q1331" s="10">
        <f t="shared" si="81"/>
        <v>45.33</v>
      </c>
      <c r="R1331">
        <f t="shared" si="82"/>
        <v>2014</v>
      </c>
      <c r="S1331" s="17">
        <f t="shared" si="83"/>
        <v>41935.221585648149</v>
      </c>
    </row>
    <row r="1332" spans="1:19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14">
        <v>1464763109</v>
      </c>
      <c r="K1332" t="b">
        <v>0</v>
      </c>
      <c r="L1332">
        <v>50</v>
      </c>
      <c r="M1332" t="b">
        <v>0</v>
      </c>
      <c r="N1332" s="12" t="s">
        <v>8278</v>
      </c>
      <c r="O1332" t="s">
        <v>8280</v>
      </c>
      <c r="P1332" s="10">
        <f t="shared" si="80"/>
        <v>22</v>
      </c>
      <c r="Q1332" s="10">
        <f t="shared" si="81"/>
        <v>157.46</v>
      </c>
      <c r="R1332">
        <f t="shared" si="82"/>
        <v>2016</v>
      </c>
      <c r="S1332" s="17">
        <f t="shared" si="83"/>
        <v>42522.276724537034</v>
      </c>
    </row>
    <row r="1333" spans="1:19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14">
        <v>1468843554</v>
      </c>
      <c r="K1333" t="b">
        <v>0</v>
      </c>
      <c r="L1333">
        <v>34</v>
      </c>
      <c r="M1333" t="b">
        <v>0</v>
      </c>
      <c r="N1333" s="12" t="s">
        <v>8278</v>
      </c>
      <c r="O1333" t="s">
        <v>8280</v>
      </c>
      <c r="P1333" s="10">
        <f t="shared" si="80"/>
        <v>1</v>
      </c>
      <c r="Q1333" s="10">
        <f t="shared" si="81"/>
        <v>100.5</v>
      </c>
      <c r="R1333">
        <f t="shared" si="82"/>
        <v>2016</v>
      </c>
      <c r="S1333" s="17">
        <f t="shared" si="83"/>
        <v>42569.50409722222</v>
      </c>
    </row>
    <row r="1334" spans="1:19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14">
        <v>1482888408</v>
      </c>
      <c r="K1334" t="b">
        <v>0</v>
      </c>
      <c r="L1334">
        <v>0</v>
      </c>
      <c r="M1334" t="b">
        <v>0</v>
      </c>
      <c r="N1334" s="12" t="s">
        <v>8278</v>
      </c>
      <c r="O1334" t="s">
        <v>8280</v>
      </c>
      <c r="P1334" s="10">
        <f t="shared" si="80"/>
        <v>0</v>
      </c>
      <c r="Q1334" s="10" t="e">
        <f t="shared" si="81"/>
        <v>#DIV/0!</v>
      </c>
      <c r="R1334">
        <f t="shared" si="82"/>
        <v>2016</v>
      </c>
      <c r="S1334" s="17">
        <f t="shared" si="83"/>
        <v>42732.060277777782</v>
      </c>
    </row>
    <row r="1335" spans="1:19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14">
        <v>1402886025</v>
      </c>
      <c r="K1335" t="b">
        <v>0</v>
      </c>
      <c r="L1335">
        <v>0</v>
      </c>
      <c r="M1335" t="b">
        <v>0</v>
      </c>
      <c r="N1335" s="12" t="s">
        <v>8278</v>
      </c>
      <c r="O1335" t="s">
        <v>8280</v>
      </c>
      <c r="P1335" s="10">
        <f t="shared" si="80"/>
        <v>0</v>
      </c>
      <c r="Q1335" s="10" t="e">
        <f t="shared" si="81"/>
        <v>#DIV/0!</v>
      </c>
      <c r="R1335">
        <f t="shared" si="82"/>
        <v>2014</v>
      </c>
      <c r="S1335" s="17">
        <f t="shared" si="83"/>
        <v>41806.106770833336</v>
      </c>
    </row>
    <row r="1336" spans="1:19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14">
        <v>1455129287</v>
      </c>
      <c r="K1336" t="b">
        <v>0</v>
      </c>
      <c r="L1336">
        <v>276</v>
      </c>
      <c r="M1336" t="b">
        <v>0</v>
      </c>
      <c r="N1336" s="12" t="s">
        <v>8278</v>
      </c>
      <c r="O1336" t="s">
        <v>8280</v>
      </c>
      <c r="P1336" s="10">
        <f t="shared" si="80"/>
        <v>11</v>
      </c>
      <c r="Q1336" s="10">
        <f t="shared" si="81"/>
        <v>51.82</v>
      </c>
      <c r="R1336">
        <f t="shared" si="82"/>
        <v>2016</v>
      </c>
      <c r="S1336" s="17">
        <f t="shared" si="83"/>
        <v>42410.774155092593</v>
      </c>
    </row>
    <row r="1337" spans="1:19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14">
        <v>1446762502</v>
      </c>
      <c r="K1337" t="b">
        <v>0</v>
      </c>
      <c r="L1337">
        <v>16</v>
      </c>
      <c r="M1337" t="b">
        <v>0</v>
      </c>
      <c r="N1337" s="12" t="s">
        <v>8278</v>
      </c>
      <c r="O1337" t="s">
        <v>8280</v>
      </c>
      <c r="P1337" s="10">
        <f t="shared" si="80"/>
        <v>20</v>
      </c>
      <c r="Q1337" s="10">
        <f t="shared" si="81"/>
        <v>308.75</v>
      </c>
      <c r="R1337">
        <f t="shared" si="82"/>
        <v>2015</v>
      </c>
      <c r="S1337" s="17">
        <f t="shared" si="83"/>
        <v>42313.936365740738</v>
      </c>
    </row>
    <row r="1338" spans="1:19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14">
        <v>1415825028</v>
      </c>
      <c r="K1338" t="b">
        <v>0</v>
      </c>
      <c r="L1338">
        <v>224</v>
      </c>
      <c r="M1338" t="b">
        <v>0</v>
      </c>
      <c r="N1338" s="12" t="s">
        <v>8278</v>
      </c>
      <c r="O1338" t="s">
        <v>8280</v>
      </c>
      <c r="P1338" s="10">
        <f t="shared" si="80"/>
        <v>85</v>
      </c>
      <c r="Q1338" s="10">
        <f t="shared" si="81"/>
        <v>379.23</v>
      </c>
      <c r="R1338">
        <f t="shared" si="82"/>
        <v>2014</v>
      </c>
      <c r="S1338" s="17">
        <f t="shared" si="83"/>
        <v>41955.863750000004</v>
      </c>
    </row>
    <row r="1339" spans="1:19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14">
        <v>1485957079</v>
      </c>
      <c r="K1339" t="b">
        <v>0</v>
      </c>
      <c r="L1339">
        <v>140</v>
      </c>
      <c r="M1339" t="b">
        <v>0</v>
      </c>
      <c r="N1339" s="12" t="s">
        <v>8278</v>
      </c>
      <c r="O1339" t="s">
        <v>8280</v>
      </c>
      <c r="P1339" s="10">
        <f t="shared" si="80"/>
        <v>49</v>
      </c>
      <c r="Q1339" s="10">
        <f t="shared" si="81"/>
        <v>176.36</v>
      </c>
      <c r="R1339">
        <f t="shared" si="82"/>
        <v>2017</v>
      </c>
      <c r="S1339" s="17">
        <f t="shared" si="83"/>
        <v>42767.577303240745</v>
      </c>
    </row>
    <row r="1340" spans="1:19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14">
        <v>1435951033</v>
      </c>
      <c r="K1340" t="b">
        <v>0</v>
      </c>
      <c r="L1340">
        <v>15</v>
      </c>
      <c r="M1340" t="b">
        <v>0</v>
      </c>
      <c r="N1340" s="12" t="s">
        <v>8278</v>
      </c>
      <c r="O1340" t="s">
        <v>8280</v>
      </c>
      <c r="P1340" s="10">
        <f t="shared" si="80"/>
        <v>3</v>
      </c>
      <c r="Q1340" s="10">
        <f t="shared" si="81"/>
        <v>66.069999999999993</v>
      </c>
      <c r="R1340">
        <f t="shared" si="82"/>
        <v>2015</v>
      </c>
      <c r="S1340" s="17">
        <f t="shared" si="83"/>
        <v>42188.803622685184</v>
      </c>
    </row>
    <row r="1341" spans="1:19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14">
        <v>1414164715</v>
      </c>
      <c r="K1341" t="b">
        <v>0</v>
      </c>
      <c r="L1341">
        <v>37</v>
      </c>
      <c r="M1341" t="b">
        <v>0</v>
      </c>
      <c r="N1341" s="12" t="s">
        <v>8278</v>
      </c>
      <c r="O1341" t="s">
        <v>8280</v>
      </c>
      <c r="P1341" s="10">
        <f t="shared" si="80"/>
        <v>7</v>
      </c>
      <c r="Q1341" s="10">
        <f t="shared" si="81"/>
        <v>89.65</v>
      </c>
      <c r="R1341">
        <f t="shared" si="82"/>
        <v>2014</v>
      </c>
      <c r="S1341" s="17">
        <f t="shared" si="83"/>
        <v>41936.647164351853</v>
      </c>
    </row>
    <row r="1342" spans="1:19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14">
        <v>1405520253</v>
      </c>
      <c r="K1342" t="b">
        <v>0</v>
      </c>
      <c r="L1342">
        <v>0</v>
      </c>
      <c r="M1342" t="b">
        <v>0</v>
      </c>
      <c r="N1342" s="12" t="s">
        <v>8278</v>
      </c>
      <c r="O1342" t="s">
        <v>8280</v>
      </c>
      <c r="P1342" s="10">
        <f t="shared" si="80"/>
        <v>0</v>
      </c>
      <c r="Q1342" s="10" t="e">
        <f t="shared" si="81"/>
        <v>#DIV/0!</v>
      </c>
      <c r="R1342">
        <f t="shared" si="82"/>
        <v>2014</v>
      </c>
      <c r="S1342" s="17">
        <f t="shared" si="83"/>
        <v>41836.595520833333</v>
      </c>
    </row>
    <row r="1343" spans="1:19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14">
        <v>1472569117</v>
      </c>
      <c r="K1343" t="b">
        <v>0</v>
      </c>
      <c r="L1343">
        <v>46</v>
      </c>
      <c r="M1343" t="b">
        <v>0</v>
      </c>
      <c r="N1343" s="12" t="s">
        <v>8278</v>
      </c>
      <c r="O1343" t="s">
        <v>8280</v>
      </c>
      <c r="P1343" s="10">
        <f t="shared" si="80"/>
        <v>70</v>
      </c>
      <c r="Q1343" s="10">
        <f t="shared" si="81"/>
        <v>382.39</v>
      </c>
      <c r="R1343">
        <f t="shared" si="82"/>
        <v>2016</v>
      </c>
      <c r="S1343" s="17">
        <f t="shared" si="83"/>
        <v>42612.624039351853</v>
      </c>
    </row>
    <row r="1344" spans="1:19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14">
        <v>1434569739</v>
      </c>
      <c r="K1344" t="b">
        <v>0</v>
      </c>
      <c r="L1344">
        <v>1</v>
      </c>
      <c r="M1344" t="b">
        <v>0</v>
      </c>
      <c r="N1344" s="12" t="s">
        <v>8278</v>
      </c>
      <c r="O1344" t="s">
        <v>8280</v>
      </c>
      <c r="P1344" s="10">
        <f t="shared" si="80"/>
        <v>0</v>
      </c>
      <c r="Q1344" s="10">
        <f t="shared" si="81"/>
        <v>100</v>
      </c>
      <c r="R1344">
        <f t="shared" si="82"/>
        <v>2015</v>
      </c>
      <c r="S1344" s="17">
        <f t="shared" si="83"/>
        <v>42172.816423611104</v>
      </c>
    </row>
    <row r="1345" spans="1:19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14">
        <v>1466512683</v>
      </c>
      <c r="K1345" t="b">
        <v>0</v>
      </c>
      <c r="L1345">
        <v>323</v>
      </c>
      <c r="M1345" t="b">
        <v>0</v>
      </c>
      <c r="N1345" s="12" t="s">
        <v>8278</v>
      </c>
      <c r="O1345" t="s">
        <v>8280</v>
      </c>
      <c r="P1345" s="10">
        <f t="shared" si="80"/>
        <v>102</v>
      </c>
      <c r="Q1345" s="10">
        <f t="shared" si="81"/>
        <v>158.36000000000001</v>
      </c>
      <c r="R1345">
        <f t="shared" si="82"/>
        <v>2016</v>
      </c>
      <c r="S1345" s="17">
        <f t="shared" si="83"/>
        <v>42542.526423611111</v>
      </c>
    </row>
    <row r="1346" spans="1:19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14">
        <v>1464807439</v>
      </c>
      <c r="K1346" t="b">
        <v>0</v>
      </c>
      <c r="L1346">
        <v>139</v>
      </c>
      <c r="M1346" t="b">
        <v>1</v>
      </c>
      <c r="N1346" s="12" t="s">
        <v>8281</v>
      </c>
      <c r="O1346" t="s">
        <v>8282</v>
      </c>
      <c r="P1346" s="10">
        <f t="shared" si="80"/>
        <v>378</v>
      </c>
      <c r="Q1346" s="10">
        <f t="shared" si="81"/>
        <v>40.76</v>
      </c>
      <c r="R1346">
        <f t="shared" si="82"/>
        <v>2016</v>
      </c>
      <c r="S1346" s="17">
        <f t="shared" si="83"/>
        <v>42522.789803240739</v>
      </c>
    </row>
    <row r="1347" spans="1:19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14">
        <v>1402342359</v>
      </c>
      <c r="K1347" t="b">
        <v>0</v>
      </c>
      <c r="L1347">
        <v>7</v>
      </c>
      <c r="M1347" t="b">
        <v>1</v>
      </c>
      <c r="N1347" s="12" t="s">
        <v>8281</v>
      </c>
      <c r="O1347" t="s">
        <v>8282</v>
      </c>
      <c r="P1347" s="10">
        <f t="shared" ref="P1347:P1410" si="84">ROUND(E1347/D1347*100,0)</f>
        <v>125</v>
      </c>
      <c r="Q1347" s="10">
        <f t="shared" ref="Q1347:Q1410" si="85">ROUND(E1347/L1347,2)</f>
        <v>53.57</v>
      </c>
      <c r="R1347">
        <f t="shared" ref="R1347:R1410" si="86">YEAR(S1347)</f>
        <v>2014</v>
      </c>
      <c r="S1347" s="17">
        <f t="shared" ref="S1347:S1410" si="87">(((J1347/60)/60)/24)+DATE(1970,1,1)</f>
        <v>41799.814340277779</v>
      </c>
    </row>
    <row r="1348" spans="1:19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14">
        <v>1369705751</v>
      </c>
      <c r="K1348" t="b">
        <v>0</v>
      </c>
      <c r="L1348">
        <v>149</v>
      </c>
      <c r="M1348" t="b">
        <v>1</v>
      </c>
      <c r="N1348" s="12" t="s">
        <v>8281</v>
      </c>
      <c r="O1348" t="s">
        <v>8282</v>
      </c>
      <c r="P1348" s="10">
        <f t="shared" si="84"/>
        <v>147</v>
      </c>
      <c r="Q1348" s="10">
        <f t="shared" si="85"/>
        <v>48.45</v>
      </c>
      <c r="R1348">
        <f t="shared" si="86"/>
        <v>2013</v>
      </c>
      <c r="S1348" s="17">
        <f t="shared" si="87"/>
        <v>41422.075821759259</v>
      </c>
    </row>
    <row r="1349" spans="1:19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14">
        <v>1423149525</v>
      </c>
      <c r="K1349" t="b">
        <v>0</v>
      </c>
      <c r="L1349">
        <v>31</v>
      </c>
      <c r="M1349" t="b">
        <v>1</v>
      </c>
      <c r="N1349" s="12" t="s">
        <v>8281</v>
      </c>
      <c r="O1349" t="s">
        <v>8282</v>
      </c>
      <c r="P1349" s="10">
        <f t="shared" si="84"/>
        <v>102</v>
      </c>
      <c r="Q1349" s="10">
        <f t="shared" si="85"/>
        <v>82.42</v>
      </c>
      <c r="R1349">
        <f t="shared" si="86"/>
        <v>2015</v>
      </c>
      <c r="S1349" s="17">
        <f t="shared" si="87"/>
        <v>42040.638020833328</v>
      </c>
    </row>
    <row r="1350" spans="1:19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14">
        <v>1416485333</v>
      </c>
      <c r="K1350" t="b">
        <v>0</v>
      </c>
      <c r="L1350">
        <v>26</v>
      </c>
      <c r="M1350" t="b">
        <v>1</v>
      </c>
      <c r="N1350" s="12" t="s">
        <v>8281</v>
      </c>
      <c r="O1350" t="s">
        <v>8282</v>
      </c>
      <c r="P1350" s="10">
        <f t="shared" si="84"/>
        <v>102</v>
      </c>
      <c r="Q1350" s="10">
        <f t="shared" si="85"/>
        <v>230.19</v>
      </c>
      <c r="R1350">
        <f t="shared" si="86"/>
        <v>2014</v>
      </c>
      <c r="S1350" s="17">
        <f t="shared" si="87"/>
        <v>41963.506168981476</v>
      </c>
    </row>
    <row r="1351" spans="1:19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14">
        <v>1447055935</v>
      </c>
      <c r="K1351" t="b">
        <v>0</v>
      </c>
      <c r="L1351">
        <v>172</v>
      </c>
      <c r="M1351" t="b">
        <v>1</v>
      </c>
      <c r="N1351" s="12" t="s">
        <v>8281</v>
      </c>
      <c r="O1351" t="s">
        <v>8282</v>
      </c>
      <c r="P1351" s="10">
        <f t="shared" si="84"/>
        <v>204</v>
      </c>
      <c r="Q1351" s="10">
        <f t="shared" si="85"/>
        <v>59.36</v>
      </c>
      <c r="R1351">
        <f t="shared" si="86"/>
        <v>2015</v>
      </c>
      <c r="S1351" s="17">
        <f t="shared" si="87"/>
        <v>42317.33258101852</v>
      </c>
    </row>
    <row r="1352" spans="1:19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14">
        <v>1448497134</v>
      </c>
      <c r="K1352" t="b">
        <v>0</v>
      </c>
      <c r="L1352">
        <v>78</v>
      </c>
      <c r="M1352" t="b">
        <v>1</v>
      </c>
      <c r="N1352" s="12" t="s">
        <v>8281</v>
      </c>
      <c r="O1352" t="s">
        <v>8282</v>
      </c>
      <c r="P1352" s="10">
        <f t="shared" si="84"/>
        <v>104</v>
      </c>
      <c r="Q1352" s="10">
        <f t="shared" si="85"/>
        <v>66.7</v>
      </c>
      <c r="R1352">
        <f t="shared" si="86"/>
        <v>2015</v>
      </c>
      <c r="S1352" s="17">
        <f t="shared" si="87"/>
        <v>42334.013124999998</v>
      </c>
    </row>
    <row r="1353" spans="1:19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14">
        <v>1452707144</v>
      </c>
      <c r="K1353" t="b">
        <v>0</v>
      </c>
      <c r="L1353">
        <v>120</v>
      </c>
      <c r="M1353" t="b">
        <v>1</v>
      </c>
      <c r="N1353" s="12" t="s">
        <v>8281</v>
      </c>
      <c r="O1353" t="s">
        <v>8282</v>
      </c>
      <c r="P1353" s="10">
        <f t="shared" si="84"/>
        <v>101</v>
      </c>
      <c r="Q1353" s="10">
        <f t="shared" si="85"/>
        <v>168.78</v>
      </c>
      <c r="R1353">
        <f t="shared" si="86"/>
        <v>2016</v>
      </c>
      <c r="S1353" s="17">
        <f t="shared" si="87"/>
        <v>42382.74009259259</v>
      </c>
    </row>
    <row r="1354" spans="1:19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14">
        <v>1436968366</v>
      </c>
      <c r="K1354" t="b">
        <v>0</v>
      </c>
      <c r="L1354">
        <v>227</v>
      </c>
      <c r="M1354" t="b">
        <v>1</v>
      </c>
      <c r="N1354" s="12" t="s">
        <v>8281</v>
      </c>
      <c r="O1354" t="s">
        <v>8282</v>
      </c>
      <c r="P1354" s="10">
        <f t="shared" si="84"/>
        <v>136</v>
      </c>
      <c r="Q1354" s="10">
        <f t="shared" si="85"/>
        <v>59.97</v>
      </c>
      <c r="R1354">
        <f t="shared" si="86"/>
        <v>2015</v>
      </c>
      <c r="S1354" s="17">
        <f t="shared" si="87"/>
        <v>42200.578310185185</v>
      </c>
    </row>
    <row r="1355" spans="1:19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14">
        <v>1359946188</v>
      </c>
      <c r="K1355" t="b">
        <v>0</v>
      </c>
      <c r="L1355">
        <v>42</v>
      </c>
      <c r="M1355" t="b">
        <v>1</v>
      </c>
      <c r="N1355" s="12" t="s">
        <v>8281</v>
      </c>
      <c r="O1355" t="s">
        <v>8282</v>
      </c>
      <c r="P1355" s="10">
        <f t="shared" si="84"/>
        <v>134</v>
      </c>
      <c r="Q1355" s="10">
        <f t="shared" si="85"/>
        <v>31.81</v>
      </c>
      <c r="R1355">
        <f t="shared" si="86"/>
        <v>2013</v>
      </c>
      <c r="S1355" s="17">
        <f t="shared" si="87"/>
        <v>41309.11791666667</v>
      </c>
    </row>
    <row r="1356" spans="1:19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14">
        <v>1463080979</v>
      </c>
      <c r="K1356" t="b">
        <v>0</v>
      </c>
      <c r="L1356">
        <v>64</v>
      </c>
      <c r="M1356" t="b">
        <v>1</v>
      </c>
      <c r="N1356" s="12" t="s">
        <v>8281</v>
      </c>
      <c r="O1356" t="s">
        <v>8282</v>
      </c>
      <c r="P1356" s="10">
        <f t="shared" si="84"/>
        <v>130</v>
      </c>
      <c r="Q1356" s="10">
        <f t="shared" si="85"/>
        <v>24.42</v>
      </c>
      <c r="R1356">
        <f t="shared" si="86"/>
        <v>2016</v>
      </c>
      <c r="S1356" s="17">
        <f t="shared" si="87"/>
        <v>42502.807627314818</v>
      </c>
    </row>
    <row r="1357" spans="1:19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14">
        <v>1351663605</v>
      </c>
      <c r="K1357" t="b">
        <v>0</v>
      </c>
      <c r="L1357">
        <v>121</v>
      </c>
      <c r="M1357" t="b">
        <v>1</v>
      </c>
      <c r="N1357" s="12" t="s">
        <v>8281</v>
      </c>
      <c r="O1357" t="s">
        <v>8282</v>
      </c>
      <c r="P1357" s="10">
        <f t="shared" si="84"/>
        <v>123</v>
      </c>
      <c r="Q1357" s="10">
        <f t="shared" si="85"/>
        <v>25.35</v>
      </c>
      <c r="R1357">
        <f t="shared" si="86"/>
        <v>2012</v>
      </c>
      <c r="S1357" s="17">
        <f t="shared" si="87"/>
        <v>41213.254687499997</v>
      </c>
    </row>
    <row r="1358" spans="1:19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14">
        <v>1370393760</v>
      </c>
      <c r="K1358" t="b">
        <v>0</v>
      </c>
      <c r="L1358">
        <v>87</v>
      </c>
      <c r="M1358" t="b">
        <v>1</v>
      </c>
      <c r="N1358" s="12" t="s">
        <v>8281</v>
      </c>
      <c r="O1358" t="s">
        <v>8282</v>
      </c>
      <c r="P1358" s="10">
        <f t="shared" si="84"/>
        <v>183</v>
      </c>
      <c r="Q1358" s="10">
        <f t="shared" si="85"/>
        <v>71.44</v>
      </c>
      <c r="R1358">
        <f t="shared" si="86"/>
        <v>2013</v>
      </c>
      <c r="S1358" s="17">
        <f t="shared" si="87"/>
        <v>41430.038888888892</v>
      </c>
    </row>
    <row r="1359" spans="1:19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14">
        <v>1359587137</v>
      </c>
      <c r="K1359" t="b">
        <v>0</v>
      </c>
      <c r="L1359">
        <v>65</v>
      </c>
      <c r="M1359" t="b">
        <v>1</v>
      </c>
      <c r="N1359" s="12" t="s">
        <v>8281</v>
      </c>
      <c r="O1359" t="s">
        <v>8282</v>
      </c>
      <c r="P1359" s="10">
        <f t="shared" si="84"/>
        <v>125</v>
      </c>
      <c r="Q1359" s="10">
        <f t="shared" si="85"/>
        <v>38.549999999999997</v>
      </c>
      <c r="R1359">
        <f t="shared" si="86"/>
        <v>2013</v>
      </c>
      <c r="S1359" s="17">
        <f t="shared" si="87"/>
        <v>41304.962233796294</v>
      </c>
    </row>
    <row r="1360" spans="1:19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14">
        <v>1306417323</v>
      </c>
      <c r="K1360" t="b">
        <v>0</v>
      </c>
      <c r="L1360">
        <v>49</v>
      </c>
      <c r="M1360" t="b">
        <v>1</v>
      </c>
      <c r="N1360" s="12" t="s">
        <v>8281</v>
      </c>
      <c r="O1360" t="s">
        <v>8282</v>
      </c>
      <c r="P1360" s="10">
        <f t="shared" si="84"/>
        <v>112</v>
      </c>
      <c r="Q1360" s="10">
        <f t="shared" si="85"/>
        <v>68.37</v>
      </c>
      <c r="R1360">
        <f t="shared" si="86"/>
        <v>2011</v>
      </c>
      <c r="S1360" s="17">
        <f t="shared" si="87"/>
        <v>40689.570868055554</v>
      </c>
    </row>
    <row r="1361" spans="1:19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14">
        <v>1304623990</v>
      </c>
      <c r="K1361" t="b">
        <v>0</v>
      </c>
      <c r="L1361">
        <v>19</v>
      </c>
      <c r="M1361" t="b">
        <v>1</v>
      </c>
      <c r="N1361" s="12" t="s">
        <v>8281</v>
      </c>
      <c r="O1361" t="s">
        <v>8282</v>
      </c>
      <c r="P1361" s="10">
        <f t="shared" si="84"/>
        <v>116</v>
      </c>
      <c r="Q1361" s="10">
        <f t="shared" si="85"/>
        <v>40.21</v>
      </c>
      <c r="R1361">
        <f t="shared" si="86"/>
        <v>2011</v>
      </c>
      <c r="S1361" s="17">
        <f t="shared" si="87"/>
        <v>40668.814699074072</v>
      </c>
    </row>
    <row r="1362" spans="1:19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14">
        <v>1341524220</v>
      </c>
      <c r="K1362" t="b">
        <v>0</v>
      </c>
      <c r="L1362">
        <v>81</v>
      </c>
      <c r="M1362" t="b">
        <v>1</v>
      </c>
      <c r="N1362" s="12" t="s">
        <v>8281</v>
      </c>
      <c r="O1362" t="s">
        <v>8282</v>
      </c>
      <c r="P1362" s="10">
        <f t="shared" si="84"/>
        <v>173</v>
      </c>
      <c r="Q1362" s="10">
        <f t="shared" si="85"/>
        <v>32.07</v>
      </c>
      <c r="R1362">
        <f t="shared" si="86"/>
        <v>2012</v>
      </c>
      <c r="S1362" s="17">
        <f t="shared" si="87"/>
        <v>41095.900694444441</v>
      </c>
    </row>
    <row r="1363" spans="1:19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14">
        <v>1400778772</v>
      </c>
      <c r="K1363" t="b">
        <v>0</v>
      </c>
      <c r="L1363">
        <v>264</v>
      </c>
      <c r="M1363" t="b">
        <v>1</v>
      </c>
      <c r="N1363" s="12" t="s">
        <v>8281</v>
      </c>
      <c r="O1363" t="s">
        <v>8282</v>
      </c>
      <c r="P1363" s="10">
        <f t="shared" si="84"/>
        <v>126</v>
      </c>
      <c r="Q1363" s="10">
        <f t="shared" si="85"/>
        <v>28.63</v>
      </c>
      <c r="R1363">
        <f t="shared" si="86"/>
        <v>2014</v>
      </c>
      <c r="S1363" s="17">
        <f t="shared" si="87"/>
        <v>41781.717268518521</v>
      </c>
    </row>
    <row r="1364" spans="1:19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14">
        <v>1373408731</v>
      </c>
      <c r="K1364" t="b">
        <v>0</v>
      </c>
      <c r="L1364">
        <v>25</v>
      </c>
      <c r="M1364" t="b">
        <v>1</v>
      </c>
      <c r="N1364" s="12" t="s">
        <v>8281</v>
      </c>
      <c r="O1364" t="s">
        <v>8282</v>
      </c>
      <c r="P1364" s="10">
        <f t="shared" si="84"/>
        <v>109</v>
      </c>
      <c r="Q1364" s="10">
        <f t="shared" si="85"/>
        <v>43.64</v>
      </c>
      <c r="R1364">
        <f t="shared" si="86"/>
        <v>2013</v>
      </c>
      <c r="S1364" s="17">
        <f t="shared" si="87"/>
        <v>41464.934386574074</v>
      </c>
    </row>
    <row r="1365" spans="1:19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14">
        <v>1453925727</v>
      </c>
      <c r="K1365" t="b">
        <v>0</v>
      </c>
      <c r="L1365">
        <v>5</v>
      </c>
      <c r="M1365" t="b">
        <v>1</v>
      </c>
      <c r="N1365" s="12" t="s">
        <v>8281</v>
      </c>
      <c r="O1365" t="s">
        <v>8282</v>
      </c>
      <c r="P1365" s="10">
        <f t="shared" si="84"/>
        <v>100</v>
      </c>
      <c r="Q1365" s="10">
        <f t="shared" si="85"/>
        <v>40</v>
      </c>
      <c r="R1365">
        <f t="shared" si="86"/>
        <v>2016</v>
      </c>
      <c r="S1365" s="17">
        <f t="shared" si="87"/>
        <v>42396.8440625</v>
      </c>
    </row>
    <row r="1366" spans="1:19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14">
        <v>1415464906</v>
      </c>
      <c r="K1366" t="b">
        <v>0</v>
      </c>
      <c r="L1366">
        <v>144</v>
      </c>
      <c r="M1366" t="b">
        <v>1</v>
      </c>
      <c r="N1366" s="12" t="s">
        <v>8284</v>
      </c>
      <c r="O1366" t="s">
        <v>8285</v>
      </c>
      <c r="P1366" s="10">
        <f t="shared" si="84"/>
        <v>119</v>
      </c>
      <c r="Q1366" s="10">
        <f t="shared" si="85"/>
        <v>346.04</v>
      </c>
      <c r="R1366">
        <f t="shared" si="86"/>
        <v>2014</v>
      </c>
      <c r="S1366" s="17">
        <f t="shared" si="87"/>
        <v>41951.695671296293</v>
      </c>
    </row>
    <row r="1367" spans="1:19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14">
        <v>1423935352</v>
      </c>
      <c r="K1367" t="b">
        <v>0</v>
      </c>
      <c r="L1367">
        <v>92</v>
      </c>
      <c r="M1367" t="b">
        <v>1</v>
      </c>
      <c r="N1367" s="12" t="s">
        <v>8284</v>
      </c>
      <c r="O1367" t="s">
        <v>8285</v>
      </c>
      <c r="P1367" s="10">
        <f t="shared" si="84"/>
        <v>100</v>
      </c>
      <c r="Q1367" s="10">
        <f t="shared" si="85"/>
        <v>81.739999999999995</v>
      </c>
      <c r="R1367">
        <f t="shared" si="86"/>
        <v>2015</v>
      </c>
      <c r="S1367" s="17">
        <f t="shared" si="87"/>
        <v>42049.733240740738</v>
      </c>
    </row>
    <row r="1368" spans="1:19" ht="15.7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14">
        <v>1413158063</v>
      </c>
      <c r="K1368" t="b">
        <v>0</v>
      </c>
      <c r="L1368">
        <v>147</v>
      </c>
      <c r="M1368" t="b">
        <v>1</v>
      </c>
      <c r="N1368" s="12" t="s">
        <v>8284</v>
      </c>
      <c r="O1368" t="s">
        <v>8285</v>
      </c>
      <c r="P1368" s="10">
        <f t="shared" si="84"/>
        <v>126</v>
      </c>
      <c r="Q1368" s="10">
        <f t="shared" si="85"/>
        <v>64.540000000000006</v>
      </c>
      <c r="R1368">
        <f t="shared" si="86"/>
        <v>2014</v>
      </c>
      <c r="S1368" s="17">
        <f t="shared" si="87"/>
        <v>41924.996099537035</v>
      </c>
    </row>
    <row r="1369" spans="1:19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14">
        <v>1444867450</v>
      </c>
      <c r="K1369" t="b">
        <v>0</v>
      </c>
      <c r="L1369">
        <v>90</v>
      </c>
      <c r="M1369" t="b">
        <v>1</v>
      </c>
      <c r="N1369" s="12" t="s">
        <v>8284</v>
      </c>
      <c r="O1369" t="s">
        <v>8285</v>
      </c>
      <c r="P1369" s="10">
        <f t="shared" si="84"/>
        <v>114</v>
      </c>
      <c r="Q1369" s="10">
        <f t="shared" si="85"/>
        <v>63.48</v>
      </c>
      <c r="R1369">
        <f t="shared" si="86"/>
        <v>2015</v>
      </c>
      <c r="S1369" s="17">
        <f t="shared" si="87"/>
        <v>42292.002893518518</v>
      </c>
    </row>
    <row r="1370" spans="1:19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14">
        <v>1432269294</v>
      </c>
      <c r="K1370" t="b">
        <v>0</v>
      </c>
      <c r="L1370">
        <v>87</v>
      </c>
      <c r="M1370" t="b">
        <v>1</v>
      </c>
      <c r="N1370" s="12" t="s">
        <v>8284</v>
      </c>
      <c r="O1370" t="s">
        <v>8285</v>
      </c>
      <c r="P1370" s="10">
        <f t="shared" si="84"/>
        <v>111</v>
      </c>
      <c r="Q1370" s="10">
        <f t="shared" si="85"/>
        <v>63.62</v>
      </c>
      <c r="R1370">
        <f t="shared" si="86"/>
        <v>2015</v>
      </c>
      <c r="S1370" s="17">
        <f t="shared" si="87"/>
        <v>42146.190902777773</v>
      </c>
    </row>
    <row r="1371" spans="1:19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14">
        <v>1394633746</v>
      </c>
      <c r="K1371" t="b">
        <v>0</v>
      </c>
      <c r="L1371">
        <v>406</v>
      </c>
      <c r="M1371" t="b">
        <v>1</v>
      </c>
      <c r="N1371" s="12" t="s">
        <v>8284</v>
      </c>
      <c r="O1371" t="s">
        <v>8285</v>
      </c>
      <c r="P1371" s="10">
        <f t="shared" si="84"/>
        <v>105</v>
      </c>
      <c r="Q1371" s="10">
        <f t="shared" si="85"/>
        <v>83.97</v>
      </c>
      <c r="R1371">
        <f t="shared" si="86"/>
        <v>2014</v>
      </c>
      <c r="S1371" s="17">
        <f t="shared" si="87"/>
        <v>41710.594282407408</v>
      </c>
    </row>
    <row r="1372" spans="1:19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14">
        <v>1380585890</v>
      </c>
      <c r="K1372" t="b">
        <v>0</v>
      </c>
      <c r="L1372">
        <v>20</v>
      </c>
      <c r="M1372" t="b">
        <v>1</v>
      </c>
      <c r="N1372" s="12" t="s">
        <v>8284</v>
      </c>
      <c r="O1372" t="s">
        <v>8285</v>
      </c>
      <c r="P1372" s="10">
        <f t="shared" si="84"/>
        <v>104</v>
      </c>
      <c r="Q1372" s="10">
        <f t="shared" si="85"/>
        <v>77.75</v>
      </c>
      <c r="R1372">
        <f t="shared" si="86"/>
        <v>2013</v>
      </c>
      <c r="S1372" s="17">
        <f t="shared" si="87"/>
        <v>41548.00335648148</v>
      </c>
    </row>
    <row r="1373" spans="1:19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14">
        <v>1428430342</v>
      </c>
      <c r="K1373" t="b">
        <v>0</v>
      </c>
      <c r="L1373">
        <v>70</v>
      </c>
      <c r="M1373" t="b">
        <v>1</v>
      </c>
      <c r="N1373" s="12" t="s">
        <v>8284</v>
      </c>
      <c r="O1373" t="s">
        <v>8285</v>
      </c>
      <c r="P1373" s="10">
        <f t="shared" si="84"/>
        <v>107</v>
      </c>
      <c r="Q1373" s="10">
        <f t="shared" si="85"/>
        <v>107.07</v>
      </c>
      <c r="R1373">
        <f t="shared" si="86"/>
        <v>2015</v>
      </c>
      <c r="S1373" s="17">
        <f t="shared" si="87"/>
        <v>42101.758587962962</v>
      </c>
    </row>
    <row r="1374" spans="1:19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14">
        <v>1339523132</v>
      </c>
      <c r="K1374" t="b">
        <v>0</v>
      </c>
      <c r="L1374">
        <v>16</v>
      </c>
      <c r="M1374" t="b">
        <v>1</v>
      </c>
      <c r="N1374" s="12" t="s">
        <v>8284</v>
      </c>
      <c r="O1374" t="s">
        <v>8285</v>
      </c>
      <c r="P1374" s="10">
        <f t="shared" si="84"/>
        <v>124</v>
      </c>
      <c r="Q1374" s="10">
        <f t="shared" si="85"/>
        <v>38.75</v>
      </c>
      <c r="R1374">
        <f t="shared" si="86"/>
        <v>2012</v>
      </c>
      <c r="S1374" s="17">
        <f t="shared" si="87"/>
        <v>41072.739953703705</v>
      </c>
    </row>
    <row r="1375" spans="1:19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14">
        <v>1480546233</v>
      </c>
      <c r="K1375" t="b">
        <v>0</v>
      </c>
      <c r="L1375">
        <v>52</v>
      </c>
      <c r="M1375" t="b">
        <v>1</v>
      </c>
      <c r="N1375" s="12" t="s">
        <v>8284</v>
      </c>
      <c r="O1375" t="s">
        <v>8285</v>
      </c>
      <c r="P1375" s="10">
        <f t="shared" si="84"/>
        <v>105</v>
      </c>
      <c r="Q1375" s="10">
        <f t="shared" si="85"/>
        <v>201.94</v>
      </c>
      <c r="R1375">
        <f t="shared" si="86"/>
        <v>2016</v>
      </c>
      <c r="S1375" s="17">
        <f t="shared" si="87"/>
        <v>42704.95177083333</v>
      </c>
    </row>
    <row r="1376" spans="1:19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14">
        <v>1456285988</v>
      </c>
      <c r="K1376" t="b">
        <v>0</v>
      </c>
      <c r="L1376">
        <v>66</v>
      </c>
      <c r="M1376" t="b">
        <v>1</v>
      </c>
      <c r="N1376" s="12" t="s">
        <v>8284</v>
      </c>
      <c r="O1376" t="s">
        <v>8285</v>
      </c>
      <c r="P1376" s="10">
        <f t="shared" si="84"/>
        <v>189</v>
      </c>
      <c r="Q1376" s="10">
        <f t="shared" si="85"/>
        <v>43.06</v>
      </c>
      <c r="R1376">
        <f t="shared" si="86"/>
        <v>2016</v>
      </c>
      <c r="S1376" s="17">
        <f t="shared" si="87"/>
        <v>42424.161898148144</v>
      </c>
    </row>
    <row r="1377" spans="1:19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14">
        <v>1481852119</v>
      </c>
      <c r="K1377" t="b">
        <v>0</v>
      </c>
      <c r="L1377">
        <v>109</v>
      </c>
      <c r="M1377" t="b">
        <v>1</v>
      </c>
      <c r="N1377" s="12" t="s">
        <v>8284</v>
      </c>
      <c r="O1377" t="s">
        <v>8285</v>
      </c>
      <c r="P1377" s="10">
        <f t="shared" si="84"/>
        <v>171</v>
      </c>
      <c r="Q1377" s="10">
        <f t="shared" si="85"/>
        <v>62.87</v>
      </c>
      <c r="R1377">
        <f t="shared" si="86"/>
        <v>2016</v>
      </c>
      <c r="S1377" s="17">
        <f t="shared" si="87"/>
        <v>42720.066192129627</v>
      </c>
    </row>
    <row r="1378" spans="1:19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14">
        <v>1478189006</v>
      </c>
      <c r="K1378" t="b">
        <v>0</v>
      </c>
      <c r="L1378">
        <v>168</v>
      </c>
      <c r="M1378" t="b">
        <v>1</v>
      </c>
      <c r="N1378" s="12" t="s">
        <v>8284</v>
      </c>
      <c r="O1378" t="s">
        <v>8285</v>
      </c>
      <c r="P1378" s="10">
        <f t="shared" si="84"/>
        <v>252</v>
      </c>
      <c r="Q1378" s="10">
        <f t="shared" si="85"/>
        <v>55.61</v>
      </c>
      <c r="R1378">
        <f t="shared" si="86"/>
        <v>2016</v>
      </c>
      <c r="S1378" s="17">
        <f t="shared" si="87"/>
        <v>42677.669050925921</v>
      </c>
    </row>
    <row r="1379" spans="1:19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14">
        <v>1484198170</v>
      </c>
      <c r="K1379" t="b">
        <v>0</v>
      </c>
      <c r="L1379">
        <v>31</v>
      </c>
      <c r="M1379" t="b">
        <v>1</v>
      </c>
      <c r="N1379" s="12" t="s">
        <v>8284</v>
      </c>
      <c r="O1379" t="s">
        <v>8285</v>
      </c>
      <c r="P1379" s="10">
        <f t="shared" si="84"/>
        <v>116</v>
      </c>
      <c r="Q1379" s="10">
        <f t="shared" si="85"/>
        <v>48.71</v>
      </c>
      <c r="R1379">
        <f t="shared" si="86"/>
        <v>2017</v>
      </c>
      <c r="S1379" s="17">
        <f t="shared" si="87"/>
        <v>42747.219560185185</v>
      </c>
    </row>
    <row r="1380" spans="1:19" ht="15.7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14">
        <v>1468779210</v>
      </c>
      <c r="K1380" t="b">
        <v>0</v>
      </c>
      <c r="L1380">
        <v>133</v>
      </c>
      <c r="M1380" t="b">
        <v>1</v>
      </c>
      <c r="N1380" s="12" t="s">
        <v>8284</v>
      </c>
      <c r="O1380" t="s">
        <v>8285</v>
      </c>
      <c r="P1380" s="10">
        <f t="shared" si="84"/>
        <v>203</v>
      </c>
      <c r="Q1380" s="10">
        <f t="shared" si="85"/>
        <v>30.58</v>
      </c>
      <c r="R1380">
        <f t="shared" si="86"/>
        <v>2016</v>
      </c>
      <c r="S1380" s="17">
        <f t="shared" si="87"/>
        <v>42568.759374999994</v>
      </c>
    </row>
    <row r="1381" spans="1:19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14">
        <v>1430912876</v>
      </c>
      <c r="K1381" t="b">
        <v>0</v>
      </c>
      <c r="L1381">
        <v>151</v>
      </c>
      <c r="M1381" t="b">
        <v>1</v>
      </c>
      <c r="N1381" s="12" t="s">
        <v>8284</v>
      </c>
      <c r="O1381" t="s">
        <v>8285</v>
      </c>
      <c r="P1381" s="10">
        <f t="shared" si="84"/>
        <v>112</v>
      </c>
      <c r="Q1381" s="10">
        <f t="shared" si="85"/>
        <v>73.91</v>
      </c>
      <c r="R1381">
        <f t="shared" si="86"/>
        <v>2015</v>
      </c>
      <c r="S1381" s="17">
        <f t="shared" si="87"/>
        <v>42130.491620370376</v>
      </c>
    </row>
    <row r="1382" spans="1:19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14">
        <v>1431886706</v>
      </c>
      <c r="K1382" t="b">
        <v>0</v>
      </c>
      <c r="L1382">
        <v>5</v>
      </c>
      <c r="M1382" t="b">
        <v>1</v>
      </c>
      <c r="N1382" s="12" t="s">
        <v>8284</v>
      </c>
      <c r="O1382" t="s">
        <v>8285</v>
      </c>
      <c r="P1382" s="10">
        <f t="shared" si="84"/>
        <v>424</v>
      </c>
      <c r="Q1382" s="10">
        <f t="shared" si="85"/>
        <v>21.2</v>
      </c>
      <c r="R1382">
        <f t="shared" si="86"/>
        <v>2015</v>
      </c>
      <c r="S1382" s="17">
        <f t="shared" si="87"/>
        <v>42141.762800925921</v>
      </c>
    </row>
    <row r="1383" spans="1:19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14">
        <v>1480396125</v>
      </c>
      <c r="K1383" t="b">
        <v>0</v>
      </c>
      <c r="L1383">
        <v>73</v>
      </c>
      <c r="M1383" t="b">
        <v>1</v>
      </c>
      <c r="N1383" s="12" t="s">
        <v>8284</v>
      </c>
      <c r="O1383" t="s">
        <v>8285</v>
      </c>
      <c r="P1383" s="10">
        <f t="shared" si="84"/>
        <v>107</v>
      </c>
      <c r="Q1383" s="10">
        <f t="shared" si="85"/>
        <v>73.36</v>
      </c>
      <c r="R1383">
        <f t="shared" si="86"/>
        <v>2016</v>
      </c>
      <c r="S1383" s="17">
        <f t="shared" si="87"/>
        <v>42703.214409722219</v>
      </c>
    </row>
    <row r="1384" spans="1:19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14">
        <v>1365275536</v>
      </c>
      <c r="K1384" t="b">
        <v>0</v>
      </c>
      <c r="L1384">
        <v>148</v>
      </c>
      <c r="M1384" t="b">
        <v>1</v>
      </c>
      <c r="N1384" s="12" t="s">
        <v>8284</v>
      </c>
      <c r="O1384" t="s">
        <v>8285</v>
      </c>
      <c r="P1384" s="10">
        <f t="shared" si="84"/>
        <v>104</v>
      </c>
      <c r="Q1384" s="10">
        <f t="shared" si="85"/>
        <v>56.41</v>
      </c>
      <c r="R1384">
        <f t="shared" si="86"/>
        <v>2013</v>
      </c>
      <c r="S1384" s="17">
        <f t="shared" si="87"/>
        <v>41370.800185185188</v>
      </c>
    </row>
    <row r="1385" spans="1:19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14">
        <v>1480729678</v>
      </c>
      <c r="K1385" t="b">
        <v>0</v>
      </c>
      <c r="L1385">
        <v>93</v>
      </c>
      <c r="M1385" t="b">
        <v>1</v>
      </c>
      <c r="N1385" s="12" t="s">
        <v>8284</v>
      </c>
      <c r="O1385" t="s">
        <v>8285</v>
      </c>
      <c r="P1385" s="10">
        <f t="shared" si="84"/>
        <v>212</v>
      </c>
      <c r="Q1385" s="10">
        <f t="shared" si="85"/>
        <v>50.25</v>
      </c>
      <c r="R1385">
        <f t="shared" si="86"/>
        <v>2016</v>
      </c>
      <c r="S1385" s="17">
        <f t="shared" si="87"/>
        <v>42707.074976851851</v>
      </c>
    </row>
    <row r="1386" spans="1:19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14">
        <v>1433525922</v>
      </c>
      <c r="K1386" t="b">
        <v>0</v>
      </c>
      <c r="L1386">
        <v>63</v>
      </c>
      <c r="M1386" t="b">
        <v>1</v>
      </c>
      <c r="N1386" s="12" t="s">
        <v>8284</v>
      </c>
      <c r="O1386" t="s">
        <v>8285</v>
      </c>
      <c r="P1386" s="10">
        <f t="shared" si="84"/>
        <v>124</v>
      </c>
      <c r="Q1386" s="10">
        <f t="shared" si="85"/>
        <v>68.94</v>
      </c>
      <c r="R1386">
        <f t="shared" si="86"/>
        <v>2015</v>
      </c>
      <c r="S1386" s="17">
        <f t="shared" si="87"/>
        <v>42160.735208333332</v>
      </c>
    </row>
    <row r="1387" spans="1:19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14">
        <v>1457109121</v>
      </c>
      <c r="K1387" t="b">
        <v>0</v>
      </c>
      <c r="L1387">
        <v>134</v>
      </c>
      <c r="M1387" t="b">
        <v>1</v>
      </c>
      <c r="N1387" s="12" t="s">
        <v>8284</v>
      </c>
      <c r="O1387" t="s">
        <v>8285</v>
      </c>
      <c r="P1387" s="10">
        <f t="shared" si="84"/>
        <v>110</v>
      </c>
      <c r="Q1387" s="10">
        <f t="shared" si="85"/>
        <v>65.91</v>
      </c>
      <c r="R1387">
        <f t="shared" si="86"/>
        <v>2016</v>
      </c>
      <c r="S1387" s="17">
        <f t="shared" si="87"/>
        <v>42433.688900462963</v>
      </c>
    </row>
    <row r="1388" spans="1:19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14">
        <v>1435591889</v>
      </c>
      <c r="K1388" t="b">
        <v>0</v>
      </c>
      <c r="L1388">
        <v>14</v>
      </c>
      <c r="M1388" t="b">
        <v>1</v>
      </c>
      <c r="N1388" s="12" t="s">
        <v>8284</v>
      </c>
      <c r="O1388" t="s">
        <v>8285</v>
      </c>
      <c r="P1388" s="10">
        <f t="shared" si="84"/>
        <v>219</v>
      </c>
      <c r="Q1388" s="10">
        <f t="shared" si="85"/>
        <v>62.5</v>
      </c>
      <c r="R1388">
        <f t="shared" si="86"/>
        <v>2015</v>
      </c>
      <c r="S1388" s="17">
        <f t="shared" si="87"/>
        <v>42184.646863425922</v>
      </c>
    </row>
    <row r="1389" spans="1:19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14">
        <v>1430604395</v>
      </c>
      <c r="K1389" t="b">
        <v>0</v>
      </c>
      <c r="L1389">
        <v>78</v>
      </c>
      <c r="M1389" t="b">
        <v>1</v>
      </c>
      <c r="N1389" s="12" t="s">
        <v>8284</v>
      </c>
      <c r="O1389" t="s">
        <v>8285</v>
      </c>
      <c r="P1389" s="10">
        <f t="shared" si="84"/>
        <v>137</v>
      </c>
      <c r="Q1389" s="10">
        <f t="shared" si="85"/>
        <v>70.06</v>
      </c>
      <c r="R1389">
        <f t="shared" si="86"/>
        <v>2015</v>
      </c>
      <c r="S1389" s="17">
        <f t="shared" si="87"/>
        <v>42126.92123842593</v>
      </c>
    </row>
    <row r="1390" spans="1:19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14">
        <v>1474469117</v>
      </c>
      <c r="K1390" t="b">
        <v>0</v>
      </c>
      <c r="L1390">
        <v>112</v>
      </c>
      <c r="M1390" t="b">
        <v>1</v>
      </c>
      <c r="N1390" s="12" t="s">
        <v>8284</v>
      </c>
      <c r="O1390" t="s">
        <v>8285</v>
      </c>
      <c r="P1390" s="10">
        <f t="shared" si="84"/>
        <v>135</v>
      </c>
      <c r="Q1390" s="10">
        <f t="shared" si="85"/>
        <v>60.18</v>
      </c>
      <c r="R1390">
        <f t="shared" si="86"/>
        <v>2016</v>
      </c>
      <c r="S1390" s="17">
        <f t="shared" si="87"/>
        <v>42634.614780092597</v>
      </c>
    </row>
    <row r="1391" spans="1:19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14">
        <v>1468495957</v>
      </c>
      <c r="K1391" t="b">
        <v>0</v>
      </c>
      <c r="L1391">
        <v>34</v>
      </c>
      <c r="M1391" t="b">
        <v>1</v>
      </c>
      <c r="N1391" s="12" t="s">
        <v>8284</v>
      </c>
      <c r="O1391" t="s">
        <v>8285</v>
      </c>
      <c r="P1391" s="10">
        <f t="shared" si="84"/>
        <v>145</v>
      </c>
      <c r="Q1391" s="10">
        <f t="shared" si="85"/>
        <v>21.38</v>
      </c>
      <c r="R1391">
        <f t="shared" si="86"/>
        <v>2016</v>
      </c>
      <c r="S1391" s="17">
        <f t="shared" si="87"/>
        <v>42565.480983796297</v>
      </c>
    </row>
    <row r="1392" spans="1:19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14">
        <v>1427224606</v>
      </c>
      <c r="K1392" t="b">
        <v>0</v>
      </c>
      <c r="L1392">
        <v>19</v>
      </c>
      <c r="M1392" t="b">
        <v>1</v>
      </c>
      <c r="N1392" s="12" t="s">
        <v>8284</v>
      </c>
      <c r="O1392" t="s">
        <v>8285</v>
      </c>
      <c r="P1392" s="10">
        <f t="shared" si="84"/>
        <v>109</v>
      </c>
      <c r="Q1392" s="10">
        <f t="shared" si="85"/>
        <v>160.79</v>
      </c>
      <c r="R1392">
        <f t="shared" si="86"/>
        <v>2015</v>
      </c>
      <c r="S1392" s="17">
        <f t="shared" si="87"/>
        <v>42087.803310185183</v>
      </c>
    </row>
    <row r="1393" spans="1:19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14">
        <v>1436369818</v>
      </c>
      <c r="K1393" t="b">
        <v>0</v>
      </c>
      <c r="L1393">
        <v>13</v>
      </c>
      <c r="M1393" t="b">
        <v>1</v>
      </c>
      <c r="N1393" s="12" t="s">
        <v>8284</v>
      </c>
      <c r="O1393" t="s">
        <v>8285</v>
      </c>
      <c r="P1393" s="10">
        <f t="shared" si="84"/>
        <v>110</v>
      </c>
      <c r="Q1393" s="10">
        <f t="shared" si="85"/>
        <v>42.38</v>
      </c>
      <c r="R1393">
        <f t="shared" si="86"/>
        <v>2015</v>
      </c>
      <c r="S1393" s="17">
        <f t="shared" si="87"/>
        <v>42193.650671296295</v>
      </c>
    </row>
    <row r="1394" spans="1:19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14">
        <v>1454298186</v>
      </c>
      <c r="K1394" t="b">
        <v>0</v>
      </c>
      <c r="L1394">
        <v>104</v>
      </c>
      <c r="M1394" t="b">
        <v>1</v>
      </c>
      <c r="N1394" s="12" t="s">
        <v>8284</v>
      </c>
      <c r="O1394" t="s">
        <v>8285</v>
      </c>
      <c r="P1394" s="10">
        <f t="shared" si="84"/>
        <v>114</v>
      </c>
      <c r="Q1394" s="10">
        <f t="shared" si="85"/>
        <v>27.32</v>
      </c>
      <c r="R1394">
        <f t="shared" si="86"/>
        <v>2016</v>
      </c>
      <c r="S1394" s="17">
        <f t="shared" si="87"/>
        <v>42401.154930555553</v>
      </c>
    </row>
    <row r="1395" spans="1:19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14">
        <v>1467476523</v>
      </c>
      <c r="K1395" t="b">
        <v>0</v>
      </c>
      <c r="L1395">
        <v>52</v>
      </c>
      <c r="M1395" t="b">
        <v>1</v>
      </c>
      <c r="N1395" s="12" t="s">
        <v>8284</v>
      </c>
      <c r="O1395" t="s">
        <v>8285</v>
      </c>
      <c r="P1395" s="10">
        <f t="shared" si="84"/>
        <v>102</v>
      </c>
      <c r="Q1395" s="10">
        <f t="shared" si="85"/>
        <v>196.83</v>
      </c>
      <c r="R1395">
        <f t="shared" si="86"/>
        <v>2016</v>
      </c>
      <c r="S1395" s="17">
        <f t="shared" si="87"/>
        <v>42553.681979166664</v>
      </c>
    </row>
    <row r="1396" spans="1:19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14">
        <v>1484623726</v>
      </c>
      <c r="K1396" t="b">
        <v>0</v>
      </c>
      <c r="L1396">
        <v>17</v>
      </c>
      <c r="M1396" t="b">
        <v>1</v>
      </c>
      <c r="N1396" s="12" t="s">
        <v>8284</v>
      </c>
      <c r="O1396" t="s">
        <v>8285</v>
      </c>
      <c r="P1396" s="10">
        <f t="shared" si="84"/>
        <v>122</v>
      </c>
      <c r="Q1396" s="10">
        <f t="shared" si="85"/>
        <v>53.88</v>
      </c>
      <c r="R1396">
        <f t="shared" si="86"/>
        <v>2017</v>
      </c>
      <c r="S1396" s="17">
        <f t="shared" si="87"/>
        <v>42752.144976851851</v>
      </c>
    </row>
    <row r="1397" spans="1:19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14">
        <v>1481838481</v>
      </c>
      <c r="K1397" t="b">
        <v>0</v>
      </c>
      <c r="L1397">
        <v>82</v>
      </c>
      <c r="M1397" t="b">
        <v>1</v>
      </c>
      <c r="N1397" s="12" t="s">
        <v>8284</v>
      </c>
      <c r="O1397" t="s">
        <v>8285</v>
      </c>
      <c r="P1397" s="10">
        <f t="shared" si="84"/>
        <v>112</v>
      </c>
      <c r="Q1397" s="10">
        <f t="shared" si="85"/>
        <v>47.76</v>
      </c>
      <c r="R1397">
        <f t="shared" si="86"/>
        <v>2016</v>
      </c>
      <c r="S1397" s="17">
        <f t="shared" si="87"/>
        <v>42719.90834490741</v>
      </c>
    </row>
    <row r="1398" spans="1:19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14">
        <v>1421279882</v>
      </c>
      <c r="K1398" t="b">
        <v>0</v>
      </c>
      <c r="L1398">
        <v>73</v>
      </c>
      <c r="M1398" t="b">
        <v>1</v>
      </c>
      <c r="N1398" s="12" t="s">
        <v>8284</v>
      </c>
      <c r="O1398" t="s">
        <v>8285</v>
      </c>
      <c r="P1398" s="10">
        <f t="shared" si="84"/>
        <v>107</v>
      </c>
      <c r="Q1398" s="10">
        <f t="shared" si="85"/>
        <v>88.19</v>
      </c>
      <c r="R1398">
        <f t="shared" si="86"/>
        <v>2015</v>
      </c>
      <c r="S1398" s="17">
        <f t="shared" si="87"/>
        <v>42018.99863425926</v>
      </c>
    </row>
    <row r="1399" spans="1:19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14">
        <v>1475013710</v>
      </c>
      <c r="K1399" t="b">
        <v>0</v>
      </c>
      <c r="L1399">
        <v>158</v>
      </c>
      <c r="M1399" t="b">
        <v>1</v>
      </c>
      <c r="N1399" s="12" t="s">
        <v>8284</v>
      </c>
      <c r="O1399" t="s">
        <v>8285</v>
      </c>
      <c r="P1399" s="10">
        <f t="shared" si="84"/>
        <v>114</v>
      </c>
      <c r="Q1399" s="10">
        <f t="shared" si="85"/>
        <v>72.06</v>
      </c>
      <c r="R1399">
        <f t="shared" si="86"/>
        <v>2016</v>
      </c>
      <c r="S1399" s="17">
        <f t="shared" si="87"/>
        <v>42640.917939814812</v>
      </c>
    </row>
    <row r="1400" spans="1:19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14">
        <v>1465160334</v>
      </c>
      <c r="K1400" t="b">
        <v>0</v>
      </c>
      <c r="L1400">
        <v>65</v>
      </c>
      <c r="M1400" t="b">
        <v>1</v>
      </c>
      <c r="N1400" s="12" t="s">
        <v>8284</v>
      </c>
      <c r="O1400" t="s">
        <v>8285</v>
      </c>
      <c r="P1400" s="10">
        <f t="shared" si="84"/>
        <v>110</v>
      </c>
      <c r="Q1400" s="10">
        <f t="shared" si="85"/>
        <v>74.25</v>
      </c>
      <c r="R1400">
        <f t="shared" si="86"/>
        <v>2016</v>
      </c>
      <c r="S1400" s="17">
        <f t="shared" si="87"/>
        <v>42526.874236111107</v>
      </c>
    </row>
    <row r="1401" spans="1:19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14">
        <v>1410048373</v>
      </c>
      <c r="K1401" t="b">
        <v>0</v>
      </c>
      <c r="L1401">
        <v>184</v>
      </c>
      <c r="M1401" t="b">
        <v>1</v>
      </c>
      <c r="N1401" s="12" t="s">
        <v>8284</v>
      </c>
      <c r="O1401" t="s">
        <v>8285</v>
      </c>
      <c r="P1401" s="10">
        <f t="shared" si="84"/>
        <v>126</v>
      </c>
      <c r="Q1401" s="10">
        <f t="shared" si="85"/>
        <v>61.7</v>
      </c>
      <c r="R1401">
        <f t="shared" si="86"/>
        <v>2014</v>
      </c>
      <c r="S1401" s="17">
        <f t="shared" si="87"/>
        <v>41889.004317129627</v>
      </c>
    </row>
    <row r="1402" spans="1:19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14">
        <v>1462695073</v>
      </c>
      <c r="K1402" t="b">
        <v>0</v>
      </c>
      <c r="L1402">
        <v>34</v>
      </c>
      <c r="M1402" t="b">
        <v>1</v>
      </c>
      <c r="N1402" s="12" t="s">
        <v>8284</v>
      </c>
      <c r="O1402" t="s">
        <v>8285</v>
      </c>
      <c r="P1402" s="10">
        <f t="shared" si="84"/>
        <v>167</v>
      </c>
      <c r="Q1402" s="10">
        <f t="shared" si="85"/>
        <v>17.239999999999998</v>
      </c>
      <c r="R1402">
        <f t="shared" si="86"/>
        <v>2016</v>
      </c>
      <c r="S1402" s="17">
        <f t="shared" si="87"/>
        <v>42498.341122685189</v>
      </c>
    </row>
    <row r="1403" spans="1:19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14">
        <v>1367798074</v>
      </c>
      <c r="K1403" t="b">
        <v>0</v>
      </c>
      <c r="L1403">
        <v>240</v>
      </c>
      <c r="M1403" t="b">
        <v>1</v>
      </c>
      <c r="N1403" s="12" t="s">
        <v>8284</v>
      </c>
      <c r="O1403" t="s">
        <v>8285</v>
      </c>
      <c r="P1403" s="10">
        <f t="shared" si="84"/>
        <v>497</v>
      </c>
      <c r="Q1403" s="10">
        <f t="shared" si="85"/>
        <v>51.72</v>
      </c>
      <c r="R1403">
        <f t="shared" si="86"/>
        <v>2013</v>
      </c>
      <c r="S1403" s="17">
        <f t="shared" si="87"/>
        <v>41399.99622685185</v>
      </c>
    </row>
    <row r="1404" spans="1:19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14">
        <v>1425259011</v>
      </c>
      <c r="K1404" t="b">
        <v>0</v>
      </c>
      <c r="L1404">
        <v>113</v>
      </c>
      <c r="M1404" t="b">
        <v>1</v>
      </c>
      <c r="N1404" s="12" t="s">
        <v>8284</v>
      </c>
      <c r="O1404" t="s">
        <v>8285</v>
      </c>
      <c r="P1404" s="10">
        <f t="shared" si="84"/>
        <v>109</v>
      </c>
      <c r="Q1404" s="10">
        <f t="shared" si="85"/>
        <v>24.15</v>
      </c>
      <c r="R1404">
        <f t="shared" si="86"/>
        <v>2015</v>
      </c>
      <c r="S1404" s="17">
        <f t="shared" si="87"/>
        <v>42065.053368055553</v>
      </c>
    </row>
    <row r="1405" spans="1:19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14">
        <v>1372210235</v>
      </c>
      <c r="K1405" t="b">
        <v>0</v>
      </c>
      <c r="L1405">
        <v>66</v>
      </c>
      <c r="M1405" t="b">
        <v>1</v>
      </c>
      <c r="N1405" s="12" t="s">
        <v>8284</v>
      </c>
      <c r="O1405" t="s">
        <v>8285</v>
      </c>
      <c r="P1405" s="10">
        <f t="shared" si="84"/>
        <v>103</v>
      </c>
      <c r="Q1405" s="10">
        <f t="shared" si="85"/>
        <v>62.17</v>
      </c>
      <c r="R1405">
        <f t="shared" si="86"/>
        <v>2013</v>
      </c>
      <c r="S1405" s="17">
        <f t="shared" si="87"/>
        <v>41451.062905092593</v>
      </c>
    </row>
    <row r="1406" spans="1:19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14">
        <v>1422447285</v>
      </c>
      <c r="K1406" t="b">
        <v>1</v>
      </c>
      <c r="L1406">
        <v>5</v>
      </c>
      <c r="M1406" t="b">
        <v>0</v>
      </c>
      <c r="N1406" s="12" t="s">
        <v>8281</v>
      </c>
      <c r="O1406" t="s">
        <v>8300</v>
      </c>
      <c r="P1406" s="10">
        <f t="shared" si="84"/>
        <v>2</v>
      </c>
      <c r="Q1406" s="10">
        <f t="shared" si="85"/>
        <v>48.2</v>
      </c>
      <c r="R1406">
        <f t="shared" si="86"/>
        <v>2015</v>
      </c>
      <c r="S1406" s="17">
        <f t="shared" si="87"/>
        <v>42032.510243055556</v>
      </c>
    </row>
    <row r="1407" spans="1:19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14">
        <v>1414599601</v>
      </c>
      <c r="K1407" t="b">
        <v>1</v>
      </c>
      <c r="L1407">
        <v>17</v>
      </c>
      <c r="M1407" t="b">
        <v>0</v>
      </c>
      <c r="N1407" s="12" t="s">
        <v>8281</v>
      </c>
      <c r="O1407" t="s">
        <v>8300</v>
      </c>
      <c r="P1407" s="10">
        <f t="shared" si="84"/>
        <v>0</v>
      </c>
      <c r="Q1407" s="10">
        <f t="shared" si="85"/>
        <v>6.18</v>
      </c>
      <c r="R1407">
        <f t="shared" si="86"/>
        <v>2014</v>
      </c>
      <c r="S1407" s="17">
        <f t="shared" si="87"/>
        <v>41941.680567129632</v>
      </c>
    </row>
    <row r="1408" spans="1:19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14">
        <v>1445336607</v>
      </c>
      <c r="K1408" t="b">
        <v>0</v>
      </c>
      <c r="L1408">
        <v>3</v>
      </c>
      <c r="M1408" t="b">
        <v>0</v>
      </c>
      <c r="N1408" s="12" t="s">
        <v>8281</v>
      </c>
      <c r="O1408" t="s">
        <v>8300</v>
      </c>
      <c r="P1408" s="10">
        <f t="shared" si="84"/>
        <v>0</v>
      </c>
      <c r="Q1408" s="10">
        <f t="shared" si="85"/>
        <v>5</v>
      </c>
      <c r="R1408">
        <f t="shared" si="86"/>
        <v>2015</v>
      </c>
      <c r="S1408" s="17">
        <f t="shared" si="87"/>
        <v>42297.432951388888</v>
      </c>
    </row>
    <row r="1409" spans="1:19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14">
        <v>1405687978</v>
      </c>
      <c r="K1409" t="b">
        <v>0</v>
      </c>
      <c r="L1409">
        <v>2</v>
      </c>
      <c r="M1409" t="b">
        <v>0</v>
      </c>
      <c r="N1409" s="12" t="s">
        <v>8281</v>
      </c>
      <c r="O1409" t="s">
        <v>8300</v>
      </c>
      <c r="P1409" s="10">
        <f t="shared" si="84"/>
        <v>1</v>
      </c>
      <c r="Q1409" s="10">
        <f t="shared" si="85"/>
        <v>7.5</v>
      </c>
      <c r="R1409">
        <f t="shared" si="86"/>
        <v>2014</v>
      </c>
      <c r="S1409" s="17">
        <f t="shared" si="87"/>
        <v>41838.536782407406</v>
      </c>
    </row>
    <row r="1410" spans="1:19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14">
        <v>1444856156</v>
      </c>
      <c r="K1410" t="b">
        <v>0</v>
      </c>
      <c r="L1410">
        <v>6</v>
      </c>
      <c r="M1410" t="b">
        <v>0</v>
      </c>
      <c r="N1410" s="12" t="s">
        <v>8281</v>
      </c>
      <c r="O1410" t="s">
        <v>8300</v>
      </c>
      <c r="P1410" s="10">
        <f t="shared" si="84"/>
        <v>7</v>
      </c>
      <c r="Q1410" s="10">
        <f t="shared" si="85"/>
        <v>12</v>
      </c>
      <c r="R1410">
        <f t="shared" si="86"/>
        <v>2015</v>
      </c>
      <c r="S1410" s="17">
        <f t="shared" si="87"/>
        <v>42291.872175925921</v>
      </c>
    </row>
    <row r="1411" spans="1:19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14">
        <v>1414897935</v>
      </c>
      <c r="K1411" t="b">
        <v>0</v>
      </c>
      <c r="L1411">
        <v>0</v>
      </c>
      <c r="M1411" t="b">
        <v>0</v>
      </c>
      <c r="N1411" s="12" t="s">
        <v>8281</v>
      </c>
      <c r="O1411" t="s">
        <v>8300</v>
      </c>
      <c r="P1411" s="10">
        <f t="shared" ref="P1411:P1474" si="88">ROUND(E1411/D1411*100,0)</f>
        <v>0</v>
      </c>
      <c r="Q1411" s="10" t="e">
        <f t="shared" ref="Q1411:Q1474" si="89">ROUND(E1411/L1411,2)</f>
        <v>#DIV/0!</v>
      </c>
      <c r="R1411">
        <f t="shared" ref="R1411:R1474" si="90">YEAR(S1411)</f>
        <v>2014</v>
      </c>
      <c r="S1411" s="17">
        <f t="shared" ref="S1411:S1474" si="91">(((J1411/60)/60)/24)+DATE(1970,1,1)</f>
        <v>41945.133506944447</v>
      </c>
    </row>
    <row r="1412" spans="1:19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14">
        <v>1461051520</v>
      </c>
      <c r="K1412" t="b">
        <v>0</v>
      </c>
      <c r="L1412">
        <v>1</v>
      </c>
      <c r="M1412" t="b">
        <v>0</v>
      </c>
      <c r="N1412" s="12" t="s">
        <v>8281</v>
      </c>
      <c r="O1412" t="s">
        <v>8300</v>
      </c>
      <c r="P1412" s="10">
        <f t="shared" si="88"/>
        <v>0</v>
      </c>
      <c r="Q1412" s="10">
        <f t="shared" si="89"/>
        <v>1</v>
      </c>
      <c r="R1412">
        <f t="shared" si="90"/>
        <v>2016</v>
      </c>
      <c r="S1412" s="17">
        <f t="shared" si="91"/>
        <v>42479.318518518514</v>
      </c>
    </row>
    <row r="1413" spans="1:19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14">
        <v>1420766700</v>
      </c>
      <c r="K1413" t="b">
        <v>0</v>
      </c>
      <c r="L1413">
        <v>3</v>
      </c>
      <c r="M1413" t="b">
        <v>0</v>
      </c>
      <c r="N1413" s="12" t="s">
        <v>8281</v>
      </c>
      <c r="O1413" t="s">
        <v>8300</v>
      </c>
      <c r="P1413" s="10">
        <f t="shared" si="88"/>
        <v>0</v>
      </c>
      <c r="Q1413" s="10">
        <f t="shared" si="89"/>
        <v>2.33</v>
      </c>
      <c r="R1413">
        <f t="shared" si="90"/>
        <v>2015</v>
      </c>
      <c r="S1413" s="17">
        <f t="shared" si="91"/>
        <v>42013.059027777781</v>
      </c>
    </row>
    <row r="1414" spans="1:19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14">
        <v>1415064699</v>
      </c>
      <c r="K1414" t="b">
        <v>0</v>
      </c>
      <c r="L1414">
        <v>13</v>
      </c>
      <c r="M1414" t="b">
        <v>0</v>
      </c>
      <c r="N1414" s="12" t="s">
        <v>8281</v>
      </c>
      <c r="O1414" t="s">
        <v>8300</v>
      </c>
      <c r="P1414" s="10">
        <f t="shared" si="88"/>
        <v>5</v>
      </c>
      <c r="Q1414" s="10">
        <f t="shared" si="89"/>
        <v>24.62</v>
      </c>
      <c r="R1414">
        <f t="shared" si="90"/>
        <v>2014</v>
      </c>
      <c r="S1414" s="17">
        <f t="shared" si="91"/>
        <v>41947.063645833332</v>
      </c>
    </row>
    <row r="1415" spans="1:19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14">
        <v>1450780170</v>
      </c>
      <c r="K1415" t="b">
        <v>0</v>
      </c>
      <c r="L1415">
        <v>1</v>
      </c>
      <c r="M1415" t="b">
        <v>0</v>
      </c>
      <c r="N1415" s="12" t="s">
        <v>8281</v>
      </c>
      <c r="O1415" t="s">
        <v>8300</v>
      </c>
      <c r="P1415" s="10">
        <f t="shared" si="88"/>
        <v>5</v>
      </c>
      <c r="Q1415" s="10">
        <f t="shared" si="89"/>
        <v>100</v>
      </c>
      <c r="R1415">
        <f t="shared" si="90"/>
        <v>2015</v>
      </c>
      <c r="S1415" s="17">
        <f t="shared" si="91"/>
        <v>42360.437152777777</v>
      </c>
    </row>
    <row r="1416" spans="1:19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14">
        <v>1480831467</v>
      </c>
      <c r="K1416" t="b">
        <v>0</v>
      </c>
      <c r="L1416">
        <v>1</v>
      </c>
      <c r="M1416" t="b">
        <v>0</v>
      </c>
      <c r="N1416" s="12" t="s">
        <v>8281</v>
      </c>
      <c r="O1416" t="s">
        <v>8300</v>
      </c>
      <c r="P1416" s="10">
        <f t="shared" si="88"/>
        <v>0</v>
      </c>
      <c r="Q1416" s="10">
        <f t="shared" si="89"/>
        <v>1</v>
      </c>
      <c r="R1416">
        <f t="shared" si="90"/>
        <v>2016</v>
      </c>
      <c r="S1416" s="17">
        <f t="shared" si="91"/>
        <v>42708.25309027778</v>
      </c>
    </row>
    <row r="1417" spans="1:19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14">
        <v>1436285591</v>
      </c>
      <c r="K1417" t="b">
        <v>0</v>
      </c>
      <c r="L1417">
        <v>9</v>
      </c>
      <c r="M1417" t="b">
        <v>0</v>
      </c>
      <c r="N1417" s="12" t="s">
        <v>8281</v>
      </c>
      <c r="O1417" t="s">
        <v>8300</v>
      </c>
      <c r="P1417" s="10">
        <f t="shared" si="88"/>
        <v>18</v>
      </c>
      <c r="Q1417" s="10">
        <f t="shared" si="89"/>
        <v>88.89</v>
      </c>
      <c r="R1417">
        <f t="shared" si="90"/>
        <v>2015</v>
      </c>
      <c r="S1417" s="17">
        <f t="shared" si="91"/>
        <v>42192.675821759258</v>
      </c>
    </row>
    <row r="1418" spans="1:19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14">
        <v>1445552019</v>
      </c>
      <c r="K1418" t="b">
        <v>0</v>
      </c>
      <c r="L1418">
        <v>0</v>
      </c>
      <c r="M1418" t="b">
        <v>0</v>
      </c>
      <c r="N1418" s="12" t="s">
        <v>8281</v>
      </c>
      <c r="O1418" t="s">
        <v>8300</v>
      </c>
      <c r="P1418" s="10">
        <f t="shared" si="88"/>
        <v>0</v>
      </c>
      <c r="Q1418" s="10" t="e">
        <f t="shared" si="89"/>
        <v>#DIV/0!</v>
      </c>
      <c r="R1418">
        <f t="shared" si="90"/>
        <v>2015</v>
      </c>
      <c r="S1418" s="17">
        <f t="shared" si="91"/>
        <v>42299.926145833335</v>
      </c>
    </row>
    <row r="1419" spans="1:19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14">
        <v>1439696174</v>
      </c>
      <c r="K1419" t="b">
        <v>0</v>
      </c>
      <c r="L1419">
        <v>2</v>
      </c>
      <c r="M1419" t="b">
        <v>0</v>
      </c>
      <c r="N1419" s="12" t="s">
        <v>8281</v>
      </c>
      <c r="O1419" t="s">
        <v>8300</v>
      </c>
      <c r="P1419" s="10">
        <f t="shared" si="88"/>
        <v>1</v>
      </c>
      <c r="Q1419" s="10">
        <f t="shared" si="89"/>
        <v>27.5</v>
      </c>
      <c r="R1419">
        <f t="shared" si="90"/>
        <v>2015</v>
      </c>
      <c r="S1419" s="17">
        <f t="shared" si="91"/>
        <v>42232.15016203704</v>
      </c>
    </row>
    <row r="1420" spans="1:19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14">
        <v>1453805834</v>
      </c>
      <c r="K1420" t="b">
        <v>0</v>
      </c>
      <c r="L1420">
        <v>1</v>
      </c>
      <c r="M1420" t="b">
        <v>0</v>
      </c>
      <c r="N1420" s="12" t="s">
        <v>8281</v>
      </c>
      <c r="O1420" t="s">
        <v>8300</v>
      </c>
      <c r="P1420" s="10">
        <f t="shared" si="88"/>
        <v>0</v>
      </c>
      <c r="Q1420" s="10">
        <f t="shared" si="89"/>
        <v>6</v>
      </c>
      <c r="R1420">
        <f t="shared" si="90"/>
        <v>2016</v>
      </c>
      <c r="S1420" s="17">
        <f t="shared" si="91"/>
        <v>42395.456412037034</v>
      </c>
    </row>
    <row r="1421" spans="1:19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14">
        <v>1473418619</v>
      </c>
      <c r="K1421" t="b">
        <v>0</v>
      </c>
      <c r="L1421">
        <v>10</v>
      </c>
      <c r="M1421" t="b">
        <v>0</v>
      </c>
      <c r="N1421" s="12" t="s">
        <v>8281</v>
      </c>
      <c r="O1421" t="s">
        <v>8300</v>
      </c>
      <c r="P1421" s="10">
        <f t="shared" si="88"/>
        <v>7</v>
      </c>
      <c r="Q1421" s="10">
        <f t="shared" si="89"/>
        <v>44.5</v>
      </c>
      <c r="R1421">
        <f t="shared" si="90"/>
        <v>2016</v>
      </c>
      <c r="S1421" s="17">
        <f t="shared" si="91"/>
        <v>42622.456238425926</v>
      </c>
    </row>
    <row r="1422" spans="1:19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14">
        <v>1464969686</v>
      </c>
      <c r="K1422" t="b">
        <v>0</v>
      </c>
      <c r="L1422">
        <v>3</v>
      </c>
      <c r="M1422" t="b">
        <v>0</v>
      </c>
      <c r="N1422" s="12" t="s">
        <v>8281</v>
      </c>
      <c r="O1422" t="s">
        <v>8300</v>
      </c>
      <c r="P1422" s="10">
        <f t="shared" si="88"/>
        <v>3</v>
      </c>
      <c r="Q1422" s="10">
        <f t="shared" si="89"/>
        <v>1</v>
      </c>
      <c r="R1422">
        <f t="shared" si="90"/>
        <v>2016</v>
      </c>
      <c r="S1422" s="17">
        <f t="shared" si="91"/>
        <v>42524.667662037042</v>
      </c>
    </row>
    <row r="1423" spans="1:19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14">
        <v>1420840709</v>
      </c>
      <c r="K1423" t="b">
        <v>0</v>
      </c>
      <c r="L1423">
        <v>2</v>
      </c>
      <c r="M1423" t="b">
        <v>0</v>
      </c>
      <c r="N1423" s="12" t="s">
        <v>8281</v>
      </c>
      <c r="O1423" t="s">
        <v>8300</v>
      </c>
      <c r="P1423" s="10">
        <f t="shared" si="88"/>
        <v>0</v>
      </c>
      <c r="Q1423" s="10">
        <f t="shared" si="89"/>
        <v>100</v>
      </c>
      <c r="R1423">
        <f t="shared" si="90"/>
        <v>2015</v>
      </c>
      <c r="S1423" s="17">
        <f t="shared" si="91"/>
        <v>42013.915613425925</v>
      </c>
    </row>
    <row r="1424" spans="1:19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14">
        <v>1471844704</v>
      </c>
      <c r="K1424" t="b">
        <v>0</v>
      </c>
      <c r="L1424">
        <v>2</v>
      </c>
      <c r="M1424" t="b">
        <v>0</v>
      </c>
      <c r="N1424" s="12" t="s">
        <v>8281</v>
      </c>
      <c r="O1424" t="s">
        <v>8300</v>
      </c>
      <c r="P1424" s="10">
        <f t="shared" si="88"/>
        <v>0</v>
      </c>
      <c r="Q1424" s="10">
        <f t="shared" si="89"/>
        <v>13</v>
      </c>
      <c r="R1424">
        <f t="shared" si="90"/>
        <v>2016</v>
      </c>
      <c r="S1424" s="17">
        <f t="shared" si="91"/>
        <v>42604.239629629628</v>
      </c>
    </row>
    <row r="1425" spans="1:19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14">
        <v>1449045531</v>
      </c>
      <c r="K1425" t="b">
        <v>0</v>
      </c>
      <c r="L1425">
        <v>1</v>
      </c>
      <c r="M1425" t="b">
        <v>0</v>
      </c>
      <c r="N1425" s="12" t="s">
        <v>8281</v>
      </c>
      <c r="O1425" t="s">
        <v>8300</v>
      </c>
      <c r="P1425" s="10">
        <f t="shared" si="88"/>
        <v>0</v>
      </c>
      <c r="Q1425" s="10">
        <f t="shared" si="89"/>
        <v>100</v>
      </c>
      <c r="R1425">
        <f t="shared" si="90"/>
        <v>2015</v>
      </c>
      <c r="S1425" s="17">
        <f t="shared" si="91"/>
        <v>42340.360312500001</v>
      </c>
    </row>
    <row r="1426" spans="1:19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14">
        <v>1478106802</v>
      </c>
      <c r="K1426" t="b">
        <v>0</v>
      </c>
      <c r="L1426">
        <v>14</v>
      </c>
      <c r="M1426" t="b">
        <v>0</v>
      </c>
      <c r="N1426" s="12" t="s">
        <v>8281</v>
      </c>
      <c r="O1426" t="s">
        <v>8300</v>
      </c>
      <c r="P1426" s="10">
        <f t="shared" si="88"/>
        <v>20</v>
      </c>
      <c r="Q1426" s="10">
        <f t="shared" si="89"/>
        <v>109.07</v>
      </c>
      <c r="R1426">
        <f t="shared" si="90"/>
        <v>2016</v>
      </c>
      <c r="S1426" s="17">
        <f t="shared" si="91"/>
        <v>42676.717615740738</v>
      </c>
    </row>
    <row r="1427" spans="1:19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14">
        <v>1427684959</v>
      </c>
      <c r="K1427" t="b">
        <v>0</v>
      </c>
      <c r="L1427">
        <v>0</v>
      </c>
      <c r="M1427" t="b">
        <v>0</v>
      </c>
      <c r="N1427" s="12" t="s">
        <v>8281</v>
      </c>
      <c r="O1427" t="s">
        <v>8300</v>
      </c>
      <c r="P1427" s="10">
        <f t="shared" si="88"/>
        <v>0</v>
      </c>
      <c r="Q1427" s="10" t="e">
        <f t="shared" si="89"/>
        <v>#DIV/0!</v>
      </c>
      <c r="R1427">
        <f t="shared" si="90"/>
        <v>2015</v>
      </c>
      <c r="S1427" s="17">
        <f t="shared" si="91"/>
        <v>42093.131469907406</v>
      </c>
    </row>
    <row r="1428" spans="1:19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14">
        <v>1435224120</v>
      </c>
      <c r="K1428" t="b">
        <v>0</v>
      </c>
      <c r="L1428">
        <v>0</v>
      </c>
      <c r="M1428" t="b">
        <v>0</v>
      </c>
      <c r="N1428" s="12" t="s">
        <v>8281</v>
      </c>
      <c r="O1428" t="s">
        <v>8300</v>
      </c>
      <c r="P1428" s="10">
        <f t="shared" si="88"/>
        <v>0</v>
      </c>
      <c r="Q1428" s="10" t="e">
        <f t="shared" si="89"/>
        <v>#DIV/0!</v>
      </c>
      <c r="R1428">
        <f t="shared" si="90"/>
        <v>2015</v>
      </c>
      <c r="S1428" s="17">
        <f t="shared" si="91"/>
        <v>42180.390277777777</v>
      </c>
    </row>
    <row r="1429" spans="1:19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14">
        <v>1471638385</v>
      </c>
      <c r="K1429" t="b">
        <v>0</v>
      </c>
      <c r="L1429">
        <v>4</v>
      </c>
      <c r="M1429" t="b">
        <v>0</v>
      </c>
      <c r="N1429" s="12" t="s">
        <v>8281</v>
      </c>
      <c r="O1429" t="s">
        <v>8300</v>
      </c>
      <c r="P1429" s="10">
        <f t="shared" si="88"/>
        <v>8</v>
      </c>
      <c r="Q1429" s="10">
        <f t="shared" si="89"/>
        <v>104.75</v>
      </c>
      <c r="R1429">
        <f t="shared" si="90"/>
        <v>2016</v>
      </c>
      <c r="S1429" s="17">
        <f t="shared" si="91"/>
        <v>42601.851678240739</v>
      </c>
    </row>
    <row r="1430" spans="1:19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14">
        <v>1456996017</v>
      </c>
      <c r="K1430" t="b">
        <v>0</v>
      </c>
      <c r="L1430">
        <v>3</v>
      </c>
      <c r="M1430" t="b">
        <v>0</v>
      </c>
      <c r="N1430" s="12" t="s">
        <v>8281</v>
      </c>
      <c r="O1430" t="s">
        <v>8300</v>
      </c>
      <c r="P1430" s="10">
        <f t="shared" si="88"/>
        <v>5</v>
      </c>
      <c r="Q1430" s="10">
        <f t="shared" si="89"/>
        <v>15</v>
      </c>
      <c r="R1430">
        <f t="shared" si="90"/>
        <v>2016</v>
      </c>
      <c r="S1430" s="17">
        <f t="shared" si="91"/>
        <v>42432.379826388889</v>
      </c>
    </row>
    <row r="1431" spans="1:19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14">
        <v>1426037242</v>
      </c>
      <c r="K1431" t="b">
        <v>0</v>
      </c>
      <c r="L1431">
        <v>0</v>
      </c>
      <c r="M1431" t="b">
        <v>0</v>
      </c>
      <c r="N1431" s="12" t="s">
        <v>8281</v>
      </c>
      <c r="O1431" t="s">
        <v>8300</v>
      </c>
      <c r="P1431" s="10">
        <f t="shared" si="88"/>
        <v>0</v>
      </c>
      <c r="Q1431" s="10" t="e">
        <f t="shared" si="89"/>
        <v>#DIV/0!</v>
      </c>
      <c r="R1431">
        <f t="shared" si="90"/>
        <v>2015</v>
      </c>
      <c r="S1431" s="17">
        <f t="shared" si="91"/>
        <v>42074.060671296291</v>
      </c>
    </row>
    <row r="1432" spans="1:19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14">
        <v>1416339088</v>
      </c>
      <c r="K1432" t="b">
        <v>0</v>
      </c>
      <c r="L1432">
        <v>5</v>
      </c>
      <c r="M1432" t="b">
        <v>0</v>
      </c>
      <c r="N1432" s="12" t="s">
        <v>8281</v>
      </c>
      <c r="O1432" t="s">
        <v>8300</v>
      </c>
      <c r="P1432" s="10">
        <f t="shared" si="88"/>
        <v>8</v>
      </c>
      <c r="Q1432" s="10">
        <f t="shared" si="89"/>
        <v>80.599999999999994</v>
      </c>
      <c r="R1432">
        <f t="shared" si="90"/>
        <v>2014</v>
      </c>
      <c r="S1432" s="17">
        <f t="shared" si="91"/>
        <v>41961.813518518517</v>
      </c>
    </row>
    <row r="1433" spans="1:19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14">
        <v>1445922216</v>
      </c>
      <c r="K1433" t="b">
        <v>0</v>
      </c>
      <c r="L1433">
        <v>47</v>
      </c>
      <c r="M1433" t="b">
        <v>0</v>
      </c>
      <c r="N1433" s="12" t="s">
        <v>8281</v>
      </c>
      <c r="O1433" t="s">
        <v>8300</v>
      </c>
      <c r="P1433" s="10">
        <f t="shared" si="88"/>
        <v>32</v>
      </c>
      <c r="Q1433" s="10">
        <f t="shared" si="89"/>
        <v>115.55</v>
      </c>
      <c r="R1433">
        <f t="shared" si="90"/>
        <v>2015</v>
      </c>
      <c r="S1433" s="17">
        <f t="shared" si="91"/>
        <v>42304.210833333331</v>
      </c>
    </row>
    <row r="1434" spans="1:19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14">
        <v>1434825828</v>
      </c>
      <c r="K1434" t="b">
        <v>0</v>
      </c>
      <c r="L1434">
        <v>0</v>
      </c>
      <c r="M1434" t="b">
        <v>0</v>
      </c>
      <c r="N1434" s="12" t="s">
        <v>8281</v>
      </c>
      <c r="O1434" t="s">
        <v>8300</v>
      </c>
      <c r="P1434" s="10">
        <f t="shared" si="88"/>
        <v>0</v>
      </c>
      <c r="Q1434" s="10" t="e">
        <f t="shared" si="89"/>
        <v>#DIV/0!</v>
      </c>
      <c r="R1434">
        <f t="shared" si="90"/>
        <v>2015</v>
      </c>
      <c r="S1434" s="17">
        <f t="shared" si="91"/>
        <v>42175.780416666668</v>
      </c>
    </row>
    <row r="1435" spans="1:19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14">
        <v>1477839675</v>
      </c>
      <c r="K1435" t="b">
        <v>0</v>
      </c>
      <c r="L1435">
        <v>10</v>
      </c>
      <c r="M1435" t="b">
        <v>0</v>
      </c>
      <c r="N1435" s="12" t="s">
        <v>8281</v>
      </c>
      <c r="O1435" t="s">
        <v>8300</v>
      </c>
      <c r="P1435" s="10">
        <f t="shared" si="88"/>
        <v>7</v>
      </c>
      <c r="Q1435" s="10">
        <f t="shared" si="89"/>
        <v>80.5</v>
      </c>
      <c r="R1435">
        <f t="shared" si="90"/>
        <v>2016</v>
      </c>
      <c r="S1435" s="17">
        <f t="shared" si="91"/>
        <v>42673.625868055555</v>
      </c>
    </row>
    <row r="1436" spans="1:19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14">
        <v>1431973478</v>
      </c>
      <c r="K1436" t="b">
        <v>0</v>
      </c>
      <c r="L1436">
        <v>11</v>
      </c>
      <c r="M1436" t="b">
        <v>0</v>
      </c>
      <c r="N1436" s="12" t="s">
        <v>8281</v>
      </c>
      <c r="O1436" t="s">
        <v>8300</v>
      </c>
      <c r="P1436" s="10">
        <f t="shared" si="88"/>
        <v>10</v>
      </c>
      <c r="Q1436" s="10">
        <f t="shared" si="89"/>
        <v>744.55</v>
      </c>
      <c r="R1436">
        <f t="shared" si="90"/>
        <v>2015</v>
      </c>
      <c r="S1436" s="17">
        <f t="shared" si="91"/>
        <v>42142.767106481479</v>
      </c>
    </row>
    <row r="1437" spans="1:19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14">
        <v>1441997020</v>
      </c>
      <c r="K1437" t="b">
        <v>0</v>
      </c>
      <c r="L1437">
        <v>2</v>
      </c>
      <c r="M1437" t="b">
        <v>0</v>
      </c>
      <c r="N1437" s="12" t="s">
        <v>8281</v>
      </c>
      <c r="O1437" t="s">
        <v>8300</v>
      </c>
      <c r="P1437" s="10">
        <f t="shared" si="88"/>
        <v>0</v>
      </c>
      <c r="Q1437" s="10">
        <f t="shared" si="89"/>
        <v>7.5</v>
      </c>
      <c r="R1437">
        <f t="shared" si="90"/>
        <v>2015</v>
      </c>
      <c r="S1437" s="17">
        <f t="shared" si="91"/>
        <v>42258.780324074076</v>
      </c>
    </row>
    <row r="1438" spans="1:19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14">
        <v>1453451057</v>
      </c>
      <c r="K1438" t="b">
        <v>0</v>
      </c>
      <c r="L1438">
        <v>2</v>
      </c>
      <c r="M1438" t="b">
        <v>0</v>
      </c>
      <c r="N1438" s="12" t="s">
        <v>8281</v>
      </c>
      <c r="O1438" t="s">
        <v>8300</v>
      </c>
      <c r="P1438" s="10">
        <f t="shared" si="88"/>
        <v>1</v>
      </c>
      <c r="Q1438" s="10">
        <f t="shared" si="89"/>
        <v>38.5</v>
      </c>
      <c r="R1438">
        <f t="shared" si="90"/>
        <v>2016</v>
      </c>
      <c r="S1438" s="17">
        <f t="shared" si="91"/>
        <v>42391.35019675926</v>
      </c>
    </row>
    <row r="1439" spans="1:19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14">
        <v>1402058739</v>
      </c>
      <c r="K1439" t="b">
        <v>0</v>
      </c>
      <c r="L1439">
        <v>22</v>
      </c>
      <c r="M1439" t="b">
        <v>0</v>
      </c>
      <c r="N1439" s="12" t="s">
        <v>8281</v>
      </c>
      <c r="O1439" t="s">
        <v>8300</v>
      </c>
      <c r="P1439" s="10">
        <f t="shared" si="88"/>
        <v>27</v>
      </c>
      <c r="Q1439" s="10">
        <f t="shared" si="89"/>
        <v>36.68</v>
      </c>
      <c r="R1439">
        <f t="shared" si="90"/>
        <v>2014</v>
      </c>
      <c r="S1439" s="17">
        <f t="shared" si="91"/>
        <v>41796.531701388885</v>
      </c>
    </row>
    <row r="1440" spans="1:19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14">
        <v>1459198499</v>
      </c>
      <c r="K1440" t="b">
        <v>0</v>
      </c>
      <c r="L1440">
        <v>8</v>
      </c>
      <c r="M1440" t="b">
        <v>0</v>
      </c>
      <c r="N1440" s="12" t="s">
        <v>8281</v>
      </c>
      <c r="O1440" t="s">
        <v>8300</v>
      </c>
      <c r="P1440" s="10">
        <f t="shared" si="88"/>
        <v>3</v>
      </c>
      <c r="Q1440" s="10">
        <f t="shared" si="89"/>
        <v>75</v>
      </c>
      <c r="R1440">
        <f t="shared" si="90"/>
        <v>2016</v>
      </c>
      <c r="S1440" s="17">
        <f t="shared" si="91"/>
        <v>42457.871516203704</v>
      </c>
    </row>
    <row r="1441" spans="1:19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14">
        <v>1423166101</v>
      </c>
      <c r="K1441" t="b">
        <v>0</v>
      </c>
      <c r="L1441">
        <v>6</v>
      </c>
      <c r="M1441" t="b">
        <v>0</v>
      </c>
      <c r="N1441" s="12" t="s">
        <v>8281</v>
      </c>
      <c r="O1441" t="s">
        <v>8300</v>
      </c>
      <c r="P1441" s="10">
        <f t="shared" si="88"/>
        <v>7</v>
      </c>
      <c r="Q1441" s="10">
        <f t="shared" si="89"/>
        <v>30</v>
      </c>
      <c r="R1441">
        <f t="shared" si="90"/>
        <v>2015</v>
      </c>
      <c r="S1441" s="17">
        <f t="shared" si="91"/>
        <v>42040.829872685179</v>
      </c>
    </row>
    <row r="1442" spans="1:19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14">
        <v>1461693463</v>
      </c>
      <c r="K1442" t="b">
        <v>0</v>
      </c>
      <c r="L1442">
        <v>1</v>
      </c>
      <c r="M1442" t="b">
        <v>0</v>
      </c>
      <c r="N1442" s="12" t="s">
        <v>8281</v>
      </c>
      <c r="O1442" t="s">
        <v>8300</v>
      </c>
      <c r="P1442" s="10">
        <f t="shared" si="88"/>
        <v>0</v>
      </c>
      <c r="Q1442" s="10">
        <f t="shared" si="89"/>
        <v>1</v>
      </c>
      <c r="R1442">
        <f t="shared" si="90"/>
        <v>2016</v>
      </c>
      <c r="S1442" s="17">
        <f t="shared" si="91"/>
        <v>42486.748414351852</v>
      </c>
    </row>
    <row r="1443" spans="1:19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14">
        <v>1436811769</v>
      </c>
      <c r="K1443" t="b">
        <v>0</v>
      </c>
      <c r="L1443">
        <v>3</v>
      </c>
      <c r="M1443" t="b">
        <v>0</v>
      </c>
      <c r="N1443" s="12" t="s">
        <v>8281</v>
      </c>
      <c r="O1443" t="s">
        <v>8300</v>
      </c>
      <c r="P1443" s="10">
        <f t="shared" si="88"/>
        <v>1</v>
      </c>
      <c r="Q1443" s="10">
        <f t="shared" si="89"/>
        <v>673.33</v>
      </c>
      <c r="R1443">
        <f t="shared" si="90"/>
        <v>2015</v>
      </c>
      <c r="S1443" s="17">
        <f t="shared" si="91"/>
        <v>42198.765844907408</v>
      </c>
    </row>
    <row r="1444" spans="1:19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14">
        <v>1461598158</v>
      </c>
      <c r="K1444" t="b">
        <v>0</v>
      </c>
      <c r="L1444">
        <v>0</v>
      </c>
      <c r="M1444" t="b">
        <v>0</v>
      </c>
      <c r="N1444" s="12" t="s">
        <v>8281</v>
      </c>
      <c r="O1444" t="s">
        <v>8300</v>
      </c>
      <c r="P1444" s="10">
        <f t="shared" si="88"/>
        <v>0</v>
      </c>
      <c r="Q1444" s="10" t="e">
        <f t="shared" si="89"/>
        <v>#DIV/0!</v>
      </c>
      <c r="R1444">
        <f t="shared" si="90"/>
        <v>2016</v>
      </c>
      <c r="S1444" s="17">
        <f t="shared" si="91"/>
        <v>42485.64534722222</v>
      </c>
    </row>
    <row r="1445" spans="1:19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14">
        <v>1480803209</v>
      </c>
      <c r="K1445" t="b">
        <v>0</v>
      </c>
      <c r="L1445">
        <v>0</v>
      </c>
      <c r="M1445" t="b">
        <v>0</v>
      </c>
      <c r="N1445" s="12" t="s">
        <v>8281</v>
      </c>
      <c r="O1445" t="s">
        <v>8300</v>
      </c>
      <c r="P1445" s="10">
        <f t="shared" si="88"/>
        <v>0</v>
      </c>
      <c r="Q1445" s="10" t="e">
        <f t="shared" si="89"/>
        <v>#DIV/0!</v>
      </c>
      <c r="R1445">
        <f t="shared" si="90"/>
        <v>2016</v>
      </c>
      <c r="S1445" s="17">
        <f t="shared" si="91"/>
        <v>42707.926030092596</v>
      </c>
    </row>
    <row r="1446" spans="1:19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14">
        <v>1436907462</v>
      </c>
      <c r="K1446" t="b">
        <v>0</v>
      </c>
      <c r="L1446">
        <v>0</v>
      </c>
      <c r="M1446" t="b">
        <v>0</v>
      </c>
      <c r="N1446" s="12" t="s">
        <v>8281</v>
      </c>
      <c r="O1446" t="s">
        <v>8300</v>
      </c>
      <c r="P1446" s="10">
        <f t="shared" si="88"/>
        <v>0</v>
      </c>
      <c r="Q1446" s="10" t="e">
        <f t="shared" si="89"/>
        <v>#DIV/0!</v>
      </c>
      <c r="R1446">
        <f t="shared" si="90"/>
        <v>2015</v>
      </c>
      <c r="S1446" s="17">
        <f t="shared" si="91"/>
        <v>42199.873402777783</v>
      </c>
    </row>
    <row r="1447" spans="1:19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14">
        <v>1431694855</v>
      </c>
      <c r="K1447" t="b">
        <v>0</v>
      </c>
      <c r="L1447">
        <v>0</v>
      </c>
      <c r="M1447" t="b">
        <v>0</v>
      </c>
      <c r="N1447" s="12" t="s">
        <v>8281</v>
      </c>
      <c r="O1447" t="s">
        <v>8300</v>
      </c>
      <c r="P1447" s="10">
        <f t="shared" si="88"/>
        <v>0</v>
      </c>
      <c r="Q1447" s="10" t="e">
        <f t="shared" si="89"/>
        <v>#DIV/0!</v>
      </c>
      <c r="R1447">
        <f t="shared" si="90"/>
        <v>2015</v>
      </c>
      <c r="S1447" s="17">
        <f t="shared" si="91"/>
        <v>42139.542303240742</v>
      </c>
    </row>
    <row r="1448" spans="1:19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14">
        <v>1459507478</v>
      </c>
      <c r="K1448" t="b">
        <v>0</v>
      </c>
      <c r="L1448">
        <v>0</v>
      </c>
      <c r="M1448" t="b">
        <v>0</v>
      </c>
      <c r="N1448" s="12" t="s">
        <v>8281</v>
      </c>
      <c r="O1448" t="s">
        <v>8300</v>
      </c>
      <c r="P1448" s="10">
        <f t="shared" si="88"/>
        <v>0</v>
      </c>
      <c r="Q1448" s="10" t="e">
        <f t="shared" si="89"/>
        <v>#DIV/0!</v>
      </c>
      <c r="R1448">
        <f t="shared" si="90"/>
        <v>2016</v>
      </c>
      <c r="S1448" s="17">
        <f t="shared" si="91"/>
        <v>42461.447662037041</v>
      </c>
    </row>
    <row r="1449" spans="1:19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14">
        <v>1465407134</v>
      </c>
      <c r="K1449" t="b">
        <v>0</v>
      </c>
      <c r="L1449">
        <v>3</v>
      </c>
      <c r="M1449" t="b">
        <v>0</v>
      </c>
      <c r="N1449" s="12" t="s">
        <v>8281</v>
      </c>
      <c r="O1449" t="s">
        <v>8300</v>
      </c>
      <c r="P1449" s="10">
        <f t="shared" si="88"/>
        <v>0</v>
      </c>
      <c r="Q1449" s="10">
        <f t="shared" si="89"/>
        <v>25</v>
      </c>
      <c r="R1449">
        <f t="shared" si="90"/>
        <v>2016</v>
      </c>
      <c r="S1449" s="17">
        <f t="shared" si="91"/>
        <v>42529.730717592596</v>
      </c>
    </row>
    <row r="1450" spans="1:19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14">
        <v>1429655318</v>
      </c>
      <c r="K1450" t="b">
        <v>0</v>
      </c>
      <c r="L1450">
        <v>0</v>
      </c>
      <c r="M1450" t="b">
        <v>0</v>
      </c>
      <c r="N1450" s="12" t="s">
        <v>8281</v>
      </c>
      <c r="O1450" t="s">
        <v>8300</v>
      </c>
      <c r="P1450" s="10">
        <f t="shared" si="88"/>
        <v>0</v>
      </c>
      <c r="Q1450" s="10" t="e">
        <f t="shared" si="89"/>
        <v>#DIV/0!</v>
      </c>
      <c r="R1450">
        <f t="shared" si="90"/>
        <v>2015</v>
      </c>
      <c r="S1450" s="17">
        <f t="shared" si="91"/>
        <v>42115.936550925922</v>
      </c>
    </row>
    <row r="1451" spans="1:19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14">
        <v>1427138905</v>
      </c>
      <c r="K1451" t="b">
        <v>0</v>
      </c>
      <c r="L1451">
        <v>0</v>
      </c>
      <c r="M1451" t="b">
        <v>0</v>
      </c>
      <c r="N1451" s="12" t="s">
        <v>8281</v>
      </c>
      <c r="O1451" t="s">
        <v>8300</v>
      </c>
      <c r="P1451" s="10">
        <f t="shared" si="88"/>
        <v>0</v>
      </c>
      <c r="Q1451" s="10" t="e">
        <f t="shared" si="89"/>
        <v>#DIV/0!</v>
      </c>
      <c r="R1451">
        <f t="shared" si="90"/>
        <v>2015</v>
      </c>
      <c r="S1451" s="17">
        <f t="shared" si="91"/>
        <v>42086.811400462961</v>
      </c>
    </row>
    <row r="1452" spans="1:19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14">
        <v>1453349197</v>
      </c>
      <c r="K1452" t="b">
        <v>0</v>
      </c>
      <c r="L1452">
        <v>1</v>
      </c>
      <c r="M1452" t="b">
        <v>0</v>
      </c>
      <c r="N1452" s="12" t="s">
        <v>8281</v>
      </c>
      <c r="O1452" t="s">
        <v>8300</v>
      </c>
      <c r="P1452" s="10">
        <f t="shared" si="88"/>
        <v>0</v>
      </c>
      <c r="Q1452" s="10">
        <f t="shared" si="89"/>
        <v>1</v>
      </c>
      <c r="R1452">
        <f t="shared" si="90"/>
        <v>2016</v>
      </c>
      <c r="S1452" s="17">
        <f t="shared" si="91"/>
        <v>42390.171261574069</v>
      </c>
    </row>
    <row r="1453" spans="1:19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14">
        <v>1413759659</v>
      </c>
      <c r="K1453" t="b">
        <v>0</v>
      </c>
      <c r="L1453">
        <v>2</v>
      </c>
      <c r="M1453" t="b">
        <v>0</v>
      </c>
      <c r="N1453" s="12" t="s">
        <v>8281</v>
      </c>
      <c r="O1453" t="s">
        <v>8300</v>
      </c>
      <c r="P1453" s="10">
        <f t="shared" si="88"/>
        <v>0</v>
      </c>
      <c r="Q1453" s="10">
        <f t="shared" si="89"/>
        <v>1</v>
      </c>
      <c r="R1453">
        <f t="shared" si="90"/>
        <v>2014</v>
      </c>
      <c r="S1453" s="17">
        <f t="shared" si="91"/>
        <v>41931.959016203706</v>
      </c>
    </row>
    <row r="1454" spans="1:19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14">
        <v>1403974363</v>
      </c>
      <c r="K1454" t="b">
        <v>0</v>
      </c>
      <c r="L1454">
        <v>0</v>
      </c>
      <c r="M1454" t="b">
        <v>0</v>
      </c>
      <c r="N1454" s="12" t="s">
        <v>8281</v>
      </c>
      <c r="O1454" t="s">
        <v>8300</v>
      </c>
      <c r="P1454" s="10">
        <f t="shared" si="88"/>
        <v>0</v>
      </c>
      <c r="Q1454" s="10" t="e">
        <f t="shared" si="89"/>
        <v>#DIV/0!</v>
      </c>
      <c r="R1454">
        <f t="shared" si="90"/>
        <v>2014</v>
      </c>
      <c r="S1454" s="17">
        <f t="shared" si="91"/>
        <v>41818.703275462962</v>
      </c>
    </row>
    <row r="1455" spans="1:19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14">
        <v>1488386547</v>
      </c>
      <c r="K1455" t="b">
        <v>0</v>
      </c>
      <c r="L1455">
        <v>0</v>
      </c>
      <c r="M1455" t="b">
        <v>0</v>
      </c>
      <c r="N1455" s="12" t="s">
        <v>8281</v>
      </c>
      <c r="O1455" t="s">
        <v>8300</v>
      </c>
      <c r="P1455" s="10">
        <f t="shared" si="88"/>
        <v>0</v>
      </c>
      <c r="Q1455" s="10" t="e">
        <f t="shared" si="89"/>
        <v>#DIV/0!</v>
      </c>
      <c r="R1455">
        <f t="shared" si="90"/>
        <v>2017</v>
      </c>
      <c r="S1455" s="17">
        <f t="shared" si="91"/>
        <v>42795.696145833332</v>
      </c>
    </row>
    <row r="1456" spans="1:19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14">
        <v>1459716480</v>
      </c>
      <c r="K1456" t="b">
        <v>0</v>
      </c>
      <c r="L1456">
        <v>1</v>
      </c>
      <c r="M1456" t="b">
        <v>0</v>
      </c>
      <c r="N1456" s="12" t="s">
        <v>8281</v>
      </c>
      <c r="O1456" t="s">
        <v>8300</v>
      </c>
      <c r="P1456" s="10">
        <f t="shared" si="88"/>
        <v>1</v>
      </c>
      <c r="Q1456" s="10">
        <f t="shared" si="89"/>
        <v>15</v>
      </c>
      <c r="R1456">
        <f t="shared" si="90"/>
        <v>2016</v>
      </c>
      <c r="S1456" s="17">
        <f t="shared" si="91"/>
        <v>42463.866666666669</v>
      </c>
    </row>
    <row r="1457" spans="1:19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14">
        <v>1405181320</v>
      </c>
      <c r="K1457" t="b">
        <v>0</v>
      </c>
      <c r="L1457">
        <v>7</v>
      </c>
      <c r="M1457" t="b">
        <v>0</v>
      </c>
      <c r="N1457" s="12" t="s">
        <v>8281</v>
      </c>
      <c r="O1457" t="s">
        <v>8300</v>
      </c>
      <c r="P1457" s="10">
        <f t="shared" si="88"/>
        <v>11</v>
      </c>
      <c r="Q1457" s="10">
        <f t="shared" si="89"/>
        <v>225</v>
      </c>
      <c r="R1457">
        <f t="shared" si="90"/>
        <v>2014</v>
      </c>
      <c r="S1457" s="17">
        <f t="shared" si="91"/>
        <v>41832.672685185185</v>
      </c>
    </row>
    <row r="1458" spans="1:19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14">
        <v>1480867365</v>
      </c>
      <c r="K1458" t="b">
        <v>0</v>
      </c>
      <c r="L1458">
        <v>3</v>
      </c>
      <c r="M1458" t="b">
        <v>0</v>
      </c>
      <c r="N1458" s="12" t="s">
        <v>8281</v>
      </c>
      <c r="O1458" t="s">
        <v>8300</v>
      </c>
      <c r="P1458" s="10">
        <f t="shared" si="88"/>
        <v>3</v>
      </c>
      <c r="Q1458" s="10">
        <f t="shared" si="89"/>
        <v>48.33</v>
      </c>
      <c r="R1458">
        <f t="shared" si="90"/>
        <v>2016</v>
      </c>
      <c r="S1458" s="17">
        <f t="shared" si="91"/>
        <v>42708.668576388889</v>
      </c>
    </row>
    <row r="1459" spans="1:19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14">
        <v>1444685444</v>
      </c>
      <c r="K1459" t="b">
        <v>0</v>
      </c>
      <c r="L1459">
        <v>0</v>
      </c>
      <c r="M1459" t="b">
        <v>0</v>
      </c>
      <c r="N1459" s="12" t="s">
        <v>8281</v>
      </c>
      <c r="O1459" t="s">
        <v>8300</v>
      </c>
      <c r="P1459" s="10">
        <f t="shared" si="88"/>
        <v>0</v>
      </c>
      <c r="Q1459" s="10" t="e">
        <f t="shared" si="89"/>
        <v>#DIV/0!</v>
      </c>
      <c r="R1459">
        <f t="shared" si="90"/>
        <v>2015</v>
      </c>
      <c r="S1459" s="17">
        <f t="shared" si="91"/>
        <v>42289.89634259259</v>
      </c>
    </row>
    <row r="1460" spans="1:19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14">
        <v>1405097760</v>
      </c>
      <c r="K1460" t="b">
        <v>0</v>
      </c>
      <c r="L1460">
        <v>0</v>
      </c>
      <c r="M1460" t="b">
        <v>0</v>
      </c>
      <c r="N1460" s="12" t="s">
        <v>8281</v>
      </c>
      <c r="O1460" t="s">
        <v>8300</v>
      </c>
      <c r="P1460" s="10">
        <f t="shared" si="88"/>
        <v>0</v>
      </c>
      <c r="Q1460" s="10" t="e">
        <f t="shared" si="89"/>
        <v>#DIV/0!</v>
      </c>
      <c r="R1460">
        <f t="shared" si="90"/>
        <v>2014</v>
      </c>
      <c r="S1460" s="17">
        <f t="shared" si="91"/>
        <v>41831.705555555556</v>
      </c>
    </row>
    <row r="1461" spans="1:19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14">
        <v>1446612896</v>
      </c>
      <c r="K1461" t="b">
        <v>0</v>
      </c>
      <c r="L1461">
        <v>0</v>
      </c>
      <c r="M1461" t="b">
        <v>0</v>
      </c>
      <c r="N1461" s="12" t="s">
        <v>8281</v>
      </c>
      <c r="O1461" t="s">
        <v>8300</v>
      </c>
      <c r="P1461" s="10">
        <f t="shared" si="88"/>
        <v>0</v>
      </c>
      <c r="Q1461" s="10" t="e">
        <f t="shared" si="89"/>
        <v>#DIV/0!</v>
      </c>
      <c r="R1461">
        <f t="shared" si="90"/>
        <v>2015</v>
      </c>
      <c r="S1461" s="17">
        <f t="shared" si="91"/>
        <v>42312.204814814817</v>
      </c>
    </row>
    <row r="1462" spans="1:19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14">
        <v>1412371898</v>
      </c>
      <c r="K1462" t="b">
        <v>0</v>
      </c>
      <c r="L1462">
        <v>0</v>
      </c>
      <c r="M1462" t="b">
        <v>0</v>
      </c>
      <c r="N1462" s="12" t="s">
        <v>8281</v>
      </c>
      <c r="O1462" t="s">
        <v>8300</v>
      </c>
      <c r="P1462" s="10">
        <f t="shared" si="88"/>
        <v>0</v>
      </c>
      <c r="Q1462" s="10" t="e">
        <f t="shared" si="89"/>
        <v>#DIV/0!</v>
      </c>
      <c r="R1462">
        <f t="shared" si="90"/>
        <v>2014</v>
      </c>
      <c r="S1462" s="17">
        <f t="shared" si="91"/>
        <v>41915.896967592591</v>
      </c>
    </row>
    <row r="1463" spans="1:19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14">
        <v>1410967754</v>
      </c>
      <c r="K1463" t="b">
        <v>1</v>
      </c>
      <c r="L1463">
        <v>340</v>
      </c>
      <c r="M1463" t="b">
        <v>1</v>
      </c>
      <c r="N1463" s="12" t="s">
        <v>8281</v>
      </c>
      <c r="O1463" t="s">
        <v>8301</v>
      </c>
      <c r="P1463" s="10">
        <f t="shared" si="88"/>
        <v>101</v>
      </c>
      <c r="Q1463" s="10">
        <f t="shared" si="89"/>
        <v>44.67</v>
      </c>
      <c r="R1463">
        <f t="shared" si="90"/>
        <v>2014</v>
      </c>
      <c r="S1463" s="17">
        <f t="shared" si="91"/>
        <v>41899.645300925928</v>
      </c>
    </row>
    <row r="1464" spans="1:19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14">
        <v>1363017271</v>
      </c>
      <c r="K1464" t="b">
        <v>1</v>
      </c>
      <c r="L1464">
        <v>150</v>
      </c>
      <c r="M1464" t="b">
        <v>1</v>
      </c>
      <c r="N1464" s="12" t="s">
        <v>8281</v>
      </c>
      <c r="O1464" t="s">
        <v>8301</v>
      </c>
      <c r="P1464" s="10">
        <f t="shared" si="88"/>
        <v>109</v>
      </c>
      <c r="Q1464" s="10">
        <f t="shared" si="89"/>
        <v>28.94</v>
      </c>
      <c r="R1464">
        <f t="shared" si="90"/>
        <v>2013</v>
      </c>
      <c r="S1464" s="17">
        <f t="shared" si="91"/>
        <v>41344.662858796299</v>
      </c>
    </row>
    <row r="1465" spans="1:19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14">
        <v>1361483538</v>
      </c>
      <c r="K1465" t="b">
        <v>1</v>
      </c>
      <c r="L1465">
        <v>25</v>
      </c>
      <c r="M1465" t="b">
        <v>1</v>
      </c>
      <c r="N1465" s="12" t="s">
        <v>8281</v>
      </c>
      <c r="O1465" t="s">
        <v>8301</v>
      </c>
      <c r="P1465" s="10">
        <f t="shared" si="88"/>
        <v>148</v>
      </c>
      <c r="Q1465" s="10">
        <f t="shared" si="89"/>
        <v>35.44</v>
      </c>
      <c r="R1465">
        <f t="shared" si="90"/>
        <v>2013</v>
      </c>
      <c r="S1465" s="17">
        <f t="shared" si="91"/>
        <v>41326.911319444444</v>
      </c>
    </row>
    <row r="1466" spans="1:19" ht="15.7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14">
        <v>1358437958</v>
      </c>
      <c r="K1466" t="b">
        <v>1</v>
      </c>
      <c r="L1466">
        <v>234</v>
      </c>
      <c r="M1466" t="b">
        <v>1</v>
      </c>
      <c r="N1466" s="12" t="s">
        <v>8281</v>
      </c>
      <c r="O1466" t="s">
        <v>8301</v>
      </c>
      <c r="P1466" s="10">
        <f t="shared" si="88"/>
        <v>163</v>
      </c>
      <c r="Q1466" s="10">
        <f t="shared" si="89"/>
        <v>34.869999999999997</v>
      </c>
      <c r="R1466">
        <f t="shared" si="90"/>
        <v>2013</v>
      </c>
      <c r="S1466" s="17">
        <f t="shared" si="91"/>
        <v>41291.661550925928</v>
      </c>
    </row>
    <row r="1467" spans="1:19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14">
        <v>1329759452</v>
      </c>
      <c r="K1467" t="b">
        <v>1</v>
      </c>
      <c r="L1467">
        <v>2602</v>
      </c>
      <c r="M1467" t="b">
        <v>1</v>
      </c>
      <c r="N1467" s="12" t="s">
        <v>8281</v>
      </c>
      <c r="O1467" t="s">
        <v>8301</v>
      </c>
      <c r="P1467" s="10">
        <f t="shared" si="88"/>
        <v>456</v>
      </c>
      <c r="Q1467" s="10">
        <f t="shared" si="89"/>
        <v>52.62</v>
      </c>
      <c r="R1467">
        <f t="shared" si="90"/>
        <v>2012</v>
      </c>
      <c r="S1467" s="17">
        <f t="shared" si="91"/>
        <v>40959.734398148146</v>
      </c>
    </row>
    <row r="1468" spans="1:19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14">
        <v>1449029266</v>
      </c>
      <c r="K1468" t="b">
        <v>1</v>
      </c>
      <c r="L1468">
        <v>248</v>
      </c>
      <c r="M1468" t="b">
        <v>1</v>
      </c>
      <c r="N1468" s="12" t="s">
        <v>8281</v>
      </c>
      <c r="O1468" t="s">
        <v>8301</v>
      </c>
      <c r="P1468" s="10">
        <f t="shared" si="88"/>
        <v>108</v>
      </c>
      <c r="Q1468" s="10">
        <f t="shared" si="89"/>
        <v>69.599999999999994</v>
      </c>
      <c r="R1468">
        <f t="shared" si="90"/>
        <v>2015</v>
      </c>
      <c r="S1468" s="17">
        <f t="shared" si="91"/>
        <v>42340.172060185185</v>
      </c>
    </row>
    <row r="1469" spans="1:19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14">
        <v>1327518885</v>
      </c>
      <c r="K1469" t="b">
        <v>1</v>
      </c>
      <c r="L1469">
        <v>600</v>
      </c>
      <c r="M1469" t="b">
        <v>1</v>
      </c>
      <c r="N1469" s="12" t="s">
        <v>8281</v>
      </c>
      <c r="O1469" t="s">
        <v>8301</v>
      </c>
      <c r="P1469" s="10">
        <f t="shared" si="88"/>
        <v>115</v>
      </c>
      <c r="Q1469" s="10">
        <f t="shared" si="89"/>
        <v>76.72</v>
      </c>
      <c r="R1469">
        <f t="shared" si="90"/>
        <v>2012</v>
      </c>
      <c r="S1469" s="17">
        <f t="shared" si="91"/>
        <v>40933.80190972222</v>
      </c>
    </row>
    <row r="1470" spans="1:19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14">
        <v>1302654049</v>
      </c>
      <c r="K1470" t="b">
        <v>1</v>
      </c>
      <c r="L1470">
        <v>293</v>
      </c>
      <c r="M1470" t="b">
        <v>1</v>
      </c>
      <c r="N1470" s="12" t="s">
        <v>8281</v>
      </c>
      <c r="O1470" t="s">
        <v>8301</v>
      </c>
      <c r="P1470" s="10">
        <f t="shared" si="88"/>
        <v>102</v>
      </c>
      <c r="Q1470" s="10">
        <f t="shared" si="89"/>
        <v>33.19</v>
      </c>
      <c r="R1470">
        <f t="shared" si="90"/>
        <v>2011</v>
      </c>
      <c r="S1470" s="17">
        <f t="shared" si="91"/>
        <v>40646.014456018522</v>
      </c>
    </row>
    <row r="1471" spans="1:19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14">
        <v>1358346109</v>
      </c>
      <c r="K1471" t="b">
        <v>1</v>
      </c>
      <c r="L1471">
        <v>321</v>
      </c>
      <c r="M1471" t="b">
        <v>1</v>
      </c>
      <c r="N1471" s="12" t="s">
        <v>8281</v>
      </c>
      <c r="O1471" t="s">
        <v>8301</v>
      </c>
      <c r="P1471" s="10">
        <f t="shared" si="88"/>
        <v>108</v>
      </c>
      <c r="Q1471" s="10">
        <f t="shared" si="89"/>
        <v>149.46</v>
      </c>
      <c r="R1471">
        <f t="shared" si="90"/>
        <v>2013</v>
      </c>
      <c r="S1471" s="17">
        <f t="shared" si="91"/>
        <v>41290.598483796297</v>
      </c>
    </row>
    <row r="1472" spans="1:19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14">
        <v>1354909863</v>
      </c>
      <c r="K1472" t="b">
        <v>1</v>
      </c>
      <c r="L1472">
        <v>81</v>
      </c>
      <c r="M1472" t="b">
        <v>1</v>
      </c>
      <c r="N1472" s="12" t="s">
        <v>8281</v>
      </c>
      <c r="O1472" t="s">
        <v>8301</v>
      </c>
      <c r="P1472" s="10">
        <f t="shared" si="88"/>
        <v>125</v>
      </c>
      <c r="Q1472" s="10">
        <f t="shared" si="89"/>
        <v>23.17</v>
      </c>
      <c r="R1472">
        <f t="shared" si="90"/>
        <v>2012</v>
      </c>
      <c r="S1472" s="17">
        <f t="shared" si="91"/>
        <v>41250.827118055553</v>
      </c>
    </row>
    <row r="1473" spans="1:19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14">
        <v>1426028334</v>
      </c>
      <c r="K1473" t="b">
        <v>1</v>
      </c>
      <c r="L1473">
        <v>343</v>
      </c>
      <c r="M1473" t="b">
        <v>1</v>
      </c>
      <c r="N1473" s="12" t="s">
        <v>8281</v>
      </c>
      <c r="O1473" t="s">
        <v>8301</v>
      </c>
      <c r="P1473" s="10">
        <f t="shared" si="88"/>
        <v>104</v>
      </c>
      <c r="Q1473" s="10">
        <f t="shared" si="89"/>
        <v>96.88</v>
      </c>
      <c r="R1473">
        <f t="shared" si="90"/>
        <v>2015</v>
      </c>
      <c r="S1473" s="17">
        <f t="shared" si="91"/>
        <v>42073.957569444443</v>
      </c>
    </row>
    <row r="1474" spans="1:19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14">
        <v>1379336503</v>
      </c>
      <c r="K1474" t="b">
        <v>1</v>
      </c>
      <c r="L1474">
        <v>336</v>
      </c>
      <c r="M1474" t="b">
        <v>1</v>
      </c>
      <c r="N1474" s="12" t="s">
        <v>8281</v>
      </c>
      <c r="O1474" t="s">
        <v>8301</v>
      </c>
      <c r="P1474" s="10">
        <f t="shared" si="88"/>
        <v>139</v>
      </c>
      <c r="Q1474" s="10">
        <f t="shared" si="89"/>
        <v>103.2</v>
      </c>
      <c r="R1474">
        <f t="shared" si="90"/>
        <v>2013</v>
      </c>
      <c r="S1474" s="17">
        <f t="shared" si="91"/>
        <v>41533.542858796296</v>
      </c>
    </row>
    <row r="1475" spans="1:19" ht="15.7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14">
        <v>1328052639</v>
      </c>
      <c r="K1475" t="b">
        <v>1</v>
      </c>
      <c r="L1475">
        <v>47</v>
      </c>
      <c r="M1475" t="b">
        <v>1</v>
      </c>
      <c r="N1475" s="12" t="s">
        <v>8281</v>
      </c>
      <c r="O1475" t="s">
        <v>8301</v>
      </c>
      <c r="P1475" s="10">
        <f t="shared" ref="P1475:P1538" si="92">ROUND(E1475/D1475*100,0)</f>
        <v>121</v>
      </c>
      <c r="Q1475" s="10">
        <f t="shared" ref="Q1475:Q1538" si="93">ROUND(E1475/L1475,2)</f>
        <v>38.46</v>
      </c>
      <c r="R1475">
        <f t="shared" ref="R1475:R1538" si="94">YEAR(S1475)</f>
        <v>2012</v>
      </c>
      <c r="S1475" s="17">
        <f t="shared" ref="S1475:S1538" si="95">(((J1475/60)/60)/24)+DATE(1970,1,1)</f>
        <v>40939.979618055557</v>
      </c>
    </row>
    <row r="1476" spans="1:19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14">
        <v>1376501292</v>
      </c>
      <c r="K1476" t="b">
        <v>1</v>
      </c>
      <c r="L1476">
        <v>76</v>
      </c>
      <c r="M1476" t="b">
        <v>1</v>
      </c>
      <c r="N1476" s="12" t="s">
        <v>8281</v>
      </c>
      <c r="O1476" t="s">
        <v>8301</v>
      </c>
      <c r="P1476" s="10">
        <f t="shared" si="92"/>
        <v>112</v>
      </c>
      <c r="Q1476" s="10">
        <f t="shared" si="93"/>
        <v>44.32</v>
      </c>
      <c r="R1476">
        <f t="shared" si="94"/>
        <v>2013</v>
      </c>
      <c r="S1476" s="17">
        <f t="shared" si="95"/>
        <v>41500.727916666663</v>
      </c>
    </row>
    <row r="1477" spans="1:19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14">
        <v>1416244863</v>
      </c>
      <c r="K1477" t="b">
        <v>1</v>
      </c>
      <c r="L1477">
        <v>441</v>
      </c>
      <c r="M1477" t="b">
        <v>1</v>
      </c>
      <c r="N1477" s="12" t="s">
        <v>8281</v>
      </c>
      <c r="O1477" t="s">
        <v>8301</v>
      </c>
      <c r="P1477" s="10">
        <f t="shared" si="92"/>
        <v>189</v>
      </c>
      <c r="Q1477" s="10">
        <f t="shared" si="93"/>
        <v>64.17</v>
      </c>
      <c r="R1477">
        <f t="shared" si="94"/>
        <v>2014</v>
      </c>
      <c r="S1477" s="17">
        <f t="shared" si="95"/>
        <v>41960.722951388889</v>
      </c>
    </row>
    <row r="1478" spans="1:19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14">
        <v>1313024422</v>
      </c>
      <c r="K1478" t="b">
        <v>1</v>
      </c>
      <c r="L1478">
        <v>916</v>
      </c>
      <c r="M1478" t="b">
        <v>1</v>
      </c>
      <c r="N1478" s="12" t="s">
        <v>8281</v>
      </c>
      <c r="O1478" t="s">
        <v>8301</v>
      </c>
      <c r="P1478" s="10">
        <f t="shared" si="92"/>
        <v>662</v>
      </c>
      <c r="Q1478" s="10">
        <f t="shared" si="93"/>
        <v>43.33</v>
      </c>
      <c r="R1478">
        <f t="shared" si="94"/>
        <v>2011</v>
      </c>
      <c r="S1478" s="17">
        <f t="shared" si="95"/>
        <v>40766.041921296295</v>
      </c>
    </row>
    <row r="1479" spans="1:19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14">
        <v>1319467604</v>
      </c>
      <c r="K1479" t="b">
        <v>1</v>
      </c>
      <c r="L1479">
        <v>369</v>
      </c>
      <c r="M1479" t="b">
        <v>1</v>
      </c>
      <c r="N1479" s="12" t="s">
        <v>8281</v>
      </c>
      <c r="O1479" t="s">
        <v>8301</v>
      </c>
      <c r="P1479" s="10">
        <f t="shared" si="92"/>
        <v>111</v>
      </c>
      <c r="Q1479" s="10">
        <f t="shared" si="93"/>
        <v>90.5</v>
      </c>
      <c r="R1479">
        <f t="shared" si="94"/>
        <v>2011</v>
      </c>
      <c r="S1479" s="17">
        <f t="shared" si="95"/>
        <v>40840.615787037037</v>
      </c>
    </row>
    <row r="1480" spans="1:19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14">
        <v>1367355313</v>
      </c>
      <c r="K1480" t="b">
        <v>1</v>
      </c>
      <c r="L1480">
        <v>20242</v>
      </c>
      <c r="M1480" t="b">
        <v>1</v>
      </c>
      <c r="N1480" s="12" t="s">
        <v>8281</v>
      </c>
      <c r="O1480" t="s">
        <v>8301</v>
      </c>
      <c r="P1480" s="10">
        <f t="shared" si="92"/>
        <v>1182</v>
      </c>
      <c r="Q1480" s="10">
        <f t="shared" si="93"/>
        <v>29.19</v>
      </c>
      <c r="R1480">
        <f t="shared" si="94"/>
        <v>2013</v>
      </c>
      <c r="S1480" s="17">
        <f t="shared" si="95"/>
        <v>41394.871678240743</v>
      </c>
    </row>
    <row r="1481" spans="1:19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14">
        <v>1398448389</v>
      </c>
      <c r="K1481" t="b">
        <v>1</v>
      </c>
      <c r="L1481">
        <v>71</v>
      </c>
      <c r="M1481" t="b">
        <v>1</v>
      </c>
      <c r="N1481" s="12" t="s">
        <v>8281</v>
      </c>
      <c r="O1481" t="s">
        <v>8301</v>
      </c>
      <c r="P1481" s="10">
        <f t="shared" si="92"/>
        <v>137</v>
      </c>
      <c r="Q1481" s="10">
        <f t="shared" si="93"/>
        <v>30.96</v>
      </c>
      <c r="R1481">
        <f t="shared" si="94"/>
        <v>2014</v>
      </c>
      <c r="S1481" s="17">
        <f t="shared" si="95"/>
        <v>41754.745243055557</v>
      </c>
    </row>
    <row r="1482" spans="1:19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14">
        <v>1373408699</v>
      </c>
      <c r="K1482" t="b">
        <v>1</v>
      </c>
      <c r="L1482">
        <v>635</v>
      </c>
      <c r="M1482" t="b">
        <v>1</v>
      </c>
      <c r="N1482" s="12" t="s">
        <v>8281</v>
      </c>
      <c r="O1482" t="s">
        <v>8301</v>
      </c>
      <c r="P1482" s="10">
        <f t="shared" si="92"/>
        <v>117</v>
      </c>
      <c r="Q1482" s="10">
        <f t="shared" si="93"/>
        <v>92.16</v>
      </c>
      <c r="R1482">
        <f t="shared" si="94"/>
        <v>2013</v>
      </c>
      <c r="S1482" s="17">
        <f t="shared" si="95"/>
        <v>41464.934016203704</v>
      </c>
    </row>
    <row r="1483" spans="1:19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14">
        <v>1380838145</v>
      </c>
      <c r="K1483" t="b">
        <v>0</v>
      </c>
      <c r="L1483">
        <v>6</v>
      </c>
      <c r="M1483" t="b">
        <v>0</v>
      </c>
      <c r="N1483" s="12" t="s">
        <v>8281</v>
      </c>
      <c r="O1483" t="s">
        <v>8283</v>
      </c>
      <c r="P1483" s="10">
        <f t="shared" si="92"/>
        <v>2</v>
      </c>
      <c r="Q1483" s="10">
        <f t="shared" si="93"/>
        <v>17.5</v>
      </c>
      <c r="R1483">
        <f t="shared" si="94"/>
        <v>2013</v>
      </c>
      <c r="S1483" s="17">
        <f t="shared" si="95"/>
        <v>41550.922974537039</v>
      </c>
    </row>
    <row r="1484" spans="1:19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14">
        <v>1345062936</v>
      </c>
      <c r="K1484" t="b">
        <v>0</v>
      </c>
      <c r="L1484">
        <v>1</v>
      </c>
      <c r="M1484" t="b">
        <v>0</v>
      </c>
      <c r="N1484" s="12" t="s">
        <v>8281</v>
      </c>
      <c r="O1484" t="s">
        <v>8283</v>
      </c>
      <c r="P1484" s="10">
        <f t="shared" si="92"/>
        <v>0</v>
      </c>
      <c r="Q1484" s="10">
        <f t="shared" si="93"/>
        <v>5</v>
      </c>
      <c r="R1484">
        <f t="shared" si="94"/>
        <v>2012</v>
      </c>
      <c r="S1484" s="17">
        <f t="shared" si="95"/>
        <v>41136.85805555556</v>
      </c>
    </row>
    <row r="1485" spans="1:19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14">
        <v>1467002275</v>
      </c>
      <c r="K1485" t="b">
        <v>0</v>
      </c>
      <c r="L1485">
        <v>2</v>
      </c>
      <c r="M1485" t="b">
        <v>0</v>
      </c>
      <c r="N1485" s="12" t="s">
        <v>8281</v>
      </c>
      <c r="O1485" t="s">
        <v>8283</v>
      </c>
      <c r="P1485" s="10">
        <f t="shared" si="92"/>
        <v>1</v>
      </c>
      <c r="Q1485" s="10">
        <f t="shared" si="93"/>
        <v>25</v>
      </c>
      <c r="R1485">
        <f t="shared" si="94"/>
        <v>2016</v>
      </c>
      <c r="S1485" s="17">
        <f t="shared" si="95"/>
        <v>42548.192997685182</v>
      </c>
    </row>
    <row r="1486" spans="1:19" ht="15.7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14">
        <v>1337834963</v>
      </c>
      <c r="K1486" t="b">
        <v>0</v>
      </c>
      <c r="L1486">
        <v>0</v>
      </c>
      <c r="M1486" t="b">
        <v>0</v>
      </c>
      <c r="N1486" s="12" t="s">
        <v>8281</v>
      </c>
      <c r="O1486" t="s">
        <v>8283</v>
      </c>
      <c r="P1486" s="10">
        <f t="shared" si="92"/>
        <v>0</v>
      </c>
      <c r="Q1486" s="10" t="e">
        <f t="shared" si="93"/>
        <v>#DIV/0!</v>
      </c>
      <c r="R1486">
        <f t="shared" si="94"/>
        <v>2012</v>
      </c>
      <c r="S1486" s="17">
        <f t="shared" si="95"/>
        <v>41053.200960648144</v>
      </c>
    </row>
    <row r="1487" spans="1:19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14">
        <v>1430939173</v>
      </c>
      <c r="K1487" t="b">
        <v>0</v>
      </c>
      <c r="L1487">
        <v>3</v>
      </c>
      <c r="M1487" t="b">
        <v>0</v>
      </c>
      <c r="N1487" s="12" t="s">
        <v>8281</v>
      </c>
      <c r="O1487" t="s">
        <v>8283</v>
      </c>
      <c r="P1487" s="10">
        <f t="shared" si="92"/>
        <v>2</v>
      </c>
      <c r="Q1487" s="10">
        <f t="shared" si="93"/>
        <v>50</v>
      </c>
      <c r="R1487">
        <f t="shared" si="94"/>
        <v>2015</v>
      </c>
      <c r="S1487" s="17">
        <f t="shared" si="95"/>
        <v>42130.795983796299</v>
      </c>
    </row>
    <row r="1488" spans="1:19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14">
        <v>1422417761</v>
      </c>
      <c r="K1488" t="b">
        <v>0</v>
      </c>
      <c r="L1488">
        <v>3</v>
      </c>
      <c r="M1488" t="b">
        <v>0</v>
      </c>
      <c r="N1488" s="12" t="s">
        <v>8281</v>
      </c>
      <c r="O1488" t="s">
        <v>8283</v>
      </c>
      <c r="P1488" s="10">
        <f t="shared" si="92"/>
        <v>0</v>
      </c>
      <c r="Q1488" s="10">
        <f t="shared" si="93"/>
        <v>16</v>
      </c>
      <c r="R1488">
        <f t="shared" si="94"/>
        <v>2015</v>
      </c>
      <c r="S1488" s="17">
        <f t="shared" si="95"/>
        <v>42032.168530092589</v>
      </c>
    </row>
    <row r="1489" spans="1:19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14">
        <v>1467583271</v>
      </c>
      <c r="K1489" t="b">
        <v>0</v>
      </c>
      <c r="L1489">
        <v>0</v>
      </c>
      <c r="M1489" t="b">
        <v>0</v>
      </c>
      <c r="N1489" s="12" t="s">
        <v>8281</v>
      </c>
      <c r="O1489" t="s">
        <v>8283</v>
      </c>
      <c r="P1489" s="10">
        <f t="shared" si="92"/>
        <v>0</v>
      </c>
      <c r="Q1489" s="10" t="e">
        <f t="shared" si="93"/>
        <v>#DIV/0!</v>
      </c>
      <c r="R1489">
        <f t="shared" si="94"/>
        <v>2016</v>
      </c>
      <c r="S1489" s="17">
        <f t="shared" si="95"/>
        <v>42554.917488425926</v>
      </c>
    </row>
    <row r="1490" spans="1:19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14">
        <v>1386336660</v>
      </c>
      <c r="K1490" t="b">
        <v>0</v>
      </c>
      <c r="L1490">
        <v>6</v>
      </c>
      <c r="M1490" t="b">
        <v>0</v>
      </c>
      <c r="N1490" s="12" t="s">
        <v>8281</v>
      </c>
      <c r="O1490" t="s">
        <v>8283</v>
      </c>
      <c r="P1490" s="10">
        <f t="shared" si="92"/>
        <v>2</v>
      </c>
      <c r="Q1490" s="10">
        <f t="shared" si="93"/>
        <v>60</v>
      </c>
      <c r="R1490">
        <f t="shared" si="94"/>
        <v>2013</v>
      </c>
      <c r="S1490" s="17">
        <f t="shared" si="95"/>
        <v>41614.563194444447</v>
      </c>
    </row>
    <row r="1491" spans="1:19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14">
        <v>1350398452</v>
      </c>
      <c r="K1491" t="b">
        <v>0</v>
      </c>
      <c r="L1491">
        <v>0</v>
      </c>
      <c r="M1491" t="b">
        <v>0</v>
      </c>
      <c r="N1491" s="12" t="s">
        <v>8281</v>
      </c>
      <c r="O1491" t="s">
        <v>8283</v>
      </c>
      <c r="P1491" s="10">
        <f t="shared" si="92"/>
        <v>0</v>
      </c>
      <c r="Q1491" s="10" t="e">
        <f t="shared" si="93"/>
        <v>#DIV/0!</v>
      </c>
      <c r="R1491">
        <f t="shared" si="94"/>
        <v>2012</v>
      </c>
      <c r="S1491" s="17">
        <f t="shared" si="95"/>
        <v>41198.611712962964</v>
      </c>
    </row>
    <row r="1492" spans="1:19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14">
        <v>1378214874</v>
      </c>
      <c r="K1492" t="b">
        <v>0</v>
      </c>
      <c r="L1492">
        <v>19</v>
      </c>
      <c r="M1492" t="b">
        <v>0</v>
      </c>
      <c r="N1492" s="12" t="s">
        <v>8281</v>
      </c>
      <c r="O1492" t="s">
        <v>8283</v>
      </c>
      <c r="P1492" s="10">
        <f t="shared" si="92"/>
        <v>31</v>
      </c>
      <c r="Q1492" s="10">
        <f t="shared" si="93"/>
        <v>47.11</v>
      </c>
      <c r="R1492">
        <f t="shared" si="94"/>
        <v>2013</v>
      </c>
      <c r="S1492" s="17">
        <f t="shared" si="95"/>
        <v>41520.561041666668</v>
      </c>
    </row>
    <row r="1493" spans="1:19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14">
        <v>1418922443</v>
      </c>
      <c r="K1493" t="b">
        <v>0</v>
      </c>
      <c r="L1493">
        <v>1</v>
      </c>
      <c r="M1493" t="b">
        <v>0</v>
      </c>
      <c r="N1493" s="12" t="s">
        <v>8281</v>
      </c>
      <c r="O1493" t="s">
        <v>8283</v>
      </c>
      <c r="P1493" s="10">
        <f t="shared" si="92"/>
        <v>8</v>
      </c>
      <c r="Q1493" s="10">
        <f t="shared" si="93"/>
        <v>100</v>
      </c>
      <c r="R1493">
        <f t="shared" si="94"/>
        <v>2014</v>
      </c>
      <c r="S1493" s="17">
        <f t="shared" si="95"/>
        <v>41991.713460648149</v>
      </c>
    </row>
    <row r="1494" spans="1:19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14">
        <v>1305839646</v>
      </c>
      <c r="K1494" t="b">
        <v>0</v>
      </c>
      <c r="L1494">
        <v>2</v>
      </c>
      <c r="M1494" t="b">
        <v>0</v>
      </c>
      <c r="N1494" s="12" t="s">
        <v>8281</v>
      </c>
      <c r="O1494" t="s">
        <v>8283</v>
      </c>
      <c r="P1494" s="10">
        <f t="shared" si="92"/>
        <v>1</v>
      </c>
      <c r="Q1494" s="10">
        <f t="shared" si="93"/>
        <v>15</v>
      </c>
      <c r="R1494">
        <f t="shared" si="94"/>
        <v>2011</v>
      </c>
      <c r="S1494" s="17">
        <f t="shared" si="95"/>
        <v>40682.884791666671</v>
      </c>
    </row>
    <row r="1495" spans="1:19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14">
        <v>1368823675</v>
      </c>
      <c r="K1495" t="b">
        <v>0</v>
      </c>
      <c r="L1495">
        <v>0</v>
      </c>
      <c r="M1495" t="b">
        <v>0</v>
      </c>
      <c r="N1495" s="12" t="s">
        <v>8281</v>
      </c>
      <c r="O1495" t="s">
        <v>8283</v>
      </c>
      <c r="P1495" s="10">
        <f t="shared" si="92"/>
        <v>0</v>
      </c>
      <c r="Q1495" s="10" t="e">
        <f t="shared" si="93"/>
        <v>#DIV/0!</v>
      </c>
      <c r="R1495">
        <f t="shared" si="94"/>
        <v>2013</v>
      </c>
      <c r="S1495" s="17">
        <f t="shared" si="95"/>
        <v>41411.866608796299</v>
      </c>
    </row>
    <row r="1496" spans="1:19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14">
        <v>1425489613</v>
      </c>
      <c r="K1496" t="b">
        <v>0</v>
      </c>
      <c r="L1496">
        <v>11</v>
      </c>
      <c r="M1496" t="b">
        <v>0</v>
      </c>
      <c r="N1496" s="12" t="s">
        <v>8281</v>
      </c>
      <c r="O1496" t="s">
        <v>8283</v>
      </c>
      <c r="P1496" s="10">
        <f t="shared" si="92"/>
        <v>9</v>
      </c>
      <c r="Q1496" s="10">
        <f t="shared" si="93"/>
        <v>40.450000000000003</v>
      </c>
      <c r="R1496">
        <f t="shared" si="94"/>
        <v>2015</v>
      </c>
      <c r="S1496" s="17">
        <f t="shared" si="95"/>
        <v>42067.722372685181</v>
      </c>
    </row>
    <row r="1497" spans="1:19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14">
        <v>1311879431</v>
      </c>
      <c r="K1497" t="b">
        <v>0</v>
      </c>
      <c r="L1497">
        <v>0</v>
      </c>
      <c r="M1497" t="b">
        <v>0</v>
      </c>
      <c r="N1497" s="12" t="s">
        <v>8281</v>
      </c>
      <c r="O1497" t="s">
        <v>8283</v>
      </c>
      <c r="P1497" s="10">
        <f t="shared" si="92"/>
        <v>0</v>
      </c>
      <c r="Q1497" s="10" t="e">
        <f t="shared" si="93"/>
        <v>#DIV/0!</v>
      </c>
      <c r="R1497">
        <f t="shared" si="94"/>
        <v>2011</v>
      </c>
      <c r="S1497" s="17">
        <f t="shared" si="95"/>
        <v>40752.789710648147</v>
      </c>
    </row>
    <row r="1498" spans="1:19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14">
        <v>1405682659</v>
      </c>
      <c r="K1498" t="b">
        <v>0</v>
      </c>
      <c r="L1498">
        <v>0</v>
      </c>
      <c r="M1498" t="b">
        <v>0</v>
      </c>
      <c r="N1498" s="12" t="s">
        <v>8281</v>
      </c>
      <c r="O1498" t="s">
        <v>8283</v>
      </c>
      <c r="P1498" s="10">
        <f t="shared" si="92"/>
        <v>0</v>
      </c>
      <c r="Q1498" s="10" t="e">
        <f t="shared" si="93"/>
        <v>#DIV/0!</v>
      </c>
      <c r="R1498">
        <f t="shared" si="94"/>
        <v>2014</v>
      </c>
      <c r="S1498" s="17">
        <f t="shared" si="95"/>
        <v>41838.475219907406</v>
      </c>
    </row>
    <row r="1499" spans="1:19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14">
        <v>1371655522</v>
      </c>
      <c r="K1499" t="b">
        <v>0</v>
      </c>
      <c r="L1499">
        <v>1</v>
      </c>
      <c r="M1499" t="b">
        <v>0</v>
      </c>
      <c r="N1499" s="12" t="s">
        <v>8281</v>
      </c>
      <c r="O1499" t="s">
        <v>8283</v>
      </c>
      <c r="P1499" s="10">
        <f t="shared" si="92"/>
        <v>0</v>
      </c>
      <c r="Q1499" s="10">
        <f t="shared" si="93"/>
        <v>1</v>
      </c>
      <c r="R1499">
        <f t="shared" si="94"/>
        <v>2013</v>
      </c>
      <c r="S1499" s="17">
        <f t="shared" si="95"/>
        <v>41444.64261574074</v>
      </c>
    </row>
    <row r="1500" spans="1:19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14">
        <v>1405899378</v>
      </c>
      <c r="K1500" t="b">
        <v>0</v>
      </c>
      <c r="L1500">
        <v>3</v>
      </c>
      <c r="M1500" t="b">
        <v>0</v>
      </c>
      <c r="N1500" s="12" t="s">
        <v>8281</v>
      </c>
      <c r="O1500" t="s">
        <v>8283</v>
      </c>
      <c r="P1500" s="10">
        <f t="shared" si="92"/>
        <v>2</v>
      </c>
      <c r="Q1500" s="10">
        <f t="shared" si="93"/>
        <v>19</v>
      </c>
      <c r="R1500">
        <f t="shared" si="94"/>
        <v>2014</v>
      </c>
      <c r="S1500" s="17">
        <f t="shared" si="95"/>
        <v>41840.983541666668</v>
      </c>
    </row>
    <row r="1501" spans="1:19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14">
        <v>1465171833</v>
      </c>
      <c r="K1501" t="b">
        <v>0</v>
      </c>
      <c r="L1501">
        <v>1</v>
      </c>
      <c r="M1501" t="b">
        <v>0</v>
      </c>
      <c r="N1501" s="12" t="s">
        <v>8281</v>
      </c>
      <c r="O1501" t="s">
        <v>8283</v>
      </c>
      <c r="P1501" s="10">
        <f t="shared" si="92"/>
        <v>0</v>
      </c>
      <c r="Q1501" s="10">
        <f t="shared" si="93"/>
        <v>5</v>
      </c>
      <c r="R1501">
        <f t="shared" si="94"/>
        <v>2016</v>
      </c>
      <c r="S1501" s="17">
        <f t="shared" si="95"/>
        <v>42527.007326388892</v>
      </c>
    </row>
    <row r="1502" spans="1:19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14">
        <v>1364852557</v>
      </c>
      <c r="K1502" t="b">
        <v>0</v>
      </c>
      <c r="L1502">
        <v>15</v>
      </c>
      <c r="M1502" t="b">
        <v>0</v>
      </c>
      <c r="N1502" s="12" t="s">
        <v>8281</v>
      </c>
      <c r="O1502" t="s">
        <v>8283</v>
      </c>
      <c r="P1502" s="10">
        <f t="shared" si="92"/>
        <v>25</v>
      </c>
      <c r="Q1502" s="10">
        <f t="shared" si="93"/>
        <v>46.73</v>
      </c>
      <c r="R1502">
        <f t="shared" si="94"/>
        <v>2013</v>
      </c>
      <c r="S1502" s="17">
        <f t="shared" si="95"/>
        <v>41365.904594907406</v>
      </c>
    </row>
    <row r="1503" spans="1:19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14">
        <v>1433772023</v>
      </c>
      <c r="K1503" t="b">
        <v>1</v>
      </c>
      <c r="L1503">
        <v>885</v>
      </c>
      <c r="M1503" t="b">
        <v>1</v>
      </c>
      <c r="N1503" s="12" t="s">
        <v>8297</v>
      </c>
      <c r="O1503" t="s">
        <v>8298</v>
      </c>
      <c r="P1503" s="10">
        <f t="shared" si="92"/>
        <v>166</v>
      </c>
      <c r="Q1503" s="10">
        <f t="shared" si="93"/>
        <v>97.73</v>
      </c>
      <c r="R1503">
        <f t="shared" si="94"/>
        <v>2015</v>
      </c>
      <c r="S1503" s="17">
        <f t="shared" si="95"/>
        <v>42163.583599537036</v>
      </c>
    </row>
    <row r="1504" spans="1:19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14">
        <v>1456491680</v>
      </c>
      <c r="K1504" t="b">
        <v>1</v>
      </c>
      <c r="L1504">
        <v>329</v>
      </c>
      <c r="M1504" t="b">
        <v>1</v>
      </c>
      <c r="N1504" s="12" t="s">
        <v>8297</v>
      </c>
      <c r="O1504" t="s">
        <v>8298</v>
      </c>
      <c r="P1504" s="10">
        <f t="shared" si="92"/>
        <v>101</v>
      </c>
      <c r="Q1504" s="10">
        <f t="shared" si="93"/>
        <v>67.84</v>
      </c>
      <c r="R1504">
        <f t="shared" si="94"/>
        <v>2016</v>
      </c>
      <c r="S1504" s="17">
        <f t="shared" si="95"/>
        <v>42426.542592592596</v>
      </c>
    </row>
    <row r="1505" spans="1:19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14">
        <v>1472026801</v>
      </c>
      <c r="K1505" t="b">
        <v>1</v>
      </c>
      <c r="L1505">
        <v>71</v>
      </c>
      <c r="M1505" t="b">
        <v>1</v>
      </c>
      <c r="N1505" s="12" t="s">
        <v>8297</v>
      </c>
      <c r="O1505" t="s">
        <v>8298</v>
      </c>
      <c r="P1505" s="10">
        <f t="shared" si="92"/>
        <v>108</v>
      </c>
      <c r="Q1505" s="10">
        <f t="shared" si="93"/>
        <v>56.98</v>
      </c>
      <c r="R1505">
        <f t="shared" si="94"/>
        <v>2016</v>
      </c>
      <c r="S1505" s="17">
        <f t="shared" si="95"/>
        <v>42606.347233796296</v>
      </c>
    </row>
    <row r="1506" spans="1:19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14">
        <v>1399996024</v>
      </c>
      <c r="K1506" t="b">
        <v>1</v>
      </c>
      <c r="L1506">
        <v>269</v>
      </c>
      <c r="M1506" t="b">
        <v>1</v>
      </c>
      <c r="N1506" s="12" t="s">
        <v>8297</v>
      </c>
      <c r="O1506" t="s">
        <v>8298</v>
      </c>
      <c r="P1506" s="10">
        <f t="shared" si="92"/>
        <v>278</v>
      </c>
      <c r="Q1506" s="10">
        <f t="shared" si="93"/>
        <v>67.16</v>
      </c>
      <c r="R1506">
        <f t="shared" si="94"/>
        <v>2014</v>
      </c>
      <c r="S1506" s="17">
        <f t="shared" si="95"/>
        <v>41772.657685185186</v>
      </c>
    </row>
    <row r="1507" spans="1:19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14">
        <v>1455446303</v>
      </c>
      <c r="K1507" t="b">
        <v>1</v>
      </c>
      <c r="L1507">
        <v>345</v>
      </c>
      <c r="M1507" t="b">
        <v>1</v>
      </c>
      <c r="N1507" s="12" t="s">
        <v>8297</v>
      </c>
      <c r="O1507" t="s">
        <v>8298</v>
      </c>
      <c r="P1507" s="10">
        <f t="shared" si="92"/>
        <v>104</v>
      </c>
      <c r="Q1507" s="10">
        <f t="shared" si="93"/>
        <v>48.04</v>
      </c>
      <c r="R1507">
        <f t="shared" si="94"/>
        <v>2016</v>
      </c>
      <c r="S1507" s="17">
        <f t="shared" si="95"/>
        <v>42414.44332175926</v>
      </c>
    </row>
    <row r="1508" spans="1:19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14">
        <v>1403635904</v>
      </c>
      <c r="K1508" t="b">
        <v>1</v>
      </c>
      <c r="L1508">
        <v>43</v>
      </c>
      <c r="M1508" t="b">
        <v>1</v>
      </c>
      <c r="N1508" s="12" t="s">
        <v>8297</v>
      </c>
      <c r="O1508" t="s">
        <v>8298</v>
      </c>
      <c r="P1508" s="10">
        <f t="shared" si="92"/>
        <v>111</v>
      </c>
      <c r="Q1508" s="10">
        <f t="shared" si="93"/>
        <v>38.86</v>
      </c>
      <c r="R1508">
        <f t="shared" si="94"/>
        <v>2014</v>
      </c>
      <c r="S1508" s="17">
        <f t="shared" si="95"/>
        <v>41814.785925925928</v>
      </c>
    </row>
    <row r="1509" spans="1:19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14">
        <v>1268822909</v>
      </c>
      <c r="K1509" t="b">
        <v>1</v>
      </c>
      <c r="L1509">
        <v>33</v>
      </c>
      <c r="M1509" t="b">
        <v>1</v>
      </c>
      <c r="N1509" s="12" t="s">
        <v>8297</v>
      </c>
      <c r="O1509" t="s">
        <v>8298</v>
      </c>
      <c r="P1509" s="10">
        <f t="shared" si="92"/>
        <v>215</v>
      </c>
      <c r="Q1509" s="10">
        <f t="shared" si="93"/>
        <v>78.180000000000007</v>
      </c>
      <c r="R1509">
        <f t="shared" si="94"/>
        <v>2010</v>
      </c>
      <c r="S1509" s="17">
        <f t="shared" si="95"/>
        <v>40254.450335648151</v>
      </c>
    </row>
    <row r="1510" spans="1:19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14">
        <v>1401201881</v>
      </c>
      <c r="K1510" t="b">
        <v>1</v>
      </c>
      <c r="L1510">
        <v>211</v>
      </c>
      <c r="M1510" t="b">
        <v>1</v>
      </c>
      <c r="N1510" s="12" t="s">
        <v>8297</v>
      </c>
      <c r="O1510" t="s">
        <v>8298</v>
      </c>
      <c r="P1510" s="10">
        <f t="shared" si="92"/>
        <v>111</v>
      </c>
      <c r="Q1510" s="10">
        <f t="shared" si="93"/>
        <v>97.11</v>
      </c>
      <c r="R1510">
        <f t="shared" si="94"/>
        <v>2014</v>
      </c>
      <c r="S1510" s="17">
        <f t="shared" si="95"/>
        <v>41786.614363425928</v>
      </c>
    </row>
    <row r="1511" spans="1:19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14">
        <v>1484570885</v>
      </c>
      <c r="K1511" t="b">
        <v>1</v>
      </c>
      <c r="L1511">
        <v>196</v>
      </c>
      <c r="M1511" t="b">
        <v>1</v>
      </c>
      <c r="N1511" s="12" t="s">
        <v>8297</v>
      </c>
      <c r="O1511" t="s">
        <v>8298</v>
      </c>
      <c r="P1511" s="10">
        <f t="shared" si="92"/>
        <v>124</v>
      </c>
      <c r="Q1511" s="10">
        <f t="shared" si="93"/>
        <v>110.39</v>
      </c>
      <c r="R1511">
        <f t="shared" si="94"/>
        <v>2017</v>
      </c>
      <c r="S1511" s="17">
        <f t="shared" si="95"/>
        <v>42751.533391203702</v>
      </c>
    </row>
    <row r="1512" spans="1:19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14">
        <v>1403169278</v>
      </c>
      <c r="K1512" t="b">
        <v>1</v>
      </c>
      <c r="L1512">
        <v>405</v>
      </c>
      <c r="M1512" t="b">
        <v>1</v>
      </c>
      <c r="N1512" s="12" t="s">
        <v>8297</v>
      </c>
      <c r="O1512" t="s">
        <v>8298</v>
      </c>
      <c r="P1512" s="10">
        <f t="shared" si="92"/>
        <v>101</v>
      </c>
      <c r="Q1512" s="10">
        <f t="shared" si="93"/>
        <v>39.92</v>
      </c>
      <c r="R1512">
        <f t="shared" si="94"/>
        <v>2014</v>
      </c>
      <c r="S1512" s="17">
        <f t="shared" si="95"/>
        <v>41809.385162037033</v>
      </c>
    </row>
    <row r="1513" spans="1:19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14">
        <v>1445263204</v>
      </c>
      <c r="K1513" t="b">
        <v>1</v>
      </c>
      <c r="L1513">
        <v>206</v>
      </c>
      <c r="M1513" t="b">
        <v>1</v>
      </c>
      <c r="N1513" s="12" t="s">
        <v>8297</v>
      </c>
      <c r="O1513" t="s">
        <v>8298</v>
      </c>
      <c r="P1513" s="10">
        <f t="shared" si="92"/>
        <v>112</v>
      </c>
      <c r="Q1513" s="10">
        <f t="shared" si="93"/>
        <v>75.98</v>
      </c>
      <c r="R1513">
        <f t="shared" si="94"/>
        <v>2015</v>
      </c>
      <c r="S1513" s="17">
        <f t="shared" si="95"/>
        <v>42296.583379629628</v>
      </c>
    </row>
    <row r="1514" spans="1:19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14">
        <v>1483719939</v>
      </c>
      <c r="K1514" t="b">
        <v>1</v>
      </c>
      <c r="L1514">
        <v>335</v>
      </c>
      <c r="M1514" t="b">
        <v>1</v>
      </c>
      <c r="N1514" s="12" t="s">
        <v>8297</v>
      </c>
      <c r="O1514" t="s">
        <v>8298</v>
      </c>
      <c r="P1514" s="10">
        <f t="shared" si="92"/>
        <v>559</v>
      </c>
      <c r="Q1514" s="10">
        <f t="shared" si="93"/>
        <v>58.38</v>
      </c>
      <c r="R1514">
        <f t="shared" si="94"/>
        <v>2017</v>
      </c>
      <c r="S1514" s="17">
        <f t="shared" si="95"/>
        <v>42741.684479166666</v>
      </c>
    </row>
    <row r="1515" spans="1:19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14">
        <v>1402931866</v>
      </c>
      <c r="K1515" t="b">
        <v>1</v>
      </c>
      <c r="L1515">
        <v>215</v>
      </c>
      <c r="M1515" t="b">
        <v>1</v>
      </c>
      <c r="N1515" s="12" t="s">
        <v>8297</v>
      </c>
      <c r="O1515" t="s">
        <v>8298</v>
      </c>
      <c r="P1515" s="10">
        <f t="shared" si="92"/>
        <v>150</v>
      </c>
      <c r="Q1515" s="10">
        <f t="shared" si="93"/>
        <v>55.82</v>
      </c>
      <c r="R1515">
        <f t="shared" si="94"/>
        <v>2014</v>
      </c>
      <c r="S1515" s="17">
        <f t="shared" si="95"/>
        <v>41806.637337962966</v>
      </c>
    </row>
    <row r="1516" spans="1:19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14">
        <v>1439907640</v>
      </c>
      <c r="K1516" t="b">
        <v>1</v>
      </c>
      <c r="L1516">
        <v>176</v>
      </c>
      <c r="M1516" t="b">
        <v>1</v>
      </c>
      <c r="N1516" s="12" t="s">
        <v>8297</v>
      </c>
      <c r="O1516" t="s">
        <v>8298</v>
      </c>
      <c r="P1516" s="10">
        <f t="shared" si="92"/>
        <v>106</v>
      </c>
      <c r="Q1516" s="10">
        <f t="shared" si="93"/>
        <v>151.24</v>
      </c>
      <c r="R1516">
        <f t="shared" si="94"/>
        <v>2015</v>
      </c>
      <c r="S1516" s="17">
        <f t="shared" si="95"/>
        <v>42234.597685185188</v>
      </c>
    </row>
    <row r="1517" spans="1:19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14">
        <v>1455516297</v>
      </c>
      <c r="K1517" t="b">
        <v>1</v>
      </c>
      <c r="L1517">
        <v>555</v>
      </c>
      <c r="M1517" t="b">
        <v>1</v>
      </c>
      <c r="N1517" s="12" t="s">
        <v>8297</v>
      </c>
      <c r="O1517" t="s">
        <v>8298</v>
      </c>
      <c r="P1517" s="10">
        <f t="shared" si="92"/>
        <v>157</v>
      </c>
      <c r="Q1517" s="10">
        <f t="shared" si="93"/>
        <v>849.67</v>
      </c>
      <c r="R1517">
        <f t="shared" si="94"/>
        <v>2016</v>
      </c>
      <c r="S1517" s="17">
        <f t="shared" si="95"/>
        <v>42415.253437499996</v>
      </c>
    </row>
    <row r="1518" spans="1:19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14">
        <v>1473160292</v>
      </c>
      <c r="K1518" t="b">
        <v>1</v>
      </c>
      <c r="L1518">
        <v>116</v>
      </c>
      <c r="M1518" t="b">
        <v>1</v>
      </c>
      <c r="N1518" s="12" t="s">
        <v>8297</v>
      </c>
      <c r="O1518" t="s">
        <v>8298</v>
      </c>
      <c r="P1518" s="10">
        <f t="shared" si="92"/>
        <v>109</v>
      </c>
      <c r="Q1518" s="10">
        <f t="shared" si="93"/>
        <v>159.24</v>
      </c>
      <c r="R1518">
        <f t="shared" si="94"/>
        <v>2016</v>
      </c>
      <c r="S1518" s="17">
        <f t="shared" si="95"/>
        <v>42619.466342592597</v>
      </c>
    </row>
    <row r="1519" spans="1:19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14">
        <v>1415194553</v>
      </c>
      <c r="K1519" t="b">
        <v>1</v>
      </c>
      <c r="L1519">
        <v>615</v>
      </c>
      <c r="M1519" t="b">
        <v>1</v>
      </c>
      <c r="N1519" s="12" t="s">
        <v>8297</v>
      </c>
      <c r="O1519" t="s">
        <v>8298</v>
      </c>
      <c r="P1519" s="10">
        <f t="shared" si="92"/>
        <v>162</v>
      </c>
      <c r="Q1519" s="10">
        <f t="shared" si="93"/>
        <v>39.51</v>
      </c>
      <c r="R1519">
        <f t="shared" si="94"/>
        <v>2014</v>
      </c>
      <c r="S1519" s="17">
        <f t="shared" si="95"/>
        <v>41948.56658564815</v>
      </c>
    </row>
    <row r="1520" spans="1:19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14">
        <v>1398973252</v>
      </c>
      <c r="K1520" t="b">
        <v>1</v>
      </c>
      <c r="L1520">
        <v>236</v>
      </c>
      <c r="M1520" t="b">
        <v>1</v>
      </c>
      <c r="N1520" s="12" t="s">
        <v>8297</v>
      </c>
      <c r="O1520" t="s">
        <v>8298</v>
      </c>
      <c r="P1520" s="10">
        <f t="shared" si="92"/>
        <v>205</v>
      </c>
      <c r="Q1520" s="10">
        <f t="shared" si="93"/>
        <v>130.53</v>
      </c>
      <c r="R1520">
        <f t="shared" si="94"/>
        <v>2014</v>
      </c>
      <c r="S1520" s="17">
        <f t="shared" si="95"/>
        <v>41760.8200462963</v>
      </c>
    </row>
    <row r="1521" spans="1:19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14">
        <v>1400867283</v>
      </c>
      <c r="K1521" t="b">
        <v>1</v>
      </c>
      <c r="L1521">
        <v>145</v>
      </c>
      <c r="M1521" t="b">
        <v>1</v>
      </c>
      <c r="N1521" s="12" t="s">
        <v>8297</v>
      </c>
      <c r="O1521" t="s">
        <v>8298</v>
      </c>
      <c r="P1521" s="10">
        <f t="shared" si="92"/>
        <v>103</v>
      </c>
      <c r="Q1521" s="10">
        <f t="shared" si="93"/>
        <v>64.16</v>
      </c>
      <c r="R1521">
        <f t="shared" si="94"/>
        <v>2014</v>
      </c>
      <c r="S1521" s="17">
        <f t="shared" si="95"/>
        <v>41782.741701388892</v>
      </c>
    </row>
    <row r="1522" spans="1:19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14">
        <v>1415824513</v>
      </c>
      <c r="K1522" t="b">
        <v>1</v>
      </c>
      <c r="L1522">
        <v>167</v>
      </c>
      <c r="M1522" t="b">
        <v>1</v>
      </c>
      <c r="N1522" s="12" t="s">
        <v>8297</v>
      </c>
      <c r="O1522" t="s">
        <v>8298</v>
      </c>
      <c r="P1522" s="10">
        <f t="shared" si="92"/>
        <v>103</v>
      </c>
      <c r="Q1522" s="10">
        <f t="shared" si="93"/>
        <v>111.53</v>
      </c>
      <c r="R1522">
        <f t="shared" si="94"/>
        <v>2014</v>
      </c>
      <c r="S1522" s="17">
        <f t="shared" si="95"/>
        <v>41955.857789351852</v>
      </c>
    </row>
    <row r="1523" spans="1:19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14">
        <v>1462248091</v>
      </c>
      <c r="K1523" t="b">
        <v>1</v>
      </c>
      <c r="L1523">
        <v>235</v>
      </c>
      <c r="M1523" t="b">
        <v>1</v>
      </c>
      <c r="N1523" s="12" t="s">
        <v>8297</v>
      </c>
      <c r="O1523" t="s">
        <v>8298</v>
      </c>
      <c r="P1523" s="10">
        <f t="shared" si="92"/>
        <v>107</v>
      </c>
      <c r="Q1523" s="10">
        <f t="shared" si="93"/>
        <v>170.45</v>
      </c>
      <c r="R1523">
        <f t="shared" si="94"/>
        <v>2016</v>
      </c>
      <c r="S1523" s="17">
        <f t="shared" si="95"/>
        <v>42493.167719907404</v>
      </c>
    </row>
    <row r="1524" spans="1:19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14">
        <v>1410983739</v>
      </c>
      <c r="K1524" t="b">
        <v>1</v>
      </c>
      <c r="L1524">
        <v>452</v>
      </c>
      <c r="M1524" t="b">
        <v>1</v>
      </c>
      <c r="N1524" s="12" t="s">
        <v>8297</v>
      </c>
      <c r="O1524" t="s">
        <v>8298</v>
      </c>
      <c r="P1524" s="10">
        <f t="shared" si="92"/>
        <v>139</v>
      </c>
      <c r="Q1524" s="10">
        <f t="shared" si="93"/>
        <v>133.74</v>
      </c>
      <c r="R1524">
        <f t="shared" si="94"/>
        <v>2014</v>
      </c>
      <c r="S1524" s="17">
        <f t="shared" si="95"/>
        <v>41899.830312500002</v>
      </c>
    </row>
    <row r="1525" spans="1:19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14">
        <v>1416592916</v>
      </c>
      <c r="K1525" t="b">
        <v>1</v>
      </c>
      <c r="L1525">
        <v>241</v>
      </c>
      <c r="M1525" t="b">
        <v>1</v>
      </c>
      <c r="N1525" s="12" t="s">
        <v>8297</v>
      </c>
      <c r="O1525" t="s">
        <v>8298</v>
      </c>
      <c r="P1525" s="10">
        <f t="shared" si="92"/>
        <v>125</v>
      </c>
      <c r="Q1525" s="10">
        <f t="shared" si="93"/>
        <v>95.83</v>
      </c>
      <c r="R1525">
        <f t="shared" si="94"/>
        <v>2014</v>
      </c>
      <c r="S1525" s="17">
        <f t="shared" si="95"/>
        <v>41964.751342592594</v>
      </c>
    </row>
    <row r="1526" spans="1:19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14">
        <v>1485000090</v>
      </c>
      <c r="K1526" t="b">
        <v>1</v>
      </c>
      <c r="L1526">
        <v>28</v>
      </c>
      <c r="M1526" t="b">
        <v>1</v>
      </c>
      <c r="N1526" s="12" t="s">
        <v>8297</v>
      </c>
      <c r="O1526" t="s">
        <v>8298</v>
      </c>
      <c r="P1526" s="10">
        <f t="shared" si="92"/>
        <v>207</v>
      </c>
      <c r="Q1526" s="10">
        <f t="shared" si="93"/>
        <v>221.79</v>
      </c>
      <c r="R1526">
        <f t="shared" si="94"/>
        <v>2017</v>
      </c>
      <c r="S1526" s="17">
        <f t="shared" si="95"/>
        <v>42756.501041666663</v>
      </c>
    </row>
    <row r="1527" spans="1:19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14">
        <v>1468947138</v>
      </c>
      <c r="K1527" t="b">
        <v>1</v>
      </c>
      <c r="L1527">
        <v>140</v>
      </c>
      <c r="M1527" t="b">
        <v>1</v>
      </c>
      <c r="N1527" s="12" t="s">
        <v>8297</v>
      </c>
      <c r="O1527" t="s">
        <v>8298</v>
      </c>
      <c r="P1527" s="10">
        <f t="shared" si="92"/>
        <v>174</v>
      </c>
      <c r="Q1527" s="10">
        <f t="shared" si="93"/>
        <v>32.32</v>
      </c>
      <c r="R1527">
        <f t="shared" si="94"/>
        <v>2016</v>
      </c>
      <c r="S1527" s="17">
        <f t="shared" si="95"/>
        <v>42570.702986111108</v>
      </c>
    </row>
    <row r="1528" spans="1:19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14">
        <v>1448951847</v>
      </c>
      <c r="K1528" t="b">
        <v>1</v>
      </c>
      <c r="L1528">
        <v>280</v>
      </c>
      <c r="M1528" t="b">
        <v>1</v>
      </c>
      <c r="N1528" s="12" t="s">
        <v>8297</v>
      </c>
      <c r="O1528" t="s">
        <v>8298</v>
      </c>
      <c r="P1528" s="10">
        <f t="shared" si="92"/>
        <v>120</v>
      </c>
      <c r="Q1528" s="10">
        <f t="shared" si="93"/>
        <v>98.84</v>
      </c>
      <c r="R1528">
        <f t="shared" si="94"/>
        <v>2015</v>
      </c>
      <c r="S1528" s="17">
        <f t="shared" si="95"/>
        <v>42339.276006944448</v>
      </c>
    </row>
    <row r="1529" spans="1:19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14">
        <v>1487082286</v>
      </c>
      <c r="K1529" t="b">
        <v>1</v>
      </c>
      <c r="L1529">
        <v>70</v>
      </c>
      <c r="M1529" t="b">
        <v>1</v>
      </c>
      <c r="N1529" s="12" t="s">
        <v>8297</v>
      </c>
      <c r="O1529" t="s">
        <v>8298</v>
      </c>
      <c r="P1529" s="10">
        <f t="shared" si="92"/>
        <v>110</v>
      </c>
      <c r="Q1529" s="10">
        <f t="shared" si="93"/>
        <v>55.22</v>
      </c>
      <c r="R1529">
        <f t="shared" si="94"/>
        <v>2017</v>
      </c>
      <c r="S1529" s="17">
        <f t="shared" si="95"/>
        <v>42780.600532407407</v>
      </c>
    </row>
    <row r="1530" spans="1:19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14">
        <v>1483292122</v>
      </c>
      <c r="K1530" t="b">
        <v>1</v>
      </c>
      <c r="L1530">
        <v>160</v>
      </c>
      <c r="M1530" t="b">
        <v>1</v>
      </c>
      <c r="N1530" s="12" t="s">
        <v>8297</v>
      </c>
      <c r="O1530" t="s">
        <v>8298</v>
      </c>
      <c r="P1530" s="10">
        <f t="shared" si="92"/>
        <v>282</v>
      </c>
      <c r="Q1530" s="10">
        <f t="shared" si="93"/>
        <v>52.79</v>
      </c>
      <c r="R1530">
        <f t="shared" si="94"/>
        <v>2017</v>
      </c>
      <c r="S1530" s="17">
        <f t="shared" si="95"/>
        <v>42736.732893518521</v>
      </c>
    </row>
    <row r="1531" spans="1:19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14">
        <v>1424185520</v>
      </c>
      <c r="K1531" t="b">
        <v>1</v>
      </c>
      <c r="L1531">
        <v>141</v>
      </c>
      <c r="M1531" t="b">
        <v>1</v>
      </c>
      <c r="N1531" s="12" t="s">
        <v>8297</v>
      </c>
      <c r="O1531" t="s">
        <v>8298</v>
      </c>
      <c r="P1531" s="10">
        <f t="shared" si="92"/>
        <v>101</v>
      </c>
      <c r="Q1531" s="10">
        <f t="shared" si="93"/>
        <v>135.66999999999999</v>
      </c>
      <c r="R1531">
        <f t="shared" si="94"/>
        <v>2015</v>
      </c>
      <c r="S1531" s="17">
        <f t="shared" si="95"/>
        <v>42052.628703703704</v>
      </c>
    </row>
    <row r="1532" spans="1:19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14">
        <v>1443464695</v>
      </c>
      <c r="K1532" t="b">
        <v>1</v>
      </c>
      <c r="L1532">
        <v>874</v>
      </c>
      <c r="M1532" t="b">
        <v>1</v>
      </c>
      <c r="N1532" s="12" t="s">
        <v>8297</v>
      </c>
      <c r="O1532" t="s">
        <v>8298</v>
      </c>
      <c r="P1532" s="10">
        <f t="shared" si="92"/>
        <v>135</v>
      </c>
      <c r="Q1532" s="10">
        <f t="shared" si="93"/>
        <v>53.99</v>
      </c>
      <c r="R1532">
        <f t="shared" si="94"/>
        <v>2015</v>
      </c>
      <c r="S1532" s="17">
        <f t="shared" si="95"/>
        <v>42275.767303240747</v>
      </c>
    </row>
    <row r="1533" spans="1:19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14">
        <v>1414610126</v>
      </c>
      <c r="K1533" t="b">
        <v>1</v>
      </c>
      <c r="L1533">
        <v>73</v>
      </c>
      <c r="M1533" t="b">
        <v>1</v>
      </c>
      <c r="N1533" s="12" t="s">
        <v>8297</v>
      </c>
      <c r="O1533" t="s">
        <v>8298</v>
      </c>
      <c r="P1533" s="10">
        <f t="shared" si="92"/>
        <v>176</v>
      </c>
      <c r="Q1533" s="10">
        <f t="shared" si="93"/>
        <v>56.64</v>
      </c>
      <c r="R1533">
        <f t="shared" si="94"/>
        <v>2014</v>
      </c>
      <c r="S1533" s="17">
        <f t="shared" si="95"/>
        <v>41941.802384259259</v>
      </c>
    </row>
    <row r="1534" spans="1:19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14">
        <v>1453461865</v>
      </c>
      <c r="K1534" t="b">
        <v>1</v>
      </c>
      <c r="L1534">
        <v>294</v>
      </c>
      <c r="M1534" t="b">
        <v>1</v>
      </c>
      <c r="N1534" s="12" t="s">
        <v>8297</v>
      </c>
      <c r="O1534" t="s">
        <v>8298</v>
      </c>
      <c r="P1534" s="10">
        <f t="shared" si="92"/>
        <v>484</v>
      </c>
      <c r="Q1534" s="10">
        <f t="shared" si="93"/>
        <v>82.32</v>
      </c>
      <c r="R1534">
        <f t="shared" si="94"/>
        <v>2016</v>
      </c>
      <c r="S1534" s="17">
        <f t="shared" si="95"/>
        <v>42391.475289351853</v>
      </c>
    </row>
    <row r="1535" spans="1:19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14">
        <v>1457913777</v>
      </c>
      <c r="K1535" t="b">
        <v>1</v>
      </c>
      <c r="L1535">
        <v>740</v>
      </c>
      <c r="M1535" t="b">
        <v>1</v>
      </c>
      <c r="N1535" s="12" t="s">
        <v>8297</v>
      </c>
      <c r="O1535" t="s">
        <v>8298</v>
      </c>
      <c r="P1535" s="10">
        <f t="shared" si="92"/>
        <v>145</v>
      </c>
      <c r="Q1535" s="10">
        <f t="shared" si="93"/>
        <v>88.26</v>
      </c>
      <c r="R1535">
        <f t="shared" si="94"/>
        <v>2016</v>
      </c>
      <c r="S1535" s="17">
        <f t="shared" si="95"/>
        <v>42443.00204861111</v>
      </c>
    </row>
    <row r="1536" spans="1:19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14">
        <v>1438791062</v>
      </c>
      <c r="K1536" t="b">
        <v>1</v>
      </c>
      <c r="L1536">
        <v>369</v>
      </c>
      <c r="M1536" t="b">
        <v>1</v>
      </c>
      <c r="N1536" s="12" t="s">
        <v>8297</v>
      </c>
      <c r="O1536" t="s">
        <v>8298</v>
      </c>
      <c r="P1536" s="10">
        <f t="shared" si="92"/>
        <v>418</v>
      </c>
      <c r="Q1536" s="10">
        <f t="shared" si="93"/>
        <v>84.91</v>
      </c>
      <c r="R1536">
        <f t="shared" si="94"/>
        <v>2015</v>
      </c>
      <c r="S1536" s="17">
        <f t="shared" si="95"/>
        <v>42221.67432870371</v>
      </c>
    </row>
    <row r="1537" spans="1:19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14">
        <v>1461527631</v>
      </c>
      <c r="K1537" t="b">
        <v>1</v>
      </c>
      <c r="L1537">
        <v>110</v>
      </c>
      <c r="M1537" t="b">
        <v>1</v>
      </c>
      <c r="N1537" s="12" t="s">
        <v>8297</v>
      </c>
      <c r="O1537" t="s">
        <v>8298</v>
      </c>
      <c r="P1537" s="10">
        <f t="shared" si="92"/>
        <v>132</v>
      </c>
      <c r="Q1537" s="10">
        <f t="shared" si="93"/>
        <v>48.15</v>
      </c>
      <c r="R1537">
        <f t="shared" si="94"/>
        <v>2016</v>
      </c>
      <c r="S1537" s="17">
        <f t="shared" si="95"/>
        <v>42484.829062500001</v>
      </c>
    </row>
    <row r="1538" spans="1:19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14">
        <v>1438110910</v>
      </c>
      <c r="K1538" t="b">
        <v>1</v>
      </c>
      <c r="L1538">
        <v>455</v>
      </c>
      <c r="M1538" t="b">
        <v>1</v>
      </c>
      <c r="N1538" s="12" t="s">
        <v>8297</v>
      </c>
      <c r="O1538" t="s">
        <v>8298</v>
      </c>
      <c r="P1538" s="10">
        <f t="shared" si="92"/>
        <v>250</v>
      </c>
      <c r="Q1538" s="10">
        <f t="shared" si="93"/>
        <v>66.02</v>
      </c>
      <c r="R1538">
        <f t="shared" si="94"/>
        <v>2015</v>
      </c>
      <c r="S1538" s="17">
        <f t="shared" si="95"/>
        <v>42213.802199074074</v>
      </c>
    </row>
    <row r="1539" spans="1:19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14">
        <v>1467358427</v>
      </c>
      <c r="K1539" t="b">
        <v>1</v>
      </c>
      <c r="L1539">
        <v>224</v>
      </c>
      <c r="M1539" t="b">
        <v>1</v>
      </c>
      <c r="N1539" s="12" t="s">
        <v>8297</v>
      </c>
      <c r="O1539" t="s">
        <v>8298</v>
      </c>
      <c r="P1539" s="10">
        <f t="shared" ref="P1539:P1602" si="96">ROUND(E1539/D1539*100,0)</f>
        <v>180</v>
      </c>
      <c r="Q1539" s="10">
        <f t="shared" ref="Q1539:Q1602" si="97">ROUND(E1539/L1539,2)</f>
        <v>96.38</v>
      </c>
      <c r="R1539">
        <f t="shared" ref="R1539:R1602" si="98">YEAR(S1539)</f>
        <v>2016</v>
      </c>
      <c r="S1539" s="17">
        <f t="shared" ref="S1539:S1602" si="99">(((J1539/60)/60)/24)+DATE(1970,1,1)</f>
        <v>42552.315127314811</v>
      </c>
    </row>
    <row r="1540" spans="1:19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14">
        <v>1418064370</v>
      </c>
      <c r="K1540" t="b">
        <v>1</v>
      </c>
      <c r="L1540">
        <v>46</v>
      </c>
      <c r="M1540" t="b">
        <v>1</v>
      </c>
      <c r="N1540" s="12" t="s">
        <v>8297</v>
      </c>
      <c r="O1540" t="s">
        <v>8298</v>
      </c>
      <c r="P1540" s="10">
        <f t="shared" si="96"/>
        <v>103</v>
      </c>
      <c r="Q1540" s="10">
        <f t="shared" si="97"/>
        <v>156.16999999999999</v>
      </c>
      <c r="R1540">
        <f t="shared" si="98"/>
        <v>2014</v>
      </c>
      <c r="S1540" s="17">
        <f t="shared" si="99"/>
        <v>41981.782060185185</v>
      </c>
    </row>
    <row r="1541" spans="1:19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14">
        <v>1480629819</v>
      </c>
      <c r="K1541" t="b">
        <v>0</v>
      </c>
      <c r="L1541">
        <v>284</v>
      </c>
      <c r="M1541" t="b">
        <v>1</v>
      </c>
      <c r="N1541" s="12" t="s">
        <v>8297</v>
      </c>
      <c r="O1541" t="s">
        <v>8298</v>
      </c>
      <c r="P1541" s="10">
        <f t="shared" si="96"/>
        <v>136</v>
      </c>
      <c r="Q1541" s="10">
        <f t="shared" si="97"/>
        <v>95.76</v>
      </c>
      <c r="R1541">
        <f t="shared" si="98"/>
        <v>2016</v>
      </c>
      <c r="S1541" s="17">
        <f t="shared" si="99"/>
        <v>42705.919201388882</v>
      </c>
    </row>
    <row r="1542" spans="1:19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14">
        <v>1414368616</v>
      </c>
      <c r="K1542" t="b">
        <v>1</v>
      </c>
      <c r="L1542">
        <v>98</v>
      </c>
      <c r="M1542" t="b">
        <v>1</v>
      </c>
      <c r="N1542" s="12" t="s">
        <v>8297</v>
      </c>
      <c r="O1542" t="s">
        <v>8298</v>
      </c>
      <c r="P1542" s="10">
        <f t="shared" si="96"/>
        <v>118</v>
      </c>
      <c r="Q1542" s="10">
        <f t="shared" si="97"/>
        <v>180.41</v>
      </c>
      <c r="R1542">
        <f t="shared" si="98"/>
        <v>2014</v>
      </c>
      <c r="S1542" s="17">
        <f t="shared" si="99"/>
        <v>41939.00712962963</v>
      </c>
    </row>
    <row r="1543" spans="1:19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14">
        <v>1417453538</v>
      </c>
      <c r="K1543" t="b">
        <v>0</v>
      </c>
      <c r="L1543">
        <v>2</v>
      </c>
      <c r="M1543" t="b">
        <v>0</v>
      </c>
      <c r="N1543" s="12" t="s">
        <v>8297</v>
      </c>
      <c r="O1543" t="s">
        <v>8302</v>
      </c>
      <c r="P1543" s="10">
        <f t="shared" si="96"/>
        <v>0</v>
      </c>
      <c r="Q1543" s="10">
        <f t="shared" si="97"/>
        <v>3</v>
      </c>
      <c r="R1543">
        <f t="shared" si="98"/>
        <v>2014</v>
      </c>
      <c r="S1543" s="17">
        <f t="shared" si="99"/>
        <v>41974.712245370371</v>
      </c>
    </row>
    <row r="1544" spans="1:19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14">
        <v>1434412500</v>
      </c>
      <c r="K1544" t="b">
        <v>0</v>
      </c>
      <c r="L1544">
        <v>1</v>
      </c>
      <c r="M1544" t="b">
        <v>0</v>
      </c>
      <c r="N1544" s="12" t="s">
        <v>8297</v>
      </c>
      <c r="O1544" t="s">
        <v>8302</v>
      </c>
      <c r="P1544" s="10">
        <f t="shared" si="96"/>
        <v>4</v>
      </c>
      <c r="Q1544" s="10">
        <f t="shared" si="97"/>
        <v>20</v>
      </c>
      <c r="R1544">
        <f t="shared" si="98"/>
        <v>2015</v>
      </c>
      <c r="S1544" s="17">
        <f t="shared" si="99"/>
        <v>42170.996527777781</v>
      </c>
    </row>
    <row r="1545" spans="1:19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14">
        <v>1414066434</v>
      </c>
      <c r="K1545" t="b">
        <v>0</v>
      </c>
      <c r="L1545">
        <v>1</v>
      </c>
      <c r="M1545" t="b">
        <v>0</v>
      </c>
      <c r="N1545" s="12" t="s">
        <v>8297</v>
      </c>
      <c r="O1545" t="s">
        <v>8302</v>
      </c>
      <c r="P1545" s="10">
        <f t="shared" si="96"/>
        <v>0</v>
      </c>
      <c r="Q1545" s="10">
        <f t="shared" si="97"/>
        <v>10</v>
      </c>
      <c r="R1545">
        <f t="shared" si="98"/>
        <v>2014</v>
      </c>
      <c r="S1545" s="17">
        <f t="shared" si="99"/>
        <v>41935.509652777779</v>
      </c>
    </row>
    <row r="1546" spans="1:19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14">
        <v>1424222024</v>
      </c>
      <c r="K1546" t="b">
        <v>0</v>
      </c>
      <c r="L1546">
        <v>0</v>
      </c>
      <c r="M1546" t="b">
        <v>0</v>
      </c>
      <c r="N1546" s="12" t="s">
        <v>8297</v>
      </c>
      <c r="O1546" t="s">
        <v>8302</v>
      </c>
      <c r="P1546" s="10">
        <f t="shared" si="96"/>
        <v>0</v>
      </c>
      <c r="Q1546" s="10" t="e">
        <f t="shared" si="97"/>
        <v>#DIV/0!</v>
      </c>
      <c r="R1546">
        <f t="shared" si="98"/>
        <v>2015</v>
      </c>
      <c r="S1546" s="17">
        <f t="shared" si="99"/>
        <v>42053.051203703704</v>
      </c>
    </row>
    <row r="1547" spans="1:19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14">
        <v>1422393234</v>
      </c>
      <c r="K1547" t="b">
        <v>0</v>
      </c>
      <c r="L1547">
        <v>1</v>
      </c>
      <c r="M1547" t="b">
        <v>0</v>
      </c>
      <c r="N1547" s="12" t="s">
        <v>8297</v>
      </c>
      <c r="O1547" t="s">
        <v>8302</v>
      </c>
      <c r="P1547" s="10">
        <f t="shared" si="96"/>
        <v>0</v>
      </c>
      <c r="Q1547" s="10">
        <f t="shared" si="97"/>
        <v>1</v>
      </c>
      <c r="R1547">
        <f t="shared" si="98"/>
        <v>2015</v>
      </c>
      <c r="S1547" s="17">
        <f t="shared" si="99"/>
        <v>42031.884652777779</v>
      </c>
    </row>
    <row r="1548" spans="1:19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14">
        <v>1405746399</v>
      </c>
      <c r="K1548" t="b">
        <v>0</v>
      </c>
      <c r="L1548">
        <v>11</v>
      </c>
      <c r="M1548" t="b">
        <v>0</v>
      </c>
      <c r="N1548" s="12" t="s">
        <v>8297</v>
      </c>
      <c r="O1548" t="s">
        <v>8302</v>
      </c>
      <c r="P1548" s="10">
        <f t="shared" si="96"/>
        <v>29</v>
      </c>
      <c r="Q1548" s="10">
        <f t="shared" si="97"/>
        <v>26.27</v>
      </c>
      <c r="R1548">
        <f t="shared" si="98"/>
        <v>2014</v>
      </c>
      <c r="S1548" s="17">
        <f t="shared" si="99"/>
        <v>41839.212951388887</v>
      </c>
    </row>
    <row r="1549" spans="1:19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14">
        <v>1487240082</v>
      </c>
      <c r="K1549" t="b">
        <v>0</v>
      </c>
      <c r="L1549">
        <v>0</v>
      </c>
      <c r="M1549" t="b">
        <v>0</v>
      </c>
      <c r="N1549" s="12" t="s">
        <v>8297</v>
      </c>
      <c r="O1549" t="s">
        <v>8302</v>
      </c>
      <c r="P1549" s="10">
        <f t="shared" si="96"/>
        <v>0</v>
      </c>
      <c r="Q1549" s="10" t="e">
        <f t="shared" si="97"/>
        <v>#DIV/0!</v>
      </c>
      <c r="R1549">
        <f t="shared" si="98"/>
        <v>2017</v>
      </c>
      <c r="S1549" s="17">
        <f t="shared" si="99"/>
        <v>42782.426875000005</v>
      </c>
    </row>
    <row r="1550" spans="1:19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14">
        <v>1444425020</v>
      </c>
      <c r="K1550" t="b">
        <v>0</v>
      </c>
      <c r="L1550">
        <v>1</v>
      </c>
      <c r="M1550" t="b">
        <v>0</v>
      </c>
      <c r="N1550" s="12" t="s">
        <v>8297</v>
      </c>
      <c r="O1550" t="s">
        <v>8302</v>
      </c>
      <c r="P1550" s="10">
        <f t="shared" si="96"/>
        <v>9</v>
      </c>
      <c r="Q1550" s="10">
        <f t="shared" si="97"/>
        <v>60</v>
      </c>
      <c r="R1550">
        <f t="shared" si="98"/>
        <v>2015</v>
      </c>
      <c r="S1550" s="17">
        <f t="shared" si="99"/>
        <v>42286.88217592593</v>
      </c>
    </row>
    <row r="1551" spans="1:19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14">
        <v>1443928559</v>
      </c>
      <c r="K1551" t="b">
        <v>0</v>
      </c>
      <c r="L1551">
        <v>6</v>
      </c>
      <c r="M1551" t="b">
        <v>0</v>
      </c>
      <c r="N1551" s="12" t="s">
        <v>8297</v>
      </c>
      <c r="O1551" t="s">
        <v>8302</v>
      </c>
      <c r="P1551" s="10">
        <f t="shared" si="96"/>
        <v>34</v>
      </c>
      <c r="Q1551" s="10">
        <f t="shared" si="97"/>
        <v>28.33</v>
      </c>
      <c r="R1551">
        <f t="shared" si="98"/>
        <v>2015</v>
      </c>
      <c r="S1551" s="17">
        <f t="shared" si="99"/>
        <v>42281.136099537034</v>
      </c>
    </row>
    <row r="1552" spans="1:19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14">
        <v>1460458034</v>
      </c>
      <c r="K1552" t="b">
        <v>0</v>
      </c>
      <c r="L1552">
        <v>7</v>
      </c>
      <c r="M1552" t="b">
        <v>0</v>
      </c>
      <c r="N1552" s="12" t="s">
        <v>8297</v>
      </c>
      <c r="O1552" t="s">
        <v>8302</v>
      </c>
      <c r="P1552" s="10">
        <f t="shared" si="96"/>
        <v>13</v>
      </c>
      <c r="Q1552" s="10">
        <f t="shared" si="97"/>
        <v>14.43</v>
      </c>
      <c r="R1552">
        <f t="shared" si="98"/>
        <v>2016</v>
      </c>
      <c r="S1552" s="17">
        <f t="shared" si="99"/>
        <v>42472.449467592596</v>
      </c>
    </row>
    <row r="1553" spans="1:19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14">
        <v>1430164039</v>
      </c>
      <c r="K1553" t="b">
        <v>0</v>
      </c>
      <c r="L1553">
        <v>0</v>
      </c>
      <c r="M1553" t="b">
        <v>0</v>
      </c>
      <c r="N1553" s="12" t="s">
        <v>8297</v>
      </c>
      <c r="O1553" t="s">
        <v>8302</v>
      </c>
      <c r="P1553" s="10">
        <f t="shared" si="96"/>
        <v>0</v>
      </c>
      <c r="Q1553" s="10" t="e">
        <f t="shared" si="97"/>
        <v>#DIV/0!</v>
      </c>
      <c r="R1553">
        <f t="shared" si="98"/>
        <v>2015</v>
      </c>
      <c r="S1553" s="17">
        <f t="shared" si="99"/>
        <v>42121.824525462958</v>
      </c>
    </row>
    <row r="1554" spans="1:19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14">
        <v>1410366708</v>
      </c>
      <c r="K1554" t="b">
        <v>0</v>
      </c>
      <c r="L1554">
        <v>16</v>
      </c>
      <c r="M1554" t="b">
        <v>0</v>
      </c>
      <c r="N1554" s="12" t="s">
        <v>8297</v>
      </c>
      <c r="O1554" t="s">
        <v>8302</v>
      </c>
      <c r="P1554" s="10">
        <f t="shared" si="96"/>
        <v>49</v>
      </c>
      <c r="Q1554" s="10">
        <f t="shared" si="97"/>
        <v>132.19</v>
      </c>
      <c r="R1554">
        <f t="shared" si="98"/>
        <v>2014</v>
      </c>
      <c r="S1554" s="17">
        <f t="shared" si="99"/>
        <v>41892.688750000001</v>
      </c>
    </row>
    <row r="1555" spans="1:19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14">
        <v>1438584447</v>
      </c>
      <c r="K1555" t="b">
        <v>0</v>
      </c>
      <c r="L1555">
        <v>0</v>
      </c>
      <c r="M1555" t="b">
        <v>0</v>
      </c>
      <c r="N1555" s="12" t="s">
        <v>8297</v>
      </c>
      <c r="O1555" t="s">
        <v>8302</v>
      </c>
      <c r="P1555" s="10">
        <f t="shared" si="96"/>
        <v>0</v>
      </c>
      <c r="Q1555" s="10" t="e">
        <f t="shared" si="97"/>
        <v>#DIV/0!</v>
      </c>
      <c r="R1555">
        <f t="shared" si="98"/>
        <v>2015</v>
      </c>
      <c r="S1555" s="17">
        <f t="shared" si="99"/>
        <v>42219.282951388886</v>
      </c>
    </row>
    <row r="1556" spans="1:19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14">
        <v>1435903390</v>
      </c>
      <c r="K1556" t="b">
        <v>0</v>
      </c>
      <c r="L1556">
        <v>0</v>
      </c>
      <c r="M1556" t="b">
        <v>0</v>
      </c>
      <c r="N1556" s="12" t="s">
        <v>8297</v>
      </c>
      <c r="O1556" t="s">
        <v>8302</v>
      </c>
      <c r="P1556" s="10">
        <f t="shared" si="96"/>
        <v>0</v>
      </c>
      <c r="Q1556" s="10" t="e">
        <f t="shared" si="97"/>
        <v>#DIV/0!</v>
      </c>
      <c r="R1556">
        <f t="shared" si="98"/>
        <v>2015</v>
      </c>
      <c r="S1556" s="17">
        <f t="shared" si="99"/>
        <v>42188.252199074079</v>
      </c>
    </row>
    <row r="1557" spans="1:19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14">
        <v>1440513832</v>
      </c>
      <c r="K1557" t="b">
        <v>0</v>
      </c>
      <c r="L1557">
        <v>0</v>
      </c>
      <c r="M1557" t="b">
        <v>0</v>
      </c>
      <c r="N1557" s="12" t="s">
        <v>8297</v>
      </c>
      <c r="O1557" t="s">
        <v>8302</v>
      </c>
      <c r="P1557" s="10">
        <f t="shared" si="96"/>
        <v>0</v>
      </c>
      <c r="Q1557" s="10" t="e">
        <f t="shared" si="97"/>
        <v>#DIV/0!</v>
      </c>
      <c r="R1557">
        <f t="shared" si="98"/>
        <v>2015</v>
      </c>
      <c r="S1557" s="17">
        <f t="shared" si="99"/>
        <v>42241.613796296297</v>
      </c>
    </row>
    <row r="1558" spans="1:19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14">
        <v>1465011624</v>
      </c>
      <c r="K1558" t="b">
        <v>0</v>
      </c>
      <c r="L1558">
        <v>12</v>
      </c>
      <c r="M1558" t="b">
        <v>0</v>
      </c>
      <c r="N1558" s="12" t="s">
        <v>8297</v>
      </c>
      <c r="O1558" t="s">
        <v>8302</v>
      </c>
      <c r="P1558" s="10">
        <f t="shared" si="96"/>
        <v>45</v>
      </c>
      <c r="Q1558" s="10">
        <f t="shared" si="97"/>
        <v>56.42</v>
      </c>
      <c r="R1558">
        <f t="shared" si="98"/>
        <v>2016</v>
      </c>
      <c r="S1558" s="17">
        <f t="shared" si="99"/>
        <v>42525.153055555551</v>
      </c>
    </row>
    <row r="1559" spans="1:19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14">
        <v>1408549233</v>
      </c>
      <c r="K1559" t="b">
        <v>0</v>
      </c>
      <c r="L1559">
        <v>1</v>
      </c>
      <c r="M1559" t="b">
        <v>0</v>
      </c>
      <c r="N1559" s="12" t="s">
        <v>8297</v>
      </c>
      <c r="O1559" t="s">
        <v>8302</v>
      </c>
      <c r="P1559" s="10">
        <f t="shared" si="96"/>
        <v>4</v>
      </c>
      <c r="Q1559" s="10">
        <f t="shared" si="97"/>
        <v>100</v>
      </c>
      <c r="R1559">
        <f t="shared" si="98"/>
        <v>2014</v>
      </c>
      <c r="S1559" s="17">
        <f t="shared" si="99"/>
        <v>41871.65315972222</v>
      </c>
    </row>
    <row r="1560" spans="1:19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14">
        <v>1435656759</v>
      </c>
      <c r="K1560" t="b">
        <v>0</v>
      </c>
      <c r="L1560">
        <v>3</v>
      </c>
      <c r="M1560" t="b">
        <v>0</v>
      </c>
      <c r="N1560" s="12" t="s">
        <v>8297</v>
      </c>
      <c r="O1560" t="s">
        <v>8302</v>
      </c>
      <c r="P1560" s="10">
        <f t="shared" si="96"/>
        <v>5</v>
      </c>
      <c r="Q1560" s="10">
        <f t="shared" si="97"/>
        <v>11.67</v>
      </c>
      <c r="R1560">
        <f t="shared" si="98"/>
        <v>2015</v>
      </c>
      <c r="S1560" s="17">
        <f t="shared" si="99"/>
        <v>42185.397673611107</v>
      </c>
    </row>
    <row r="1561" spans="1:19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14">
        <v>1428974199</v>
      </c>
      <c r="K1561" t="b">
        <v>0</v>
      </c>
      <c r="L1561">
        <v>1</v>
      </c>
      <c r="M1561" t="b">
        <v>0</v>
      </c>
      <c r="N1561" s="12" t="s">
        <v>8297</v>
      </c>
      <c r="O1561" t="s">
        <v>8302</v>
      </c>
      <c r="P1561" s="10">
        <f t="shared" si="96"/>
        <v>0</v>
      </c>
      <c r="Q1561" s="10">
        <f t="shared" si="97"/>
        <v>50</v>
      </c>
      <c r="R1561">
        <f t="shared" si="98"/>
        <v>2015</v>
      </c>
      <c r="S1561" s="17">
        <f t="shared" si="99"/>
        <v>42108.05322916666</v>
      </c>
    </row>
    <row r="1562" spans="1:19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14">
        <v>1414110593</v>
      </c>
      <c r="K1562" t="b">
        <v>0</v>
      </c>
      <c r="L1562">
        <v>4</v>
      </c>
      <c r="M1562" t="b">
        <v>0</v>
      </c>
      <c r="N1562" s="12" t="s">
        <v>8297</v>
      </c>
      <c r="O1562" t="s">
        <v>8302</v>
      </c>
      <c r="P1562" s="10">
        <f t="shared" si="96"/>
        <v>4</v>
      </c>
      <c r="Q1562" s="10">
        <f t="shared" si="97"/>
        <v>23.5</v>
      </c>
      <c r="R1562">
        <f t="shared" si="98"/>
        <v>2014</v>
      </c>
      <c r="S1562" s="17">
        <f t="shared" si="99"/>
        <v>41936.020752314813</v>
      </c>
    </row>
    <row r="1563" spans="1:19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14">
        <v>1381194003</v>
      </c>
      <c r="K1563" t="b">
        <v>0</v>
      </c>
      <c r="L1563">
        <v>1</v>
      </c>
      <c r="M1563" t="b">
        <v>0</v>
      </c>
      <c r="N1563" s="12" t="s">
        <v>8281</v>
      </c>
      <c r="O1563" t="s">
        <v>8303</v>
      </c>
      <c r="P1563" s="10">
        <f t="shared" si="96"/>
        <v>1</v>
      </c>
      <c r="Q1563" s="10">
        <f t="shared" si="97"/>
        <v>67</v>
      </c>
      <c r="R1563">
        <f t="shared" si="98"/>
        <v>2013</v>
      </c>
      <c r="S1563" s="17">
        <f t="shared" si="99"/>
        <v>41555.041701388887</v>
      </c>
    </row>
    <row r="1564" spans="1:19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14">
        <v>1253712916</v>
      </c>
      <c r="K1564" t="b">
        <v>0</v>
      </c>
      <c r="L1564">
        <v>0</v>
      </c>
      <c r="M1564" t="b">
        <v>0</v>
      </c>
      <c r="N1564" s="12" t="s">
        <v>8281</v>
      </c>
      <c r="O1564" t="s">
        <v>8303</v>
      </c>
      <c r="P1564" s="10">
        <f t="shared" si="96"/>
        <v>0</v>
      </c>
      <c r="Q1564" s="10" t="e">
        <f t="shared" si="97"/>
        <v>#DIV/0!</v>
      </c>
      <c r="R1564">
        <f t="shared" si="98"/>
        <v>2009</v>
      </c>
      <c r="S1564" s="17">
        <f t="shared" si="99"/>
        <v>40079.566157407404</v>
      </c>
    </row>
    <row r="1565" spans="1:19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14">
        <v>1389635351</v>
      </c>
      <c r="K1565" t="b">
        <v>0</v>
      </c>
      <c r="L1565">
        <v>2</v>
      </c>
      <c r="M1565" t="b">
        <v>0</v>
      </c>
      <c r="N1565" s="12" t="s">
        <v>8281</v>
      </c>
      <c r="O1565" t="s">
        <v>8303</v>
      </c>
      <c r="P1565" s="10">
        <f t="shared" si="96"/>
        <v>1</v>
      </c>
      <c r="Q1565" s="10">
        <f t="shared" si="97"/>
        <v>42.5</v>
      </c>
      <c r="R1565">
        <f t="shared" si="98"/>
        <v>2014</v>
      </c>
      <c r="S1565" s="17">
        <f t="shared" si="99"/>
        <v>41652.742488425924</v>
      </c>
    </row>
    <row r="1566" spans="1:19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14">
        <v>1430124509</v>
      </c>
      <c r="K1566" t="b">
        <v>0</v>
      </c>
      <c r="L1566">
        <v>1</v>
      </c>
      <c r="M1566" t="b">
        <v>0</v>
      </c>
      <c r="N1566" s="12" t="s">
        <v>8281</v>
      </c>
      <c r="O1566" t="s">
        <v>8303</v>
      </c>
      <c r="P1566" s="10">
        <f t="shared" si="96"/>
        <v>0</v>
      </c>
      <c r="Q1566" s="10">
        <f t="shared" si="97"/>
        <v>10</v>
      </c>
      <c r="R1566">
        <f t="shared" si="98"/>
        <v>2015</v>
      </c>
      <c r="S1566" s="17">
        <f t="shared" si="99"/>
        <v>42121.367002314815</v>
      </c>
    </row>
    <row r="1567" spans="1:19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14">
        <v>1304962261</v>
      </c>
      <c r="K1567" t="b">
        <v>0</v>
      </c>
      <c r="L1567">
        <v>1</v>
      </c>
      <c r="M1567" t="b">
        <v>0</v>
      </c>
      <c r="N1567" s="12" t="s">
        <v>8281</v>
      </c>
      <c r="O1567" t="s">
        <v>8303</v>
      </c>
      <c r="P1567" s="10">
        <f t="shared" si="96"/>
        <v>3</v>
      </c>
      <c r="Q1567" s="10">
        <f t="shared" si="97"/>
        <v>100</v>
      </c>
      <c r="R1567">
        <f t="shared" si="98"/>
        <v>2011</v>
      </c>
      <c r="S1567" s="17">
        <f t="shared" si="99"/>
        <v>40672.729872685188</v>
      </c>
    </row>
    <row r="1568" spans="1:19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14">
        <v>1467151204</v>
      </c>
      <c r="K1568" t="b">
        <v>0</v>
      </c>
      <c r="L1568">
        <v>59</v>
      </c>
      <c r="M1568" t="b">
        <v>0</v>
      </c>
      <c r="N1568" s="12" t="s">
        <v>8281</v>
      </c>
      <c r="O1568" t="s">
        <v>8303</v>
      </c>
      <c r="P1568" s="10">
        <f t="shared" si="96"/>
        <v>21</v>
      </c>
      <c r="Q1568" s="10">
        <f t="shared" si="97"/>
        <v>108.05</v>
      </c>
      <c r="R1568">
        <f t="shared" si="98"/>
        <v>2016</v>
      </c>
      <c r="S1568" s="17">
        <f t="shared" si="99"/>
        <v>42549.916712962964</v>
      </c>
    </row>
    <row r="1569" spans="1:19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14">
        <v>1391293745</v>
      </c>
      <c r="K1569" t="b">
        <v>0</v>
      </c>
      <c r="L1569">
        <v>13</v>
      </c>
      <c r="M1569" t="b">
        <v>0</v>
      </c>
      <c r="N1569" s="12" t="s">
        <v>8281</v>
      </c>
      <c r="O1569" t="s">
        <v>8303</v>
      </c>
      <c r="P1569" s="10">
        <f t="shared" si="96"/>
        <v>4</v>
      </c>
      <c r="Q1569" s="10">
        <f t="shared" si="97"/>
        <v>26.92</v>
      </c>
      <c r="R1569">
        <f t="shared" si="98"/>
        <v>2014</v>
      </c>
      <c r="S1569" s="17">
        <f t="shared" si="99"/>
        <v>41671.936863425923</v>
      </c>
    </row>
    <row r="1570" spans="1:19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14">
        <v>1416360585</v>
      </c>
      <c r="K1570" t="b">
        <v>0</v>
      </c>
      <c r="L1570">
        <v>22</v>
      </c>
      <c r="M1570" t="b">
        <v>0</v>
      </c>
      <c r="N1570" s="12" t="s">
        <v>8281</v>
      </c>
      <c r="O1570" t="s">
        <v>8303</v>
      </c>
      <c r="P1570" s="10">
        <f t="shared" si="96"/>
        <v>14</v>
      </c>
      <c r="Q1570" s="10">
        <f t="shared" si="97"/>
        <v>155</v>
      </c>
      <c r="R1570">
        <f t="shared" si="98"/>
        <v>2014</v>
      </c>
      <c r="S1570" s="17">
        <f t="shared" si="99"/>
        <v>41962.062326388885</v>
      </c>
    </row>
    <row r="1571" spans="1:19" ht="15.7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14">
        <v>1366906714</v>
      </c>
      <c r="K1571" t="b">
        <v>0</v>
      </c>
      <c r="L1571">
        <v>0</v>
      </c>
      <c r="M1571" t="b">
        <v>0</v>
      </c>
      <c r="N1571" s="12" t="s">
        <v>8281</v>
      </c>
      <c r="O1571" t="s">
        <v>8303</v>
      </c>
      <c r="P1571" s="10">
        <f t="shared" si="96"/>
        <v>0</v>
      </c>
      <c r="Q1571" s="10" t="e">
        <f t="shared" si="97"/>
        <v>#DIV/0!</v>
      </c>
      <c r="R1571">
        <f t="shared" si="98"/>
        <v>2013</v>
      </c>
      <c r="S1571" s="17">
        <f t="shared" si="99"/>
        <v>41389.679560185185</v>
      </c>
    </row>
    <row r="1572" spans="1:19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14">
        <v>1457551882</v>
      </c>
      <c r="K1572" t="b">
        <v>0</v>
      </c>
      <c r="L1572">
        <v>52</v>
      </c>
      <c r="M1572" t="b">
        <v>0</v>
      </c>
      <c r="N1572" s="12" t="s">
        <v>8281</v>
      </c>
      <c r="O1572" t="s">
        <v>8303</v>
      </c>
      <c r="P1572" s="10">
        <f t="shared" si="96"/>
        <v>41</v>
      </c>
      <c r="Q1572" s="10">
        <f t="shared" si="97"/>
        <v>47.77</v>
      </c>
      <c r="R1572">
        <f t="shared" si="98"/>
        <v>2016</v>
      </c>
      <c r="S1572" s="17">
        <f t="shared" si="99"/>
        <v>42438.813449074078</v>
      </c>
    </row>
    <row r="1573" spans="1:19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14">
        <v>1432146483</v>
      </c>
      <c r="K1573" t="b">
        <v>0</v>
      </c>
      <c r="L1573">
        <v>4</v>
      </c>
      <c r="M1573" t="b">
        <v>0</v>
      </c>
      <c r="N1573" s="12" t="s">
        <v>8281</v>
      </c>
      <c r="O1573" t="s">
        <v>8303</v>
      </c>
      <c r="P1573" s="10">
        <f t="shared" si="96"/>
        <v>1</v>
      </c>
      <c r="Q1573" s="10">
        <f t="shared" si="97"/>
        <v>20</v>
      </c>
      <c r="R1573">
        <f t="shared" si="98"/>
        <v>2015</v>
      </c>
      <c r="S1573" s="17">
        <f t="shared" si="99"/>
        <v>42144.769479166673</v>
      </c>
    </row>
    <row r="1574" spans="1:19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14">
        <v>1454546859</v>
      </c>
      <c r="K1574" t="b">
        <v>0</v>
      </c>
      <c r="L1574">
        <v>3</v>
      </c>
      <c r="M1574" t="b">
        <v>0</v>
      </c>
      <c r="N1574" s="12" t="s">
        <v>8281</v>
      </c>
      <c r="O1574" t="s">
        <v>8303</v>
      </c>
      <c r="P1574" s="10">
        <f t="shared" si="96"/>
        <v>5</v>
      </c>
      <c r="Q1574" s="10">
        <f t="shared" si="97"/>
        <v>41.67</v>
      </c>
      <c r="R1574">
        <f t="shared" si="98"/>
        <v>2016</v>
      </c>
      <c r="S1574" s="17">
        <f t="shared" si="99"/>
        <v>42404.033090277779</v>
      </c>
    </row>
    <row r="1575" spans="1:19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14">
        <v>1487548802</v>
      </c>
      <c r="K1575" t="b">
        <v>0</v>
      </c>
      <c r="L1575">
        <v>3</v>
      </c>
      <c r="M1575" t="b">
        <v>0</v>
      </c>
      <c r="N1575" s="12" t="s">
        <v>8281</v>
      </c>
      <c r="O1575" t="s">
        <v>8303</v>
      </c>
      <c r="P1575" s="10">
        <f t="shared" si="96"/>
        <v>2</v>
      </c>
      <c r="Q1575" s="10">
        <f t="shared" si="97"/>
        <v>74.33</v>
      </c>
      <c r="R1575">
        <f t="shared" si="98"/>
        <v>2017</v>
      </c>
      <c r="S1575" s="17">
        <f t="shared" si="99"/>
        <v>42786.000023148154</v>
      </c>
    </row>
    <row r="1576" spans="1:19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14">
        <v>1421187329</v>
      </c>
      <c r="K1576" t="b">
        <v>0</v>
      </c>
      <c r="L1576">
        <v>6</v>
      </c>
      <c r="M1576" t="b">
        <v>0</v>
      </c>
      <c r="N1576" s="12" t="s">
        <v>8281</v>
      </c>
      <c r="O1576" t="s">
        <v>8303</v>
      </c>
      <c r="P1576" s="10">
        <f t="shared" si="96"/>
        <v>5</v>
      </c>
      <c r="Q1576" s="10">
        <f t="shared" si="97"/>
        <v>84.33</v>
      </c>
      <c r="R1576">
        <f t="shared" si="98"/>
        <v>2015</v>
      </c>
      <c r="S1576" s="17">
        <f t="shared" si="99"/>
        <v>42017.927418981482</v>
      </c>
    </row>
    <row r="1577" spans="1:19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14">
        <v>1402317296</v>
      </c>
      <c r="K1577" t="b">
        <v>0</v>
      </c>
      <c r="L1577">
        <v>35</v>
      </c>
      <c r="M1577" t="b">
        <v>0</v>
      </c>
      <c r="N1577" s="12" t="s">
        <v>8281</v>
      </c>
      <c r="O1577" t="s">
        <v>8303</v>
      </c>
      <c r="P1577" s="10">
        <f t="shared" si="96"/>
        <v>23</v>
      </c>
      <c r="Q1577" s="10">
        <f t="shared" si="97"/>
        <v>65.459999999999994</v>
      </c>
      <c r="R1577">
        <f t="shared" si="98"/>
        <v>2014</v>
      </c>
      <c r="S1577" s="17">
        <f t="shared" si="99"/>
        <v>41799.524259259262</v>
      </c>
    </row>
    <row r="1578" spans="1:19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14">
        <v>1431810368</v>
      </c>
      <c r="K1578" t="b">
        <v>0</v>
      </c>
      <c r="L1578">
        <v>10</v>
      </c>
      <c r="M1578" t="b">
        <v>0</v>
      </c>
      <c r="N1578" s="12" t="s">
        <v>8281</v>
      </c>
      <c r="O1578" t="s">
        <v>8303</v>
      </c>
      <c r="P1578" s="10">
        <f t="shared" si="96"/>
        <v>13</v>
      </c>
      <c r="Q1578" s="10">
        <f t="shared" si="97"/>
        <v>65</v>
      </c>
      <c r="R1578">
        <f t="shared" si="98"/>
        <v>2015</v>
      </c>
      <c r="S1578" s="17">
        <f t="shared" si="99"/>
        <v>42140.879259259258</v>
      </c>
    </row>
    <row r="1579" spans="1:19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14">
        <v>1337977248</v>
      </c>
      <c r="K1579" t="b">
        <v>0</v>
      </c>
      <c r="L1579">
        <v>2</v>
      </c>
      <c r="M1579" t="b">
        <v>0</v>
      </c>
      <c r="N1579" s="12" t="s">
        <v>8281</v>
      </c>
      <c r="O1579" t="s">
        <v>8303</v>
      </c>
      <c r="P1579" s="10">
        <f t="shared" si="96"/>
        <v>1</v>
      </c>
      <c r="Q1579" s="10">
        <f t="shared" si="97"/>
        <v>27.5</v>
      </c>
      <c r="R1579">
        <f t="shared" si="98"/>
        <v>2012</v>
      </c>
      <c r="S1579" s="17">
        <f t="shared" si="99"/>
        <v>41054.847777777781</v>
      </c>
    </row>
    <row r="1580" spans="1:19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14">
        <v>1281317691</v>
      </c>
      <c r="K1580" t="b">
        <v>0</v>
      </c>
      <c r="L1580">
        <v>4</v>
      </c>
      <c r="M1580" t="b">
        <v>0</v>
      </c>
      <c r="N1580" s="12" t="s">
        <v>8281</v>
      </c>
      <c r="O1580" t="s">
        <v>8303</v>
      </c>
      <c r="P1580" s="10">
        <f t="shared" si="96"/>
        <v>11</v>
      </c>
      <c r="Q1580" s="10">
        <f t="shared" si="97"/>
        <v>51.25</v>
      </c>
      <c r="R1580">
        <f t="shared" si="98"/>
        <v>2010</v>
      </c>
      <c r="S1580" s="17">
        <f t="shared" si="99"/>
        <v>40399.065868055557</v>
      </c>
    </row>
    <row r="1581" spans="1:19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14">
        <v>1374882891</v>
      </c>
      <c r="K1581" t="b">
        <v>0</v>
      </c>
      <c r="L1581">
        <v>2</v>
      </c>
      <c r="M1581" t="b">
        <v>0</v>
      </c>
      <c r="N1581" s="12" t="s">
        <v>8281</v>
      </c>
      <c r="O1581" t="s">
        <v>8303</v>
      </c>
      <c r="P1581" s="10">
        <f t="shared" si="96"/>
        <v>1</v>
      </c>
      <c r="Q1581" s="10">
        <f t="shared" si="97"/>
        <v>14</v>
      </c>
      <c r="R1581">
        <f t="shared" si="98"/>
        <v>2013</v>
      </c>
      <c r="S1581" s="17">
        <f t="shared" si="99"/>
        <v>41481.996423611112</v>
      </c>
    </row>
    <row r="1582" spans="1:19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14">
        <v>1332378726</v>
      </c>
      <c r="K1582" t="b">
        <v>0</v>
      </c>
      <c r="L1582">
        <v>0</v>
      </c>
      <c r="M1582" t="b">
        <v>0</v>
      </c>
      <c r="N1582" s="12" t="s">
        <v>8281</v>
      </c>
      <c r="O1582" t="s">
        <v>8303</v>
      </c>
      <c r="P1582" s="10">
        <f t="shared" si="96"/>
        <v>0</v>
      </c>
      <c r="Q1582" s="10" t="e">
        <f t="shared" si="97"/>
        <v>#DIV/0!</v>
      </c>
      <c r="R1582">
        <f t="shared" si="98"/>
        <v>2012</v>
      </c>
      <c r="S1582" s="17">
        <f t="shared" si="99"/>
        <v>40990.050069444449</v>
      </c>
    </row>
    <row r="1583" spans="1:19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14">
        <v>1447757190</v>
      </c>
      <c r="K1583" t="b">
        <v>0</v>
      </c>
      <c r="L1583">
        <v>1</v>
      </c>
      <c r="M1583" t="b">
        <v>0</v>
      </c>
      <c r="N1583" s="12" t="s">
        <v>8297</v>
      </c>
      <c r="O1583" t="s">
        <v>8304</v>
      </c>
      <c r="P1583" s="10">
        <f t="shared" si="96"/>
        <v>1</v>
      </c>
      <c r="Q1583" s="10">
        <f t="shared" si="97"/>
        <v>5</v>
      </c>
      <c r="R1583">
        <f t="shared" si="98"/>
        <v>2015</v>
      </c>
      <c r="S1583" s="17">
        <f t="shared" si="99"/>
        <v>42325.448958333334</v>
      </c>
    </row>
    <row r="1584" spans="1:19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14">
        <v>1440961053</v>
      </c>
      <c r="K1584" t="b">
        <v>0</v>
      </c>
      <c r="L1584">
        <v>3</v>
      </c>
      <c r="M1584" t="b">
        <v>0</v>
      </c>
      <c r="N1584" s="12" t="s">
        <v>8297</v>
      </c>
      <c r="O1584" t="s">
        <v>8304</v>
      </c>
      <c r="P1584" s="10">
        <f t="shared" si="96"/>
        <v>9</v>
      </c>
      <c r="Q1584" s="10">
        <f t="shared" si="97"/>
        <v>31</v>
      </c>
      <c r="R1584">
        <f t="shared" si="98"/>
        <v>2015</v>
      </c>
      <c r="S1584" s="17">
        <f t="shared" si="99"/>
        <v>42246.789965277778</v>
      </c>
    </row>
    <row r="1585" spans="1:19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14">
        <v>1409089391</v>
      </c>
      <c r="K1585" t="b">
        <v>0</v>
      </c>
      <c r="L1585">
        <v>1</v>
      </c>
      <c r="M1585" t="b">
        <v>0</v>
      </c>
      <c r="N1585" s="12" t="s">
        <v>8297</v>
      </c>
      <c r="O1585" t="s">
        <v>8304</v>
      </c>
      <c r="P1585" s="10">
        <f t="shared" si="96"/>
        <v>0</v>
      </c>
      <c r="Q1585" s="10">
        <f t="shared" si="97"/>
        <v>15</v>
      </c>
      <c r="R1585">
        <f t="shared" si="98"/>
        <v>2014</v>
      </c>
      <c r="S1585" s="17">
        <f t="shared" si="99"/>
        <v>41877.904988425929</v>
      </c>
    </row>
    <row r="1586" spans="1:19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14">
        <v>1400600101</v>
      </c>
      <c r="K1586" t="b">
        <v>0</v>
      </c>
      <c r="L1586">
        <v>0</v>
      </c>
      <c r="M1586" t="b">
        <v>0</v>
      </c>
      <c r="N1586" s="12" t="s">
        <v>8297</v>
      </c>
      <c r="O1586" t="s">
        <v>8304</v>
      </c>
      <c r="P1586" s="10">
        <f t="shared" si="96"/>
        <v>0</v>
      </c>
      <c r="Q1586" s="10" t="e">
        <f t="shared" si="97"/>
        <v>#DIV/0!</v>
      </c>
      <c r="R1586">
        <f t="shared" si="98"/>
        <v>2014</v>
      </c>
      <c r="S1586" s="17">
        <f t="shared" si="99"/>
        <v>41779.649317129632</v>
      </c>
    </row>
    <row r="1587" spans="1:19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14">
        <v>1480800568</v>
      </c>
      <c r="K1587" t="b">
        <v>0</v>
      </c>
      <c r="L1587">
        <v>12</v>
      </c>
      <c r="M1587" t="b">
        <v>0</v>
      </c>
      <c r="N1587" s="12" t="s">
        <v>8297</v>
      </c>
      <c r="O1587" t="s">
        <v>8304</v>
      </c>
      <c r="P1587" s="10">
        <f t="shared" si="96"/>
        <v>79</v>
      </c>
      <c r="Q1587" s="10">
        <f t="shared" si="97"/>
        <v>131.66999999999999</v>
      </c>
      <c r="R1587">
        <f t="shared" si="98"/>
        <v>2016</v>
      </c>
      <c r="S1587" s="17">
        <f t="shared" si="99"/>
        <v>42707.895462962959</v>
      </c>
    </row>
    <row r="1588" spans="1:19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14">
        <v>1425609022</v>
      </c>
      <c r="K1588" t="b">
        <v>0</v>
      </c>
      <c r="L1588">
        <v>0</v>
      </c>
      <c r="M1588" t="b">
        <v>0</v>
      </c>
      <c r="N1588" s="12" t="s">
        <v>8297</v>
      </c>
      <c r="O1588" t="s">
        <v>8304</v>
      </c>
      <c r="P1588" s="10">
        <f t="shared" si="96"/>
        <v>0</v>
      </c>
      <c r="Q1588" s="10" t="e">
        <f t="shared" si="97"/>
        <v>#DIV/0!</v>
      </c>
      <c r="R1588">
        <f t="shared" si="98"/>
        <v>2015</v>
      </c>
      <c r="S1588" s="17">
        <f t="shared" si="99"/>
        <v>42069.104421296302</v>
      </c>
    </row>
    <row r="1589" spans="1:19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14">
        <v>1415918965</v>
      </c>
      <c r="K1589" t="b">
        <v>0</v>
      </c>
      <c r="L1589">
        <v>1</v>
      </c>
      <c r="M1589" t="b">
        <v>0</v>
      </c>
      <c r="N1589" s="12" t="s">
        <v>8297</v>
      </c>
      <c r="O1589" t="s">
        <v>8304</v>
      </c>
      <c r="P1589" s="10">
        <f t="shared" si="96"/>
        <v>0</v>
      </c>
      <c r="Q1589" s="10">
        <f t="shared" si="97"/>
        <v>1</v>
      </c>
      <c r="R1589">
        <f t="shared" si="98"/>
        <v>2014</v>
      </c>
      <c r="S1589" s="17">
        <f t="shared" si="99"/>
        <v>41956.950983796298</v>
      </c>
    </row>
    <row r="1590" spans="1:19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14">
        <v>1420091999</v>
      </c>
      <c r="K1590" t="b">
        <v>0</v>
      </c>
      <c r="L1590">
        <v>0</v>
      </c>
      <c r="M1590" t="b">
        <v>0</v>
      </c>
      <c r="N1590" s="12" t="s">
        <v>8297</v>
      </c>
      <c r="O1590" t="s">
        <v>8304</v>
      </c>
      <c r="P1590" s="10">
        <f t="shared" si="96"/>
        <v>0</v>
      </c>
      <c r="Q1590" s="10" t="e">
        <f t="shared" si="97"/>
        <v>#DIV/0!</v>
      </c>
      <c r="R1590">
        <f t="shared" si="98"/>
        <v>2015</v>
      </c>
      <c r="S1590" s="17">
        <f t="shared" si="99"/>
        <v>42005.24998842593</v>
      </c>
    </row>
    <row r="1591" spans="1:19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14">
        <v>1441841886</v>
      </c>
      <c r="K1591" t="b">
        <v>0</v>
      </c>
      <c r="L1591">
        <v>0</v>
      </c>
      <c r="M1591" t="b">
        <v>0</v>
      </c>
      <c r="N1591" s="12" t="s">
        <v>8297</v>
      </c>
      <c r="O1591" t="s">
        <v>8304</v>
      </c>
      <c r="P1591" s="10">
        <f t="shared" si="96"/>
        <v>0</v>
      </c>
      <c r="Q1591" s="10" t="e">
        <f t="shared" si="97"/>
        <v>#DIV/0!</v>
      </c>
      <c r="R1591">
        <f t="shared" si="98"/>
        <v>2015</v>
      </c>
      <c r="S1591" s="17">
        <f t="shared" si="99"/>
        <v>42256.984791666662</v>
      </c>
    </row>
    <row r="1592" spans="1:19" ht="15.7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14">
        <v>1440448464</v>
      </c>
      <c r="K1592" t="b">
        <v>0</v>
      </c>
      <c r="L1592">
        <v>2</v>
      </c>
      <c r="M1592" t="b">
        <v>0</v>
      </c>
      <c r="N1592" s="12" t="s">
        <v>8297</v>
      </c>
      <c r="O1592" t="s">
        <v>8304</v>
      </c>
      <c r="P1592" s="10">
        <f t="shared" si="96"/>
        <v>2</v>
      </c>
      <c r="Q1592" s="10">
        <f t="shared" si="97"/>
        <v>510</v>
      </c>
      <c r="R1592">
        <f t="shared" si="98"/>
        <v>2015</v>
      </c>
      <c r="S1592" s="17">
        <f t="shared" si="99"/>
        <v>42240.857222222221</v>
      </c>
    </row>
    <row r="1593" spans="1:19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14">
        <v>1457112341</v>
      </c>
      <c r="K1593" t="b">
        <v>0</v>
      </c>
      <c r="L1593">
        <v>92</v>
      </c>
      <c r="M1593" t="b">
        <v>0</v>
      </c>
      <c r="N1593" s="12" t="s">
        <v>8297</v>
      </c>
      <c r="O1593" t="s">
        <v>8304</v>
      </c>
      <c r="P1593" s="10">
        <f t="shared" si="96"/>
        <v>29</v>
      </c>
      <c r="Q1593" s="10">
        <f t="shared" si="97"/>
        <v>44.48</v>
      </c>
      <c r="R1593">
        <f t="shared" si="98"/>
        <v>2016</v>
      </c>
      <c r="S1593" s="17">
        <f t="shared" si="99"/>
        <v>42433.726168981477</v>
      </c>
    </row>
    <row r="1594" spans="1:19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14">
        <v>1423619085</v>
      </c>
      <c r="K1594" t="b">
        <v>0</v>
      </c>
      <c r="L1594">
        <v>0</v>
      </c>
      <c r="M1594" t="b">
        <v>0</v>
      </c>
      <c r="N1594" s="12" t="s">
        <v>8297</v>
      </c>
      <c r="O1594" t="s">
        <v>8304</v>
      </c>
      <c r="P1594" s="10">
        <f t="shared" si="96"/>
        <v>0</v>
      </c>
      <c r="Q1594" s="10" t="e">
        <f t="shared" si="97"/>
        <v>#DIV/0!</v>
      </c>
      <c r="R1594">
        <f t="shared" si="98"/>
        <v>2015</v>
      </c>
      <c r="S1594" s="17">
        <f t="shared" si="99"/>
        <v>42046.072743055556</v>
      </c>
    </row>
    <row r="1595" spans="1:19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14">
        <v>1422562655</v>
      </c>
      <c r="K1595" t="b">
        <v>0</v>
      </c>
      <c r="L1595">
        <v>3</v>
      </c>
      <c r="M1595" t="b">
        <v>0</v>
      </c>
      <c r="N1595" s="12" t="s">
        <v>8297</v>
      </c>
      <c r="O1595" t="s">
        <v>8304</v>
      </c>
      <c r="P1595" s="10">
        <f t="shared" si="96"/>
        <v>0</v>
      </c>
      <c r="Q1595" s="10">
        <f t="shared" si="97"/>
        <v>1</v>
      </c>
      <c r="R1595">
        <f t="shared" si="98"/>
        <v>2015</v>
      </c>
      <c r="S1595" s="17">
        <f t="shared" si="99"/>
        <v>42033.845543981486</v>
      </c>
    </row>
    <row r="1596" spans="1:19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14">
        <v>1458147982</v>
      </c>
      <c r="K1596" t="b">
        <v>0</v>
      </c>
      <c r="L1596">
        <v>10</v>
      </c>
      <c r="M1596" t="b">
        <v>0</v>
      </c>
      <c r="N1596" s="12" t="s">
        <v>8297</v>
      </c>
      <c r="O1596" t="s">
        <v>8304</v>
      </c>
      <c r="P1596" s="10">
        <f t="shared" si="96"/>
        <v>21</v>
      </c>
      <c r="Q1596" s="10">
        <f t="shared" si="97"/>
        <v>20.5</v>
      </c>
      <c r="R1596">
        <f t="shared" si="98"/>
        <v>2016</v>
      </c>
      <c r="S1596" s="17">
        <f t="shared" si="99"/>
        <v>42445.712754629625</v>
      </c>
    </row>
    <row r="1597" spans="1:19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14">
        <v>1400634728</v>
      </c>
      <c r="K1597" t="b">
        <v>0</v>
      </c>
      <c r="L1597">
        <v>7</v>
      </c>
      <c r="M1597" t="b">
        <v>0</v>
      </c>
      <c r="N1597" s="12" t="s">
        <v>8297</v>
      </c>
      <c r="O1597" t="s">
        <v>8304</v>
      </c>
      <c r="P1597" s="10">
        <f t="shared" si="96"/>
        <v>0</v>
      </c>
      <c r="Q1597" s="10">
        <f t="shared" si="97"/>
        <v>40</v>
      </c>
      <c r="R1597">
        <f t="shared" si="98"/>
        <v>2014</v>
      </c>
      <c r="S1597" s="17">
        <f t="shared" si="99"/>
        <v>41780.050092592595</v>
      </c>
    </row>
    <row r="1598" spans="1:19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14">
        <v>1414577969</v>
      </c>
      <c r="K1598" t="b">
        <v>0</v>
      </c>
      <c r="L1598">
        <v>3</v>
      </c>
      <c r="M1598" t="b">
        <v>0</v>
      </c>
      <c r="N1598" s="12" t="s">
        <v>8297</v>
      </c>
      <c r="O1598" t="s">
        <v>8304</v>
      </c>
      <c r="P1598" s="10">
        <f t="shared" si="96"/>
        <v>2</v>
      </c>
      <c r="Q1598" s="10">
        <f t="shared" si="97"/>
        <v>25</v>
      </c>
      <c r="R1598">
        <f t="shared" si="98"/>
        <v>2014</v>
      </c>
      <c r="S1598" s="17">
        <f t="shared" si="99"/>
        <v>41941.430196759262</v>
      </c>
    </row>
    <row r="1599" spans="1:19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14">
        <v>1471768197</v>
      </c>
      <c r="K1599" t="b">
        <v>0</v>
      </c>
      <c r="L1599">
        <v>0</v>
      </c>
      <c r="M1599" t="b">
        <v>0</v>
      </c>
      <c r="N1599" s="12" t="s">
        <v>8297</v>
      </c>
      <c r="O1599" t="s">
        <v>8304</v>
      </c>
      <c r="P1599" s="10">
        <f t="shared" si="96"/>
        <v>0</v>
      </c>
      <c r="Q1599" s="10" t="e">
        <f t="shared" si="97"/>
        <v>#DIV/0!</v>
      </c>
      <c r="R1599">
        <f t="shared" si="98"/>
        <v>2016</v>
      </c>
      <c r="S1599" s="17">
        <f t="shared" si="99"/>
        <v>42603.354131944448</v>
      </c>
    </row>
    <row r="1600" spans="1:19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14">
        <v>1432742458</v>
      </c>
      <c r="K1600" t="b">
        <v>0</v>
      </c>
      <c r="L1600">
        <v>1</v>
      </c>
      <c r="M1600" t="b">
        <v>0</v>
      </c>
      <c r="N1600" s="12" t="s">
        <v>8297</v>
      </c>
      <c r="O1600" t="s">
        <v>8304</v>
      </c>
      <c r="P1600" s="10">
        <f t="shared" si="96"/>
        <v>0</v>
      </c>
      <c r="Q1600" s="10">
        <f t="shared" si="97"/>
        <v>1</v>
      </c>
      <c r="R1600">
        <f t="shared" si="98"/>
        <v>2015</v>
      </c>
      <c r="S1600" s="17">
        <f t="shared" si="99"/>
        <v>42151.667337962965</v>
      </c>
    </row>
    <row r="1601" spans="1:19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14">
        <v>1457528176</v>
      </c>
      <c r="K1601" t="b">
        <v>0</v>
      </c>
      <c r="L1601">
        <v>0</v>
      </c>
      <c r="M1601" t="b">
        <v>0</v>
      </c>
      <c r="N1601" s="12" t="s">
        <v>8297</v>
      </c>
      <c r="O1601" t="s">
        <v>8304</v>
      </c>
      <c r="P1601" s="10">
        <f t="shared" si="96"/>
        <v>0</v>
      </c>
      <c r="Q1601" s="10" t="e">
        <f t="shared" si="97"/>
        <v>#DIV/0!</v>
      </c>
      <c r="R1601">
        <f t="shared" si="98"/>
        <v>2016</v>
      </c>
      <c r="S1601" s="17">
        <f t="shared" si="99"/>
        <v>42438.53907407407</v>
      </c>
    </row>
    <row r="1602" spans="1:19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14">
        <v>1401585752</v>
      </c>
      <c r="K1602" t="b">
        <v>0</v>
      </c>
      <c r="L1602">
        <v>9</v>
      </c>
      <c r="M1602" t="b">
        <v>0</v>
      </c>
      <c r="N1602" s="12" t="s">
        <v>8297</v>
      </c>
      <c r="O1602" t="s">
        <v>8304</v>
      </c>
      <c r="P1602" s="10">
        <f t="shared" si="96"/>
        <v>7</v>
      </c>
      <c r="Q1602" s="10">
        <f t="shared" si="97"/>
        <v>40.78</v>
      </c>
      <c r="R1602">
        <f t="shared" si="98"/>
        <v>2014</v>
      </c>
      <c r="S1602" s="17">
        <f t="shared" si="99"/>
        <v>41791.057314814818</v>
      </c>
    </row>
    <row r="1603" spans="1:19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14">
        <v>1301969633</v>
      </c>
      <c r="K1603" t="b">
        <v>0</v>
      </c>
      <c r="L1603">
        <v>56</v>
      </c>
      <c r="M1603" t="b">
        <v>1</v>
      </c>
      <c r="N1603" s="12" t="s">
        <v>8284</v>
      </c>
      <c r="O1603" t="s">
        <v>8285</v>
      </c>
      <c r="P1603" s="10">
        <f t="shared" ref="P1603:P1666" si="100">ROUND(E1603/D1603*100,0)</f>
        <v>108</v>
      </c>
      <c r="Q1603" s="10">
        <f t="shared" ref="Q1603:Q1666" si="101">ROUND(E1603/L1603,2)</f>
        <v>48.33</v>
      </c>
      <c r="R1603">
        <f t="shared" ref="R1603:R1666" si="102">YEAR(S1603)</f>
        <v>2011</v>
      </c>
      <c r="S1603" s="17">
        <f t="shared" ref="S1603:S1666" si="103">(((J1603/60)/60)/24)+DATE(1970,1,1)</f>
        <v>40638.092974537038</v>
      </c>
    </row>
    <row r="1604" spans="1:19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14">
        <v>1314947317</v>
      </c>
      <c r="K1604" t="b">
        <v>0</v>
      </c>
      <c r="L1604">
        <v>32</v>
      </c>
      <c r="M1604" t="b">
        <v>1</v>
      </c>
      <c r="N1604" s="12" t="s">
        <v>8284</v>
      </c>
      <c r="O1604" t="s">
        <v>8285</v>
      </c>
      <c r="P1604" s="10">
        <f t="shared" si="100"/>
        <v>100</v>
      </c>
      <c r="Q1604" s="10">
        <f t="shared" si="101"/>
        <v>46.95</v>
      </c>
      <c r="R1604">
        <f t="shared" si="102"/>
        <v>2011</v>
      </c>
      <c r="S1604" s="17">
        <f t="shared" si="103"/>
        <v>40788.297650462962</v>
      </c>
    </row>
    <row r="1605" spans="1:19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14">
        <v>1322539459</v>
      </c>
      <c r="K1605" t="b">
        <v>0</v>
      </c>
      <c r="L1605">
        <v>30</v>
      </c>
      <c r="M1605" t="b">
        <v>1</v>
      </c>
      <c r="N1605" s="12" t="s">
        <v>8284</v>
      </c>
      <c r="O1605" t="s">
        <v>8285</v>
      </c>
      <c r="P1605" s="10">
        <f t="shared" si="100"/>
        <v>100</v>
      </c>
      <c r="Q1605" s="10">
        <f t="shared" si="101"/>
        <v>66.69</v>
      </c>
      <c r="R1605">
        <f t="shared" si="102"/>
        <v>2011</v>
      </c>
      <c r="S1605" s="17">
        <f t="shared" si="103"/>
        <v>40876.169664351852</v>
      </c>
    </row>
    <row r="1606" spans="1:19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14">
        <v>1328559435</v>
      </c>
      <c r="K1606" t="b">
        <v>0</v>
      </c>
      <c r="L1606">
        <v>70</v>
      </c>
      <c r="M1606" t="b">
        <v>1</v>
      </c>
      <c r="N1606" s="12" t="s">
        <v>8284</v>
      </c>
      <c r="O1606" t="s">
        <v>8285</v>
      </c>
      <c r="P1606" s="10">
        <f t="shared" si="100"/>
        <v>122</v>
      </c>
      <c r="Q1606" s="10">
        <f t="shared" si="101"/>
        <v>48.84</v>
      </c>
      <c r="R1606">
        <f t="shared" si="102"/>
        <v>2012</v>
      </c>
      <c r="S1606" s="17">
        <f t="shared" si="103"/>
        <v>40945.845312500001</v>
      </c>
    </row>
    <row r="1607" spans="1:19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14">
        <v>1311380313</v>
      </c>
      <c r="K1607" t="b">
        <v>0</v>
      </c>
      <c r="L1607">
        <v>44</v>
      </c>
      <c r="M1607" t="b">
        <v>1</v>
      </c>
      <c r="N1607" s="12" t="s">
        <v>8284</v>
      </c>
      <c r="O1607" t="s">
        <v>8285</v>
      </c>
      <c r="P1607" s="10">
        <f t="shared" si="100"/>
        <v>101</v>
      </c>
      <c r="Q1607" s="10">
        <f t="shared" si="101"/>
        <v>137.31</v>
      </c>
      <c r="R1607">
        <f t="shared" si="102"/>
        <v>2011</v>
      </c>
      <c r="S1607" s="17">
        <f t="shared" si="103"/>
        <v>40747.012881944444</v>
      </c>
    </row>
    <row r="1608" spans="1:19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14">
        <v>1293158438</v>
      </c>
      <c r="K1608" t="b">
        <v>0</v>
      </c>
      <c r="L1608">
        <v>92</v>
      </c>
      <c r="M1608" t="b">
        <v>1</v>
      </c>
      <c r="N1608" s="12" t="s">
        <v>8284</v>
      </c>
      <c r="O1608" t="s">
        <v>8285</v>
      </c>
      <c r="P1608" s="10">
        <f t="shared" si="100"/>
        <v>101</v>
      </c>
      <c r="Q1608" s="10">
        <f t="shared" si="101"/>
        <v>87.83</v>
      </c>
      <c r="R1608">
        <f t="shared" si="102"/>
        <v>2010</v>
      </c>
      <c r="S1608" s="17">
        <f t="shared" si="103"/>
        <v>40536.111550925925</v>
      </c>
    </row>
    <row r="1609" spans="1:19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14">
        <v>1337887451</v>
      </c>
      <c r="K1609" t="b">
        <v>0</v>
      </c>
      <c r="L1609">
        <v>205</v>
      </c>
      <c r="M1609" t="b">
        <v>1</v>
      </c>
      <c r="N1609" s="12" t="s">
        <v>8284</v>
      </c>
      <c r="O1609" t="s">
        <v>8285</v>
      </c>
      <c r="P1609" s="10">
        <f t="shared" si="100"/>
        <v>145</v>
      </c>
      <c r="Q1609" s="10">
        <f t="shared" si="101"/>
        <v>70.790000000000006</v>
      </c>
      <c r="R1609">
        <f t="shared" si="102"/>
        <v>2012</v>
      </c>
      <c r="S1609" s="17">
        <f t="shared" si="103"/>
        <v>41053.80846064815</v>
      </c>
    </row>
    <row r="1610" spans="1:19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14">
        <v>1385754986</v>
      </c>
      <c r="K1610" t="b">
        <v>0</v>
      </c>
      <c r="L1610">
        <v>23</v>
      </c>
      <c r="M1610" t="b">
        <v>1</v>
      </c>
      <c r="N1610" s="12" t="s">
        <v>8284</v>
      </c>
      <c r="O1610" t="s">
        <v>8285</v>
      </c>
      <c r="P1610" s="10">
        <f t="shared" si="100"/>
        <v>101</v>
      </c>
      <c r="Q1610" s="10">
        <f t="shared" si="101"/>
        <v>52.83</v>
      </c>
      <c r="R1610">
        <f t="shared" si="102"/>
        <v>2013</v>
      </c>
      <c r="S1610" s="17">
        <f t="shared" si="103"/>
        <v>41607.83085648148</v>
      </c>
    </row>
    <row r="1611" spans="1:19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14">
        <v>1315612909</v>
      </c>
      <c r="K1611" t="b">
        <v>0</v>
      </c>
      <c r="L1611">
        <v>4</v>
      </c>
      <c r="M1611" t="b">
        <v>1</v>
      </c>
      <c r="N1611" s="12" t="s">
        <v>8284</v>
      </c>
      <c r="O1611" t="s">
        <v>8285</v>
      </c>
      <c r="P1611" s="10">
        <f t="shared" si="100"/>
        <v>118</v>
      </c>
      <c r="Q1611" s="10">
        <f t="shared" si="101"/>
        <v>443.75</v>
      </c>
      <c r="R1611">
        <f t="shared" si="102"/>
        <v>2011</v>
      </c>
      <c r="S1611" s="17">
        <f t="shared" si="103"/>
        <v>40796.001261574071</v>
      </c>
    </row>
    <row r="1612" spans="1:19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14">
        <v>1353017510</v>
      </c>
      <c r="K1612" t="b">
        <v>0</v>
      </c>
      <c r="L1612">
        <v>112</v>
      </c>
      <c r="M1612" t="b">
        <v>1</v>
      </c>
      <c r="N1612" s="12" t="s">
        <v>8284</v>
      </c>
      <c r="O1612" t="s">
        <v>8285</v>
      </c>
      <c r="P1612" s="10">
        <f t="shared" si="100"/>
        <v>272</v>
      </c>
      <c r="Q1612" s="10">
        <f t="shared" si="101"/>
        <v>48.54</v>
      </c>
      <c r="R1612">
        <f t="shared" si="102"/>
        <v>2012</v>
      </c>
      <c r="S1612" s="17">
        <f t="shared" si="103"/>
        <v>41228.924884259257</v>
      </c>
    </row>
    <row r="1613" spans="1:19" ht="15.7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14">
        <v>1368576032</v>
      </c>
      <c r="K1613" t="b">
        <v>0</v>
      </c>
      <c r="L1613">
        <v>27</v>
      </c>
      <c r="M1613" t="b">
        <v>1</v>
      </c>
      <c r="N1613" s="12" t="s">
        <v>8284</v>
      </c>
      <c r="O1613" t="s">
        <v>8285</v>
      </c>
      <c r="P1613" s="10">
        <f t="shared" si="100"/>
        <v>125</v>
      </c>
      <c r="Q1613" s="10">
        <f t="shared" si="101"/>
        <v>37.07</v>
      </c>
      <c r="R1613">
        <f t="shared" si="102"/>
        <v>2013</v>
      </c>
      <c r="S1613" s="17">
        <f t="shared" si="103"/>
        <v>41409.00037037037</v>
      </c>
    </row>
    <row r="1614" spans="1:19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14">
        <v>1354568384</v>
      </c>
      <c r="K1614" t="b">
        <v>0</v>
      </c>
      <c r="L1614">
        <v>11</v>
      </c>
      <c r="M1614" t="b">
        <v>1</v>
      </c>
      <c r="N1614" s="12" t="s">
        <v>8284</v>
      </c>
      <c r="O1614" t="s">
        <v>8285</v>
      </c>
      <c r="P1614" s="10">
        <f t="shared" si="100"/>
        <v>110</v>
      </c>
      <c r="Q1614" s="10">
        <f t="shared" si="101"/>
        <v>50</v>
      </c>
      <c r="R1614">
        <f t="shared" si="102"/>
        <v>2012</v>
      </c>
      <c r="S1614" s="17">
        <f t="shared" si="103"/>
        <v>41246.874814814815</v>
      </c>
    </row>
    <row r="1615" spans="1:19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14">
        <v>1340329202</v>
      </c>
      <c r="K1615" t="b">
        <v>0</v>
      </c>
      <c r="L1615">
        <v>26</v>
      </c>
      <c r="M1615" t="b">
        <v>1</v>
      </c>
      <c r="N1615" s="12" t="s">
        <v>8284</v>
      </c>
      <c r="O1615" t="s">
        <v>8285</v>
      </c>
      <c r="P1615" s="10">
        <f t="shared" si="100"/>
        <v>102</v>
      </c>
      <c r="Q1615" s="10">
        <f t="shared" si="101"/>
        <v>39.04</v>
      </c>
      <c r="R1615">
        <f t="shared" si="102"/>
        <v>2012</v>
      </c>
      <c r="S1615" s="17">
        <f t="shared" si="103"/>
        <v>41082.069467592592</v>
      </c>
    </row>
    <row r="1616" spans="1:19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14">
        <v>1401924769</v>
      </c>
      <c r="K1616" t="b">
        <v>0</v>
      </c>
      <c r="L1616">
        <v>77</v>
      </c>
      <c r="M1616" t="b">
        <v>1</v>
      </c>
      <c r="N1616" s="12" t="s">
        <v>8284</v>
      </c>
      <c r="O1616" t="s">
        <v>8285</v>
      </c>
      <c r="P1616" s="10">
        <f t="shared" si="100"/>
        <v>103</v>
      </c>
      <c r="Q1616" s="10">
        <f t="shared" si="101"/>
        <v>66.69</v>
      </c>
      <c r="R1616">
        <f t="shared" si="102"/>
        <v>2014</v>
      </c>
      <c r="S1616" s="17">
        <f t="shared" si="103"/>
        <v>41794.981122685182</v>
      </c>
    </row>
    <row r="1617" spans="1:19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14">
        <v>1319850796</v>
      </c>
      <c r="K1617" t="b">
        <v>0</v>
      </c>
      <c r="L1617">
        <v>136</v>
      </c>
      <c r="M1617" t="b">
        <v>1</v>
      </c>
      <c r="N1617" s="12" t="s">
        <v>8284</v>
      </c>
      <c r="O1617" t="s">
        <v>8285</v>
      </c>
      <c r="P1617" s="10">
        <f t="shared" si="100"/>
        <v>114</v>
      </c>
      <c r="Q1617" s="10">
        <f t="shared" si="101"/>
        <v>67.13</v>
      </c>
      <c r="R1617">
        <f t="shared" si="102"/>
        <v>2011</v>
      </c>
      <c r="S1617" s="17">
        <f t="shared" si="103"/>
        <v>40845.050879629627</v>
      </c>
    </row>
    <row r="1618" spans="1:19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14">
        <v>1350061821</v>
      </c>
      <c r="K1618" t="b">
        <v>0</v>
      </c>
      <c r="L1618">
        <v>157</v>
      </c>
      <c r="M1618" t="b">
        <v>1</v>
      </c>
      <c r="N1618" s="12" t="s">
        <v>8284</v>
      </c>
      <c r="O1618" t="s">
        <v>8285</v>
      </c>
      <c r="P1618" s="10">
        <f t="shared" si="100"/>
        <v>104</v>
      </c>
      <c r="Q1618" s="10">
        <f t="shared" si="101"/>
        <v>66.37</v>
      </c>
      <c r="R1618">
        <f t="shared" si="102"/>
        <v>2012</v>
      </c>
      <c r="S1618" s="17">
        <f t="shared" si="103"/>
        <v>41194.715520833335</v>
      </c>
    </row>
    <row r="1619" spans="1:19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14">
        <v>1380470188</v>
      </c>
      <c r="K1619" t="b">
        <v>0</v>
      </c>
      <c r="L1619">
        <v>158</v>
      </c>
      <c r="M1619" t="b">
        <v>1</v>
      </c>
      <c r="N1619" s="12" t="s">
        <v>8284</v>
      </c>
      <c r="O1619" t="s">
        <v>8285</v>
      </c>
      <c r="P1619" s="10">
        <f t="shared" si="100"/>
        <v>146</v>
      </c>
      <c r="Q1619" s="10">
        <f t="shared" si="101"/>
        <v>64.62</v>
      </c>
      <c r="R1619">
        <f t="shared" si="102"/>
        <v>2013</v>
      </c>
      <c r="S1619" s="17">
        <f t="shared" si="103"/>
        <v>41546.664212962962</v>
      </c>
    </row>
    <row r="1620" spans="1:19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14">
        <v>1359301335</v>
      </c>
      <c r="K1620" t="b">
        <v>0</v>
      </c>
      <c r="L1620">
        <v>27</v>
      </c>
      <c r="M1620" t="b">
        <v>1</v>
      </c>
      <c r="N1620" s="12" t="s">
        <v>8284</v>
      </c>
      <c r="O1620" t="s">
        <v>8285</v>
      </c>
      <c r="P1620" s="10">
        <f t="shared" si="100"/>
        <v>105</v>
      </c>
      <c r="Q1620" s="10">
        <f t="shared" si="101"/>
        <v>58.37</v>
      </c>
      <c r="R1620">
        <f t="shared" si="102"/>
        <v>2013</v>
      </c>
      <c r="S1620" s="17">
        <f t="shared" si="103"/>
        <v>41301.654340277775</v>
      </c>
    </row>
    <row r="1621" spans="1:19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14">
        <v>1408940886</v>
      </c>
      <c r="K1621" t="b">
        <v>0</v>
      </c>
      <c r="L1621">
        <v>23</v>
      </c>
      <c r="M1621" t="b">
        <v>1</v>
      </c>
      <c r="N1621" s="12" t="s">
        <v>8284</v>
      </c>
      <c r="O1621" t="s">
        <v>8285</v>
      </c>
      <c r="P1621" s="10">
        <f t="shared" si="100"/>
        <v>133</v>
      </c>
      <c r="Q1621" s="10">
        <f t="shared" si="101"/>
        <v>86.96</v>
      </c>
      <c r="R1621">
        <f t="shared" si="102"/>
        <v>2014</v>
      </c>
      <c r="S1621" s="17">
        <f t="shared" si="103"/>
        <v>41876.18618055556</v>
      </c>
    </row>
    <row r="1622" spans="1:19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14">
        <v>1361002140</v>
      </c>
      <c r="K1622" t="b">
        <v>0</v>
      </c>
      <c r="L1622">
        <v>17</v>
      </c>
      <c r="M1622" t="b">
        <v>1</v>
      </c>
      <c r="N1622" s="12" t="s">
        <v>8284</v>
      </c>
      <c r="O1622" t="s">
        <v>8285</v>
      </c>
      <c r="P1622" s="10">
        <f t="shared" si="100"/>
        <v>113</v>
      </c>
      <c r="Q1622" s="10">
        <f t="shared" si="101"/>
        <v>66.47</v>
      </c>
      <c r="R1622">
        <f t="shared" si="102"/>
        <v>2013</v>
      </c>
      <c r="S1622" s="17">
        <f t="shared" si="103"/>
        <v>41321.339583333334</v>
      </c>
    </row>
    <row r="1623" spans="1:19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14">
        <v>1333550015</v>
      </c>
      <c r="K1623" t="b">
        <v>0</v>
      </c>
      <c r="L1623">
        <v>37</v>
      </c>
      <c r="M1623" t="b">
        <v>1</v>
      </c>
      <c r="N1623" s="12" t="s">
        <v>8284</v>
      </c>
      <c r="O1623" t="s">
        <v>8285</v>
      </c>
      <c r="P1623" s="10">
        <f t="shared" si="100"/>
        <v>121</v>
      </c>
      <c r="Q1623" s="10">
        <f t="shared" si="101"/>
        <v>163.78</v>
      </c>
      <c r="R1623">
        <f t="shared" si="102"/>
        <v>2012</v>
      </c>
      <c r="S1623" s="17">
        <f t="shared" si="103"/>
        <v>41003.60665509259</v>
      </c>
    </row>
    <row r="1624" spans="1:19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14">
        <v>1415343874</v>
      </c>
      <c r="K1624" t="b">
        <v>0</v>
      </c>
      <c r="L1624">
        <v>65</v>
      </c>
      <c r="M1624" t="b">
        <v>1</v>
      </c>
      <c r="N1624" s="12" t="s">
        <v>8284</v>
      </c>
      <c r="O1624" t="s">
        <v>8285</v>
      </c>
      <c r="P1624" s="10">
        <f t="shared" si="100"/>
        <v>102</v>
      </c>
      <c r="Q1624" s="10">
        <f t="shared" si="101"/>
        <v>107.98</v>
      </c>
      <c r="R1624">
        <f t="shared" si="102"/>
        <v>2014</v>
      </c>
      <c r="S1624" s="17">
        <f t="shared" si="103"/>
        <v>41950.29483796296</v>
      </c>
    </row>
    <row r="1625" spans="1:19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14">
        <v>1372437089</v>
      </c>
      <c r="K1625" t="b">
        <v>0</v>
      </c>
      <c r="L1625">
        <v>18</v>
      </c>
      <c r="M1625" t="b">
        <v>1</v>
      </c>
      <c r="N1625" s="12" t="s">
        <v>8284</v>
      </c>
      <c r="O1625" t="s">
        <v>8285</v>
      </c>
      <c r="P1625" s="10">
        <f t="shared" si="100"/>
        <v>101</v>
      </c>
      <c r="Q1625" s="10">
        <f t="shared" si="101"/>
        <v>42.11</v>
      </c>
      <c r="R1625">
        <f t="shared" si="102"/>
        <v>2013</v>
      </c>
      <c r="S1625" s="17">
        <f t="shared" si="103"/>
        <v>41453.688530092593</v>
      </c>
    </row>
    <row r="1626" spans="1:19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14">
        <v>1354265335</v>
      </c>
      <c r="K1626" t="b">
        <v>0</v>
      </c>
      <c r="L1626">
        <v>25</v>
      </c>
      <c r="M1626" t="b">
        <v>1</v>
      </c>
      <c r="N1626" s="12" t="s">
        <v>8284</v>
      </c>
      <c r="O1626" t="s">
        <v>8285</v>
      </c>
      <c r="P1626" s="10">
        <f t="shared" si="100"/>
        <v>118</v>
      </c>
      <c r="Q1626" s="10">
        <f t="shared" si="101"/>
        <v>47.2</v>
      </c>
      <c r="R1626">
        <f t="shared" si="102"/>
        <v>2012</v>
      </c>
      <c r="S1626" s="17">
        <f t="shared" si="103"/>
        <v>41243.367303240739</v>
      </c>
    </row>
    <row r="1627" spans="1:19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14">
        <v>1344962853</v>
      </c>
      <c r="K1627" t="b">
        <v>0</v>
      </c>
      <c r="L1627">
        <v>104</v>
      </c>
      <c r="M1627" t="b">
        <v>1</v>
      </c>
      <c r="N1627" s="12" t="s">
        <v>8284</v>
      </c>
      <c r="O1627" t="s">
        <v>8285</v>
      </c>
      <c r="P1627" s="10">
        <f t="shared" si="100"/>
        <v>155</v>
      </c>
      <c r="Q1627" s="10">
        <f t="shared" si="101"/>
        <v>112.02</v>
      </c>
      <c r="R1627">
        <f t="shared" si="102"/>
        <v>2012</v>
      </c>
      <c r="S1627" s="17">
        <f t="shared" si="103"/>
        <v>41135.699687500004</v>
      </c>
    </row>
    <row r="1628" spans="1:19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14">
        <v>1383337267</v>
      </c>
      <c r="K1628" t="b">
        <v>0</v>
      </c>
      <c r="L1628">
        <v>108</v>
      </c>
      <c r="M1628" t="b">
        <v>1</v>
      </c>
      <c r="N1628" s="12" t="s">
        <v>8284</v>
      </c>
      <c r="O1628" t="s">
        <v>8285</v>
      </c>
      <c r="P1628" s="10">
        <f t="shared" si="100"/>
        <v>101</v>
      </c>
      <c r="Q1628" s="10">
        <f t="shared" si="101"/>
        <v>74.95</v>
      </c>
      <c r="R1628">
        <f t="shared" si="102"/>
        <v>2013</v>
      </c>
      <c r="S1628" s="17">
        <f t="shared" si="103"/>
        <v>41579.847997685189</v>
      </c>
    </row>
    <row r="1629" spans="1:19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14">
        <v>1351011489</v>
      </c>
      <c r="K1629" t="b">
        <v>0</v>
      </c>
      <c r="L1629">
        <v>38</v>
      </c>
      <c r="M1629" t="b">
        <v>1</v>
      </c>
      <c r="N1629" s="12" t="s">
        <v>8284</v>
      </c>
      <c r="O1629" t="s">
        <v>8285</v>
      </c>
      <c r="P1629" s="10">
        <f t="shared" si="100"/>
        <v>117</v>
      </c>
      <c r="Q1629" s="10">
        <f t="shared" si="101"/>
        <v>61.58</v>
      </c>
      <c r="R1629">
        <f t="shared" si="102"/>
        <v>2012</v>
      </c>
      <c r="S1629" s="17">
        <f t="shared" si="103"/>
        <v>41205.707048611112</v>
      </c>
    </row>
    <row r="1630" spans="1:19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14">
        <v>1400175682</v>
      </c>
      <c r="K1630" t="b">
        <v>0</v>
      </c>
      <c r="L1630">
        <v>88</v>
      </c>
      <c r="M1630" t="b">
        <v>1</v>
      </c>
      <c r="N1630" s="12" t="s">
        <v>8284</v>
      </c>
      <c r="O1630" t="s">
        <v>8285</v>
      </c>
      <c r="P1630" s="10">
        <f t="shared" si="100"/>
        <v>101</v>
      </c>
      <c r="Q1630" s="10">
        <f t="shared" si="101"/>
        <v>45.88</v>
      </c>
      <c r="R1630">
        <f t="shared" si="102"/>
        <v>2014</v>
      </c>
      <c r="S1630" s="17">
        <f t="shared" si="103"/>
        <v>41774.737060185187</v>
      </c>
    </row>
    <row r="1631" spans="1:19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14">
        <v>1389041333</v>
      </c>
      <c r="K1631" t="b">
        <v>0</v>
      </c>
      <c r="L1631">
        <v>82</v>
      </c>
      <c r="M1631" t="b">
        <v>1</v>
      </c>
      <c r="N1631" s="12" t="s">
        <v>8284</v>
      </c>
      <c r="O1631" t="s">
        <v>8285</v>
      </c>
      <c r="P1631" s="10">
        <f t="shared" si="100"/>
        <v>104</v>
      </c>
      <c r="Q1631" s="10">
        <f t="shared" si="101"/>
        <v>75.849999999999994</v>
      </c>
      <c r="R1631">
        <f t="shared" si="102"/>
        <v>2014</v>
      </c>
      <c r="S1631" s="17">
        <f t="shared" si="103"/>
        <v>41645.867280092592</v>
      </c>
    </row>
    <row r="1632" spans="1:19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14">
        <v>1328040375</v>
      </c>
      <c r="K1632" t="b">
        <v>0</v>
      </c>
      <c r="L1632">
        <v>126</v>
      </c>
      <c r="M1632" t="b">
        <v>1</v>
      </c>
      <c r="N1632" s="12" t="s">
        <v>8284</v>
      </c>
      <c r="O1632" t="s">
        <v>8285</v>
      </c>
      <c r="P1632" s="10">
        <f t="shared" si="100"/>
        <v>265</v>
      </c>
      <c r="Q1632" s="10">
        <f t="shared" si="101"/>
        <v>84.21</v>
      </c>
      <c r="R1632">
        <f t="shared" si="102"/>
        <v>2012</v>
      </c>
      <c r="S1632" s="17">
        <f t="shared" si="103"/>
        <v>40939.837673611109</v>
      </c>
    </row>
    <row r="1633" spans="1:19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14">
        <v>1347482261</v>
      </c>
      <c r="K1633" t="b">
        <v>0</v>
      </c>
      <c r="L1633">
        <v>133</v>
      </c>
      <c r="M1633" t="b">
        <v>1</v>
      </c>
      <c r="N1633" s="12" t="s">
        <v>8284</v>
      </c>
      <c r="O1633" t="s">
        <v>8285</v>
      </c>
      <c r="P1633" s="10">
        <f t="shared" si="100"/>
        <v>156</v>
      </c>
      <c r="Q1633" s="10">
        <f t="shared" si="101"/>
        <v>117.23</v>
      </c>
      <c r="R1633">
        <f t="shared" si="102"/>
        <v>2012</v>
      </c>
      <c r="S1633" s="17">
        <f t="shared" si="103"/>
        <v>41164.859502314815</v>
      </c>
    </row>
    <row r="1634" spans="1:19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14">
        <v>1311667854</v>
      </c>
      <c r="K1634" t="b">
        <v>0</v>
      </c>
      <c r="L1634">
        <v>47</v>
      </c>
      <c r="M1634" t="b">
        <v>1</v>
      </c>
      <c r="N1634" s="12" t="s">
        <v>8284</v>
      </c>
      <c r="O1634" t="s">
        <v>8285</v>
      </c>
      <c r="P1634" s="10">
        <f t="shared" si="100"/>
        <v>102</v>
      </c>
      <c r="Q1634" s="10">
        <f t="shared" si="101"/>
        <v>86.49</v>
      </c>
      <c r="R1634">
        <f t="shared" si="102"/>
        <v>2011</v>
      </c>
      <c r="S1634" s="17">
        <f t="shared" si="103"/>
        <v>40750.340902777774</v>
      </c>
    </row>
    <row r="1635" spans="1:19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14">
        <v>1324329156</v>
      </c>
      <c r="K1635" t="b">
        <v>0</v>
      </c>
      <c r="L1635">
        <v>58</v>
      </c>
      <c r="M1635" t="b">
        <v>1</v>
      </c>
      <c r="N1635" s="12" t="s">
        <v>8284</v>
      </c>
      <c r="O1635" t="s">
        <v>8285</v>
      </c>
      <c r="P1635" s="10">
        <f t="shared" si="100"/>
        <v>100</v>
      </c>
      <c r="Q1635" s="10">
        <f t="shared" si="101"/>
        <v>172.41</v>
      </c>
      <c r="R1635">
        <f t="shared" si="102"/>
        <v>2011</v>
      </c>
      <c r="S1635" s="17">
        <f t="shared" si="103"/>
        <v>40896.883750000001</v>
      </c>
    </row>
    <row r="1636" spans="1:19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14">
        <v>1303706001</v>
      </c>
      <c r="K1636" t="b">
        <v>0</v>
      </c>
      <c r="L1636">
        <v>32</v>
      </c>
      <c r="M1636" t="b">
        <v>1</v>
      </c>
      <c r="N1636" s="12" t="s">
        <v>8284</v>
      </c>
      <c r="O1636" t="s">
        <v>8285</v>
      </c>
      <c r="P1636" s="10">
        <f t="shared" si="100"/>
        <v>101</v>
      </c>
      <c r="Q1636" s="10">
        <f t="shared" si="101"/>
        <v>62.81</v>
      </c>
      <c r="R1636">
        <f t="shared" si="102"/>
        <v>2011</v>
      </c>
      <c r="S1636" s="17">
        <f t="shared" si="103"/>
        <v>40658.189826388887</v>
      </c>
    </row>
    <row r="1637" spans="1:19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14">
        <v>1463086261</v>
      </c>
      <c r="K1637" t="b">
        <v>0</v>
      </c>
      <c r="L1637">
        <v>37</v>
      </c>
      <c r="M1637" t="b">
        <v>1</v>
      </c>
      <c r="N1637" s="12" t="s">
        <v>8284</v>
      </c>
      <c r="O1637" t="s">
        <v>8285</v>
      </c>
      <c r="P1637" s="10">
        <f t="shared" si="100"/>
        <v>125</v>
      </c>
      <c r="Q1637" s="10">
        <f t="shared" si="101"/>
        <v>67.73</v>
      </c>
      <c r="R1637">
        <f t="shared" si="102"/>
        <v>2016</v>
      </c>
      <c r="S1637" s="17">
        <f t="shared" si="103"/>
        <v>42502.868761574078</v>
      </c>
    </row>
    <row r="1638" spans="1:19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14">
        <v>1304129088</v>
      </c>
      <c r="K1638" t="b">
        <v>0</v>
      </c>
      <c r="L1638">
        <v>87</v>
      </c>
      <c r="M1638" t="b">
        <v>1</v>
      </c>
      <c r="N1638" s="12" t="s">
        <v>8284</v>
      </c>
      <c r="O1638" t="s">
        <v>8285</v>
      </c>
      <c r="P1638" s="10">
        <f t="shared" si="100"/>
        <v>104</v>
      </c>
      <c r="Q1638" s="10">
        <f t="shared" si="101"/>
        <v>53.56</v>
      </c>
      <c r="R1638">
        <f t="shared" si="102"/>
        <v>2011</v>
      </c>
      <c r="S1638" s="17">
        <f t="shared" si="103"/>
        <v>40663.08666666667</v>
      </c>
    </row>
    <row r="1639" spans="1:19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14">
        <v>1257444140</v>
      </c>
      <c r="K1639" t="b">
        <v>0</v>
      </c>
      <c r="L1639">
        <v>15</v>
      </c>
      <c r="M1639" t="b">
        <v>1</v>
      </c>
      <c r="N1639" s="12" t="s">
        <v>8284</v>
      </c>
      <c r="O1639" t="s">
        <v>8285</v>
      </c>
      <c r="P1639" s="10">
        <f t="shared" si="100"/>
        <v>104</v>
      </c>
      <c r="Q1639" s="10">
        <f t="shared" si="101"/>
        <v>34.6</v>
      </c>
      <c r="R1639">
        <f t="shared" si="102"/>
        <v>2009</v>
      </c>
      <c r="S1639" s="17">
        <f t="shared" si="103"/>
        <v>40122.751620370371</v>
      </c>
    </row>
    <row r="1640" spans="1:19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14">
        <v>1358180968</v>
      </c>
      <c r="K1640" t="b">
        <v>0</v>
      </c>
      <c r="L1640">
        <v>27</v>
      </c>
      <c r="M1640" t="b">
        <v>1</v>
      </c>
      <c r="N1640" s="12" t="s">
        <v>8284</v>
      </c>
      <c r="O1640" t="s">
        <v>8285</v>
      </c>
      <c r="P1640" s="10">
        <f t="shared" si="100"/>
        <v>105</v>
      </c>
      <c r="Q1640" s="10">
        <f t="shared" si="101"/>
        <v>38.89</v>
      </c>
      <c r="R1640">
        <f t="shared" si="102"/>
        <v>2013</v>
      </c>
      <c r="S1640" s="17">
        <f t="shared" si="103"/>
        <v>41288.68712962963</v>
      </c>
    </row>
    <row r="1641" spans="1:19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14">
        <v>1328197165</v>
      </c>
      <c r="K1641" t="b">
        <v>0</v>
      </c>
      <c r="L1641">
        <v>19</v>
      </c>
      <c r="M1641" t="b">
        <v>1</v>
      </c>
      <c r="N1641" s="12" t="s">
        <v>8284</v>
      </c>
      <c r="O1641" t="s">
        <v>8285</v>
      </c>
      <c r="P1641" s="10">
        <f t="shared" si="100"/>
        <v>100</v>
      </c>
      <c r="Q1641" s="10">
        <f t="shared" si="101"/>
        <v>94.74</v>
      </c>
      <c r="R1641">
        <f t="shared" si="102"/>
        <v>2012</v>
      </c>
      <c r="S1641" s="17">
        <f t="shared" si="103"/>
        <v>40941.652372685188</v>
      </c>
    </row>
    <row r="1642" spans="1:19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14">
        <v>1279603955</v>
      </c>
      <c r="K1642" t="b">
        <v>0</v>
      </c>
      <c r="L1642">
        <v>17</v>
      </c>
      <c r="M1642" t="b">
        <v>1</v>
      </c>
      <c r="N1642" s="12" t="s">
        <v>8284</v>
      </c>
      <c r="O1642" t="s">
        <v>8285</v>
      </c>
      <c r="P1642" s="10">
        <f t="shared" si="100"/>
        <v>170</v>
      </c>
      <c r="Q1642" s="10">
        <f t="shared" si="101"/>
        <v>39.97</v>
      </c>
      <c r="R1642">
        <f t="shared" si="102"/>
        <v>2010</v>
      </c>
      <c r="S1642" s="17">
        <f t="shared" si="103"/>
        <v>40379.23096064815</v>
      </c>
    </row>
    <row r="1643" spans="1:19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14">
        <v>1416406744</v>
      </c>
      <c r="K1643" t="b">
        <v>0</v>
      </c>
      <c r="L1643">
        <v>26</v>
      </c>
      <c r="M1643" t="b">
        <v>1</v>
      </c>
      <c r="N1643" s="12" t="s">
        <v>8284</v>
      </c>
      <c r="O1643" t="s">
        <v>8305</v>
      </c>
      <c r="P1643" s="10">
        <f t="shared" si="100"/>
        <v>101</v>
      </c>
      <c r="Q1643" s="10">
        <f t="shared" si="101"/>
        <v>97.5</v>
      </c>
      <c r="R1643">
        <f t="shared" si="102"/>
        <v>2014</v>
      </c>
      <c r="S1643" s="17">
        <f t="shared" si="103"/>
        <v>41962.596574074079</v>
      </c>
    </row>
    <row r="1644" spans="1:19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14">
        <v>1306283727</v>
      </c>
      <c r="K1644" t="b">
        <v>0</v>
      </c>
      <c r="L1644">
        <v>28</v>
      </c>
      <c r="M1644" t="b">
        <v>1</v>
      </c>
      <c r="N1644" s="12" t="s">
        <v>8284</v>
      </c>
      <c r="O1644" t="s">
        <v>8305</v>
      </c>
      <c r="P1644" s="10">
        <f t="shared" si="100"/>
        <v>100</v>
      </c>
      <c r="Q1644" s="10">
        <f t="shared" si="101"/>
        <v>42.86</v>
      </c>
      <c r="R1644">
        <f t="shared" si="102"/>
        <v>2011</v>
      </c>
      <c r="S1644" s="17">
        <f t="shared" si="103"/>
        <v>40688.024618055555</v>
      </c>
    </row>
    <row r="1645" spans="1:19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14">
        <v>1345924012</v>
      </c>
      <c r="K1645" t="b">
        <v>0</v>
      </c>
      <c r="L1645">
        <v>37</v>
      </c>
      <c r="M1645" t="b">
        <v>1</v>
      </c>
      <c r="N1645" s="12" t="s">
        <v>8284</v>
      </c>
      <c r="O1645" t="s">
        <v>8305</v>
      </c>
      <c r="P1645" s="10">
        <f t="shared" si="100"/>
        <v>125</v>
      </c>
      <c r="Q1645" s="10">
        <f t="shared" si="101"/>
        <v>168.51</v>
      </c>
      <c r="R1645">
        <f t="shared" si="102"/>
        <v>2012</v>
      </c>
      <c r="S1645" s="17">
        <f t="shared" si="103"/>
        <v>41146.824212962965</v>
      </c>
    </row>
    <row r="1646" spans="1:19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14">
        <v>1348363560</v>
      </c>
      <c r="K1646" t="b">
        <v>0</v>
      </c>
      <c r="L1646">
        <v>128</v>
      </c>
      <c r="M1646" t="b">
        <v>1</v>
      </c>
      <c r="N1646" s="12" t="s">
        <v>8284</v>
      </c>
      <c r="O1646" t="s">
        <v>8305</v>
      </c>
      <c r="P1646" s="10">
        <f t="shared" si="100"/>
        <v>110</v>
      </c>
      <c r="Q1646" s="10">
        <f t="shared" si="101"/>
        <v>85.55</v>
      </c>
      <c r="R1646">
        <f t="shared" si="102"/>
        <v>2012</v>
      </c>
      <c r="S1646" s="17">
        <f t="shared" si="103"/>
        <v>41175.05972222222</v>
      </c>
    </row>
    <row r="1647" spans="1:19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14">
        <v>1378306140</v>
      </c>
      <c r="K1647" t="b">
        <v>0</v>
      </c>
      <c r="L1647">
        <v>10</v>
      </c>
      <c r="M1647" t="b">
        <v>1</v>
      </c>
      <c r="N1647" s="12" t="s">
        <v>8284</v>
      </c>
      <c r="O1647" t="s">
        <v>8305</v>
      </c>
      <c r="P1647" s="10">
        <f t="shared" si="100"/>
        <v>111</v>
      </c>
      <c r="Q1647" s="10">
        <f t="shared" si="101"/>
        <v>554</v>
      </c>
      <c r="R1647">
        <f t="shared" si="102"/>
        <v>2013</v>
      </c>
      <c r="S1647" s="17">
        <f t="shared" si="103"/>
        <v>41521.617361111108</v>
      </c>
    </row>
    <row r="1648" spans="1:19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14">
        <v>1405248503</v>
      </c>
      <c r="K1648" t="b">
        <v>0</v>
      </c>
      <c r="L1648">
        <v>83</v>
      </c>
      <c r="M1648" t="b">
        <v>1</v>
      </c>
      <c r="N1648" s="12" t="s">
        <v>8284</v>
      </c>
      <c r="O1648" t="s">
        <v>8305</v>
      </c>
      <c r="P1648" s="10">
        <f t="shared" si="100"/>
        <v>110</v>
      </c>
      <c r="Q1648" s="10">
        <f t="shared" si="101"/>
        <v>26.55</v>
      </c>
      <c r="R1648">
        <f t="shared" si="102"/>
        <v>2014</v>
      </c>
      <c r="S1648" s="17">
        <f t="shared" si="103"/>
        <v>41833.450266203705</v>
      </c>
    </row>
    <row r="1649" spans="1:19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14">
        <v>1336643377</v>
      </c>
      <c r="K1649" t="b">
        <v>0</v>
      </c>
      <c r="L1649">
        <v>46</v>
      </c>
      <c r="M1649" t="b">
        <v>1</v>
      </c>
      <c r="N1649" s="12" t="s">
        <v>8284</v>
      </c>
      <c r="O1649" t="s">
        <v>8305</v>
      </c>
      <c r="P1649" s="10">
        <f t="shared" si="100"/>
        <v>105</v>
      </c>
      <c r="Q1649" s="10">
        <f t="shared" si="101"/>
        <v>113.83</v>
      </c>
      <c r="R1649">
        <f t="shared" si="102"/>
        <v>2012</v>
      </c>
      <c r="S1649" s="17">
        <f t="shared" si="103"/>
        <v>41039.409456018519</v>
      </c>
    </row>
    <row r="1650" spans="1:19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14">
        <v>1298048082</v>
      </c>
      <c r="K1650" t="b">
        <v>0</v>
      </c>
      <c r="L1650">
        <v>90</v>
      </c>
      <c r="M1650" t="b">
        <v>1</v>
      </c>
      <c r="N1650" s="12" t="s">
        <v>8284</v>
      </c>
      <c r="O1650" t="s">
        <v>8305</v>
      </c>
      <c r="P1650" s="10">
        <f t="shared" si="100"/>
        <v>125</v>
      </c>
      <c r="Q1650" s="10">
        <f t="shared" si="101"/>
        <v>32.01</v>
      </c>
      <c r="R1650">
        <f t="shared" si="102"/>
        <v>2011</v>
      </c>
      <c r="S1650" s="17">
        <f t="shared" si="103"/>
        <v>40592.704652777778</v>
      </c>
    </row>
    <row r="1651" spans="1:19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14">
        <v>1396974355</v>
      </c>
      <c r="K1651" t="b">
        <v>0</v>
      </c>
      <c r="L1651">
        <v>81</v>
      </c>
      <c r="M1651" t="b">
        <v>1</v>
      </c>
      <c r="N1651" s="12" t="s">
        <v>8284</v>
      </c>
      <c r="O1651" t="s">
        <v>8305</v>
      </c>
      <c r="P1651" s="10">
        <f t="shared" si="100"/>
        <v>101</v>
      </c>
      <c r="Q1651" s="10">
        <f t="shared" si="101"/>
        <v>47.19</v>
      </c>
      <c r="R1651">
        <f t="shared" si="102"/>
        <v>2014</v>
      </c>
      <c r="S1651" s="17">
        <f t="shared" si="103"/>
        <v>41737.684664351851</v>
      </c>
    </row>
    <row r="1652" spans="1:19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14">
        <v>1378722437</v>
      </c>
      <c r="K1652" t="b">
        <v>0</v>
      </c>
      <c r="L1652">
        <v>32</v>
      </c>
      <c r="M1652" t="b">
        <v>1</v>
      </c>
      <c r="N1652" s="12" t="s">
        <v>8284</v>
      </c>
      <c r="O1652" t="s">
        <v>8305</v>
      </c>
      <c r="P1652" s="10">
        <f t="shared" si="100"/>
        <v>142</v>
      </c>
      <c r="Q1652" s="10">
        <f t="shared" si="101"/>
        <v>88.47</v>
      </c>
      <c r="R1652">
        <f t="shared" si="102"/>
        <v>2013</v>
      </c>
      <c r="S1652" s="17">
        <f t="shared" si="103"/>
        <v>41526.435613425929</v>
      </c>
    </row>
    <row r="1653" spans="1:19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14">
        <v>1300916220</v>
      </c>
      <c r="K1653" t="b">
        <v>0</v>
      </c>
      <c r="L1653">
        <v>20</v>
      </c>
      <c r="M1653" t="b">
        <v>1</v>
      </c>
      <c r="N1653" s="12" t="s">
        <v>8284</v>
      </c>
      <c r="O1653" t="s">
        <v>8305</v>
      </c>
      <c r="P1653" s="10">
        <f t="shared" si="100"/>
        <v>101</v>
      </c>
      <c r="Q1653" s="10">
        <f t="shared" si="101"/>
        <v>100.75</v>
      </c>
      <c r="R1653">
        <f t="shared" si="102"/>
        <v>2011</v>
      </c>
      <c r="S1653" s="17">
        <f t="shared" si="103"/>
        <v>40625.900694444441</v>
      </c>
    </row>
    <row r="1654" spans="1:19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14">
        <v>1382701793</v>
      </c>
      <c r="K1654" t="b">
        <v>0</v>
      </c>
      <c r="L1654">
        <v>70</v>
      </c>
      <c r="M1654" t="b">
        <v>1</v>
      </c>
      <c r="N1654" s="12" t="s">
        <v>8284</v>
      </c>
      <c r="O1654" t="s">
        <v>8305</v>
      </c>
      <c r="P1654" s="10">
        <f t="shared" si="100"/>
        <v>101</v>
      </c>
      <c r="Q1654" s="10">
        <f t="shared" si="101"/>
        <v>64.709999999999994</v>
      </c>
      <c r="R1654">
        <f t="shared" si="102"/>
        <v>2013</v>
      </c>
      <c r="S1654" s="17">
        <f t="shared" si="103"/>
        <v>41572.492974537039</v>
      </c>
    </row>
    <row r="1655" spans="1:19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14">
        <v>1300996896</v>
      </c>
      <c r="K1655" t="b">
        <v>0</v>
      </c>
      <c r="L1655">
        <v>168</v>
      </c>
      <c r="M1655" t="b">
        <v>1</v>
      </c>
      <c r="N1655" s="12" t="s">
        <v>8284</v>
      </c>
      <c r="O1655" t="s">
        <v>8305</v>
      </c>
      <c r="P1655" s="10">
        <f t="shared" si="100"/>
        <v>174</v>
      </c>
      <c r="Q1655" s="10">
        <f t="shared" si="101"/>
        <v>51.85</v>
      </c>
      <c r="R1655">
        <f t="shared" si="102"/>
        <v>2011</v>
      </c>
      <c r="S1655" s="17">
        <f t="shared" si="103"/>
        <v>40626.834444444445</v>
      </c>
    </row>
    <row r="1656" spans="1:19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14">
        <v>1332192160</v>
      </c>
      <c r="K1656" t="b">
        <v>0</v>
      </c>
      <c r="L1656">
        <v>34</v>
      </c>
      <c r="M1656" t="b">
        <v>1</v>
      </c>
      <c r="N1656" s="12" t="s">
        <v>8284</v>
      </c>
      <c r="O1656" t="s">
        <v>8305</v>
      </c>
      <c r="P1656" s="10">
        <f t="shared" si="100"/>
        <v>120</v>
      </c>
      <c r="Q1656" s="10">
        <f t="shared" si="101"/>
        <v>38.79</v>
      </c>
      <c r="R1656">
        <f t="shared" si="102"/>
        <v>2012</v>
      </c>
      <c r="S1656" s="17">
        <f t="shared" si="103"/>
        <v>40987.890740740739</v>
      </c>
    </row>
    <row r="1657" spans="1:19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14">
        <v>1331060420</v>
      </c>
      <c r="K1657" t="b">
        <v>0</v>
      </c>
      <c r="L1657">
        <v>48</v>
      </c>
      <c r="M1657" t="b">
        <v>1</v>
      </c>
      <c r="N1657" s="12" t="s">
        <v>8284</v>
      </c>
      <c r="O1657" t="s">
        <v>8305</v>
      </c>
      <c r="P1657" s="10">
        <f t="shared" si="100"/>
        <v>143</v>
      </c>
      <c r="Q1657" s="10">
        <f t="shared" si="101"/>
        <v>44.65</v>
      </c>
      <c r="R1657">
        <f t="shared" si="102"/>
        <v>2012</v>
      </c>
      <c r="S1657" s="17">
        <f t="shared" si="103"/>
        <v>40974.791898148149</v>
      </c>
    </row>
    <row r="1658" spans="1:19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14">
        <v>1352845052</v>
      </c>
      <c r="K1658" t="b">
        <v>0</v>
      </c>
      <c r="L1658">
        <v>48</v>
      </c>
      <c r="M1658" t="b">
        <v>1</v>
      </c>
      <c r="N1658" s="12" t="s">
        <v>8284</v>
      </c>
      <c r="O1658" t="s">
        <v>8305</v>
      </c>
      <c r="P1658" s="10">
        <f t="shared" si="100"/>
        <v>100</v>
      </c>
      <c r="Q1658" s="10">
        <f t="shared" si="101"/>
        <v>156.77000000000001</v>
      </c>
      <c r="R1658">
        <f t="shared" si="102"/>
        <v>2012</v>
      </c>
      <c r="S1658" s="17">
        <f t="shared" si="103"/>
        <v>41226.928842592592</v>
      </c>
    </row>
    <row r="1659" spans="1:19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14">
        <v>1335293168</v>
      </c>
      <c r="K1659" t="b">
        <v>0</v>
      </c>
      <c r="L1659">
        <v>221</v>
      </c>
      <c r="M1659" t="b">
        <v>1</v>
      </c>
      <c r="N1659" s="12" t="s">
        <v>8284</v>
      </c>
      <c r="O1659" t="s">
        <v>8305</v>
      </c>
      <c r="P1659" s="10">
        <f t="shared" si="100"/>
        <v>105</v>
      </c>
      <c r="Q1659" s="10">
        <f t="shared" si="101"/>
        <v>118.7</v>
      </c>
      <c r="R1659">
        <f t="shared" si="102"/>
        <v>2012</v>
      </c>
      <c r="S1659" s="17">
        <f t="shared" si="103"/>
        <v>41023.782037037039</v>
      </c>
    </row>
    <row r="1660" spans="1:19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14">
        <v>1352524767</v>
      </c>
      <c r="K1660" t="b">
        <v>0</v>
      </c>
      <c r="L1660">
        <v>107</v>
      </c>
      <c r="M1660" t="b">
        <v>1</v>
      </c>
      <c r="N1660" s="12" t="s">
        <v>8284</v>
      </c>
      <c r="O1660" t="s">
        <v>8305</v>
      </c>
      <c r="P1660" s="10">
        <f t="shared" si="100"/>
        <v>132</v>
      </c>
      <c r="Q1660" s="10">
        <f t="shared" si="101"/>
        <v>74.150000000000006</v>
      </c>
      <c r="R1660">
        <f t="shared" si="102"/>
        <v>2012</v>
      </c>
      <c r="S1660" s="17">
        <f t="shared" si="103"/>
        <v>41223.22184027778</v>
      </c>
    </row>
    <row r="1661" spans="1:19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14">
        <v>1384811721</v>
      </c>
      <c r="K1661" t="b">
        <v>0</v>
      </c>
      <c r="L1661">
        <v>45</v>
      </c>
      <c r="M1661" t="b">
        <v>1</v>
      </c>
      <c r="N1661" s="12" t="s">
        <v>8284</v>
      </c>
      <c r="O1661" t="s">
        <v>8305</v>
      </c>
      <c r="P1661" s="10">
        <f t="shared" si="100"/>
        <v>113</v>
      </c>
      <c r="Q1661" s="10">
        <f t="shared" si="101"/>
        <v>12.53</v>
      </c>
      <c r="R1661">
        <f t="shared" si="102"/>
        <v>2013</v>
      </c>
      <c r="S1661" s="17">
        <f t="shared" si="103"/>
        <v>41596.913437499999</v>
      </c>
    </row>
    <row r="1662" spans="1:19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14">
        <v>1459355950</v>
      </c>
      <c r="K1662" t="b">
        <v>0</v>
      </c>
      <c r="L1662">
        <v>36</v>
      </c>
      <c r="M1662" t="b">
        <v>1</v>
      </c>
      <c r="N1662" s="12" t="s">
        <v>8284</v>
      </c>
      <c r="O1662" t="s">
        <v>8305</v>
      </c>
      <c r="P1662" s="10">
        <f t="shared" si="100"/>
        <v>1254</v>
      </c>
      <c r="Q1662" s="10">
        <f t="shared" si="101"/>
        <v>27.86</v>
      </c>
      <c r="R1662">
        <f t="shared" si="102"/>
        <v>2016</v>
      </c>
      <c r="S1662" s="17">
        <f t="shared" si="103"/>
        <v>42459.693865740745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4">
        <v>1449359831</v>
      </c>
      <c r="K1663" t="b">
        <v>0</v>
      </c>
      <c r="L1663">
        <v>101</v>
      </c>
      <c r="M1663" t="b">
        <v>1</v>
      </c>
      <c r="N1663" s="12" t="s">
        <v>8284</v>
      </c>
      <c r="O1663" t="s">
        <v>8305</v>
      </c>
      <c r="P1663" s="10">
        <f t="shared" si="100"/>
        <v>103</v>
      </c>
      <c r="Q1663" s="10">
        <f t="shared" si="101"/>
        <v>80.180000000000007</v>
      </c>
      <c r="R1663">
        <f t="shared" si="102"/>
        <v>2015</v>
      </c>
      <c r="S1663" s="17">
        <f t="shared" si="103"/>
        <v>42343.998043981483</v>
      </c>
    </row>
    <row r="1664" spans="1:19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14">
        <v>1320122736</v>
      </c>
      <c r="K1664" t="b">
        <v>0</v>
      </c>
      <c r="L1664">
        <v>62</v>
      </c>
      <c r="M1664" t="b">
        <v>1</v>
      </c>
      <c r="N1664" s="12" t="s">
        <v>8284</v>
      </c>
      <c r="O1664" t="s">
        <v>8305</v>
      </c>
      <c r="P1664" s="10">
        <f t="shared" si="100"/>
        <v>103</v>
      </c>
      <c r="Q1664" s="10">
        <f t="shared" si="101"/>
        <v>132.44</v>
      </c>
      <c r="R1664">
        <f t="shared" si="102"/>
        <v>2011</v>
      </c>
      <c r="S1664" s="17">
        <f t="shared" si="103"/>
        <v>40848.198333333334</v>
      </c>
    </row>
    <row r="1665" spans="1:19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14">
        <v>1420158707</v>
      </c>
      <c r="K1665" t="b">
        <v>0</v>
      </c>
      <c r="L1665">
        <v>32</v>
      </c>
      <c r="M1665" t="b">
        <v>1</v>
      </c>
      <c r="N1665" s="12" t="s">
        <v>8284</v>
      </c>
      <c r="O1665" t="s">
        <v>8305</v>
      </c>
      <c r="P1665" s="10">
        <f t="shared" si="100"/>
        <v>108</v>
      </c>
      <c r="Q1665" s="10">
        <f t="shared" si="101"/>
        <v>33.75</v>
      </c>
      <c r="R1665">
        <f t="shared" si="102"/>
        <v>2015</v>
      </c>
      <c r="S1665" s="17">
        <f t="shared" si="103"/>
        <v>42006.02207175926</v>
      </c>
    </row>
    <row r="1666" spans="1:19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14">
        <v>1328033818</v>
      </c>
      <c r="K1666" t="b">
        <v>0</v>
      </c>
      <c r="L1666">
        <v>89</v>
      </c>
      <c r="M1666" t="b">
        <v>1</v>
      </c>
      <c r="N1666" s="12" t="s">
        <v>8284</v>
      </c>
      <c r="O1666" t="s">
        <v>8305</v>
      </c>
      <c r="P1666" s="10">
        <f t="shared" si="100"/>
        <v>122</v>
      </c>
      <c r="Q1666" s="10">
        <f t="shared" si="101"/>
        <v>34.380000000000003</v>
      </c>
      <c r="R1666">
        <f t="shared" si="102"/>
        <v>2012</v>
      </c>
      <c r="S1666" s="17">
        <f t="shared" si="103"/>
        <v>40939.761782407404</v>
      </c>
    </row>
    <row r="1667" spans="1:19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14">
        <v>1295624113</v>
      </c>
      <c r="K1667" t="b">
        <v>0</v>
      </c>
      <c r="L1667">
        <v>93</v>
      </c>
      <c r="M1667" t="b">
        <v>1</v>
      </c>
      <c r="N1667" s="12" t="s">
        <v>8284</v>
      </c>
      <c r="O1667" t="s">
        <v>8305</v>
      </c>
      <c r="P1667" s="10">
        <f t="shared" ref="P1667:P1730" si="104">ROUND(E1667/D1667*100,0)</f>
        <v>119</v>
      </c>
      <c r="Q1667" s="10">
        <f t="shared" ref="Q1667:Q1730" si="105">ROUND(E1667/L1667,2)</f>
        <v>44.96</v>
      </c>
      <c r="R1667">
        <f t="shared" ref="R1667:R1730" si="106">YEAR(S1667)</f>
        <v>2011</v>
      </c>
      <c r="S1667" s="17">
        <f t="shared" ref="S1667:S1730" si="107">(((J1667/60)/60)/24)+DATE(1970,1,1)</f>
        <v>40564.649456018517</v>
      </c>
    </row>
    <row r="1668" spans="1:19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14">
        <v>1361858673</v>
      </c>
      <c r="K1668" t="b">
        <v>0</v>
      </c>
      <c r="L1668">
        <v>98</v>
      </c>
      <c r="M1668" t="b">
        <v>1</v>
      </c>
      <c r="N1668" s="12" t="s">
        <v>8284</v>
      </c>
      <c r="O1668" t="s">
        <v>8305</v>
      </c>
      <c r="P1668" s="10">
        <f t="shared" si="104"/>
        <v>161</v>
      </c>
      <c r="Q1668" s="10">
        <f t="shared" si="105"/>
        <v>41.04</v>
      </c>
      <c r="R1668">
        <f t="shared" si="106"/>
        <v>2013</v>
      </c>
      <c r="S1668" s="17">
        <f t="shared" si="107"/>
        <v>41331.253159722226</v>
      </c>
    </row>
    <row r="1669" spans="1:19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14">
        <v>1392169298</v>
      </c>
      <c r="K1669" t="b">
        <v>0</v>
      </c>
      <c r="L1669">
        <v>82</v>
      </c>
      <c r="M1669" t="b">
        <v>1</v>
      </c>
      <c r="N1669" s="12" t="s">
        <v>8284</v>
      </c>
      <c r="O1669" t="s">
        <v>8305</v>
      </c>
      <c r="P1669" s="10">
        <f t="shared" si="104"/>
        <v>127</v>
      </c>
      <c r="Q1669" s="10">
        <f t="shared" si="105"/>
        <v>52.6</v>
      </c>
      <c r="R1669">
        <f t="shared" si="106"/>
        <v>2014</v>
      </c>
      <c r="S1669" s="17">
        <f t="shared" si="107"/>
        <v>41682.0705787037</v>
      </c>
    </row>
    <row r="1670" spans="1:19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14">
        <v>1319859339</v>
      </c>
      <c r="K1670" t="b">
        <v>0</v>
      </c>
      <c r="L1670">
        <v>116</v>
      </c>
      <c r="M1670" t="b">
        <v>1</v>
      </c>
      <c r="N1670" s="12" t="s">
        <v>8284</v>
      </c>
      <c r="O1670" t="s">
        <v>8305</v>
      </c>
      <c r="P1670" s="10">
        <f t="shared" si="104"/>
        <v>103</v>
      </c>
      <c r="Q1670" s="10">
        <f t="shared" si="105"/>
        <v>70.78</v>
      </c>
      <c r="R1670">
        <f t="shared" si="106"/>
        <v>2011</v>
      </c>
      <c r="S1670" s="17">
        <f t="shared" si="107"/>
        <v>40845.14975694444</v>
      </c>
    </row>
    <row r="1671" spans="1:19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14">
        <v>1459545276</v>
      </c>
      <c r="K1671" t="b">
        <v>0</v>
      </c>
      <c r="L1671">
        <v>52</v>
      </c>
      <c r="M1671" t="b">
        <v>1</v>
      </c>
      <c r="N1671" s="12" t="s">
        <v>8284</v>
      </c>
      <c r="O1671" t="s">
        <v>8305</v>
      </c>
      <c r="P1671" s="10">
        <f t="shared" si="104"/>
        <v>140</v>
      </c>
      <c r="Q1671" s="10">
        <f t="shared" si="105"/>
        <v>53.75</v>
      </c>
      <c r="R1671">
        <f t="shared" si="106"/>
        <v>2016</v>
      </c>
      <c r="S1671" s="17">
        <f t="shared" si="107"/>
        <v>42461.885138888887</v>
      </c>
    </row>
    <row r="1672" spans="1:19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14">
        <v>1273961999</v>
      </c>
      <c r="K1672" t="b">
        <v>0</v>
      </c>
      <c r="L1672">
        <v>23</v>
      </c>
      <c r="M1672" t="b">
        <v>1</v>
      </c>
      <c r="N1672" s="12" t="s">
        <v>8284</v>
      </c>
      <c r="O1672" t="s">
        <v>8305</v>
      </c>
      <c r="P1672" s="10">
        <f t="shared" si="104"/>
        <v>103</v>
      </c>
      <c r="Q1672" s="10">
        <f t="shared" si="105"/>
        <v>44.61</v>
      </c>
      <c r="R1672">
        <f t="shared" si="106"/>
        <v>2010</v>
      </c>
      <c r="S1672" s="17">
        <f t="shared" si="107"/>
        <v>40313.930543981485</v>
      </c>
    </row>
    <row r="1673" spans="1:19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14">
        <v>1467464614</v>
      </c>
      <c r="K1673" t="b">
        <v>0</v>
      </c>
      <c r="L1673">
        <v>77</v>
      </c>
      <c r="M1673" t="b">
        <v>1</v>
      </c>
      <c r="N1673" s="12" t="s">
        <v>8284</v>
      </c>
      <c r="O1673" t="s">
        <v>8305</v>
      </c>
      <c r="P1673" s="10">
        <f t="shared" si="104"/>
        <v>101</v>
      </c>
      <c r="Q1673" s="10">
        <f t="shared" si="105"/>
        <v>26.15</v>
      </c>
      <c r="R1673">
        <f t="shared" si="106"/>
        <v>2016</v>
      </c>
      <c r="S1673" s="17">
        <f t="shared" si="107"/>
        <v>42553.54414351852</v>
      </c>
    </row>
    <row r="1674" spans="1:19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14">
        <v>1336232730</v>
      </c>
      <c r="K1674" t="b">
        <v>0</v>
      </c>
      <c r="L1674">
        <v>49</v>
      </c>
      <c r="M1674" t="b">
        <v>1</v>
      </c>
      <c r="N1674" s="12" t="s">
        <v>8284</v>
      </c>
      <c r="O1674" t="s">
        <v>8305</v>
      </c>
      <c r="P1674" s="10">
        <f t="shared" si="104"/>
        <v>113</v>
      </c>
      <c r="Q1674" s="10">
        <f t="shared" si="105"/>
        <v>39.18</v>
      </c>
      <c r="R1674">
        <f t="shared" si="106"/>
        <v>2012</v>
      </c>
      <c r="S1674" s="17">
        <f t="shared" si="107"/>
        <v>41034.656597222223</v>
      </c>
    </row>
    <row r="1675" spans="1:19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14">
        <v>1423083892</v>
      </c>
      <c r="K1675" t="b">
        <v>0</v>
      </c>
      <c r="L1675">
        <v>59</v>
      </c>
      <c r="M1675" t="b">
        <v>1</v>
      </c>
      <c r="N1675" s="12" t="s">
        <v>8284</v>
      </c>
      <c r="O1675" t="s">
        <v>8305</v>
      </c>
      <c r="P1675" s="10">
        <f t="shared" si="104"/>
        <v>128</v>
      </c>
      <c r="Q1675" s="10">
        <f t="shared" si="105"/>
        <v>45.59</v>
      </c>
      <c r="R1675">
        <f t="shared" si="106"/>
        <v>2015</v>
      </c>
      <c r="S1675" s="17">
        <f t="shared" si="107"/>
        <v>42039.878379629634</v>
      </c>
    </row>
    <row r="1676" spans="1:19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14">
        <v>1468852306</v>
      </c>
      <c r="K1676" t="b">
        <v>0</v>
      </c>
      <c r="L1676">
        <v>113</v>
      </c>
      <c r="M1676" t="b">
        <v>1</v>
      </c>
      <c r="N1676" s="12" t="s">
        <v>8284</v>
      </c>
      <c r="O1676" t="s">
        <v>8305</v>
      </c>
      <c r="P1676" s="10">
        <f t="shared" si="104"/>
        <v>202</v>
      </c>
      <c r="Q1676" s="10">
        <f t="shared" si="105"/>
        <v>89.25</v>
      </c>
      <c r="R1676">
        <f t="shared" si="106"/>
        <v>2016</v>
      </c>
      <c r="S1676" s="17">
        <f t="shared" si="107"/>
        <v>42569.605393518519</v>
      </c>
    </row>
    <row r="1677" spans="1:19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14">
        <v>1316194540</v>
      </c>
      <c r="K1677" t="b">
        <v>0</v>
      </c>
      <c r="L1677">
        <v>34</v>
      </c>
      <c r="M1677" t="b">
        <v>1</v>
      </c>
      <c r="N1677" s="12" t="s">
        <v>8284</v>
      </c>
      <c r="O1677" t="s">
        <v>8305</v>
      </c>
      <c r="P1677" s="10">
        <f t="shared" si="104"/>
        <v>137</v>
      </c>
      <c r="Q1677" s="10">
        <f t="shared" si="105"/>
        <v>40.42</v>
      </c>
      <c r="R1677">
        <f t="shared" si="106"/>
        <v>2011</v>
      </c>
      <c r="S1677" s="17">
        <f t="shared" si="107"/>
        <v>40802.733101851853</v>
      </c>
    </row>
    <row r="1678" spans="1:19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14">
        <v>1330968347</v>
      </c>
      <c r="K1678" t="b">
        <v>0</v>
      </c>
      <c r="L1678">
        <v>42</v>
      </c>
      <c r="M1678" t="b">
        <v>1</v>
      </c>
      <c r="N1678" s="12" t="s">
        <v>8284</v>
      </c>
      <c r="O1678" t="s">
        <v>8305</v>
      </c>
      <c r="P1678" s="10">
        <f t="shared" si="104"/>
        <v>115</v>
      </c>
      <c r="Q1678" s="10">
        <f t="shared" si="105"/>
        <v>82.38</v>
      </c>
      <c r="R1678">
        <f t="shared" si="106"/>
        <v>2012</v>
      </c>
      <c r="S1678" s="17">
        <f t="shared" si="107"/>
        <v>40973.72623842593</v>
      </c>
    </row>
    <row r="1679" spans="1:19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14">
        <v>1455615976</v>
      </c>
      <c r="K1679" t="b">
        <v>0</v>
      </c>
      <c r="L1679">
        <v>42</v>
      </c>
      <c r="M1679" t="b">
        <v>1</v>
      </c>
      <c r="N1679" s="12" t="s">
        <v>8284</v>
      </c>
      <c r="O1679" t="s">
        <v>8305</v>
      </c>
      <c r="P1679" s="10">
        <f t="shared" si="104"/>
        <v>112</v>
      </c>
      <c r="Q1679" s="10">
        <f t="shared" si="105"/>
        <v>159.52000000000001</v>
      </c>
      <c r="R1679">
        <f t="shared" si="106"/>
        <v>2016</v>
      </c>
      <c r="S1679" s="17">
        <f t="shared" si="107"/>
        <v>42416.407129629632</v>
      </c>
    </row>
    <row r="1680" spans="1:19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14">
        <v>1390509071</v>
      </c>
      <c r="K1680" t="b">
        <v>0</v>
      </c>
      <c r="L1680">
        <v>49</v>
      </c>
      <c r="M1680" t="b">
        <v>1</v>
      </c>
      <c r="N1680" s="12" t="s">
        <v>8284</v>
      </c>
      <c r="O1680" t="s">
        <v>8305</v>
      </c>
      <c r="P1680" s="10">
        <f t="shared" si="104"/>
        <v>118</v>
      </c>
      <c r="Q1680" s="10">
        <f t="shared" si="105"/>
        <v>36.24</v>
      </c>
      <c r="R1680">
        <f t="shared" si="106"/>
        <v>2014</v>
      </c>
      <c r="S1680" s="17">
        <f t="shared" si="107"/>
        <v>41662.854988425926</v>
      </c>
    </row>
    <row r="1681" spans="1:19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14">
        <v>1309311545</v>
      </c>
      <c r="K1681" t="b">
        <v>0</v>
      </c>
      <c r="L1681">
        <v>56</v>
      </c>
      <c r="M1681" t="b">
        <v>1</v>
      </c>
      <c r="N1681" s="12" t="s">
        <v>8284</v>
      </c>
      <c r="O1681" t="s">
        <v>8305</v>
      </c>
      <c r="P1681" s="10">
        <f t="shared" si="104"/>
        <v>175</v>
      </c>
      <c r="Q1681" s="10">
        <f t="shared" si="105"/>
        <v>62.5</v>
      </c>
      <c r="R1681">
        <f t="shared" si="106"/>
        <v>2011</v>
      </c>
      <c r="S1681" s="17">
        <f t="shared" si="107"/>
        <v>40723.068807870368</v>
      </c>
    </row>
    <row r="1682" spans="1:19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14">
        <v>1402596667</v>
      </c>
      <c r="K1682" t="b">
        <v>0</v>
      </c>
      <c r="L1682">
        <v>25</v>
      </c>
      <c r="M1682" t="b">
        <v>1</v>
      </c>
      <c r="N1682" s="12" t="s">
        <v>8284</v>
      </c>
      <c r="O1682" t="s">
        <v>8305</v>
      </c>
      <c r="P1682" s="10">
        <f t="shared" si="104"/>
        <v>118</v>
      </c>
      <c r="Q1682" s="10">
        <f t="shared" si="105"/>
        <v>47</v>
      </c>
      <c r="R1682">
        <f t="shared" si="106"/>
        <v>2014</v>
      </c>
      <c r="S1682" s="17">
        <f t="shared" si="107"/>
        <v>41802.757719907408</v>
      </c>
    </row>
    <row r="1683" spans="1:19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14">
        <v>1486522484</v>
      </c>
      <c r="K1683" t="b">
        <v>0</v>
      </c>
      <c r="L1683">
        <v>884</v>
      </c>
      <c r="M1683" t="b">
        <v>0</v>
      </c>
      <c r="N1683" s="12" t="s">
        <v>8284</v>
      </c>
      <c r="O1683" t="s">
        <v>8306</v>
      </c>
      <c r="P1683" s="10">
        <f t="shared" si="104"/>
        <v>101</v>
      </c>
      <c r="Q1683" s="10">
        <f t="shared" si="105"/>
        <v>74.58</v>
      </c>
      <c r="R1683">
        <f t="shared" si="106"/>
        <v>2017</v>
      </c>
      <c r="S1683" s="17">
        <f t="shared" si="107"/>
        <v>42774.121342592596</v>
      </c>
    </row>
    <row r="1684" spans="1:19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14">
        <v>1486962460</v>
      </c>
      <c r="K1684" t="b">
        <v>0</v>
      </c>
      <c r="L1684">
        <v>0</v>
      </c>
      <c r="M1684" t="b">
        <v>0</v>
      </c>
      <c r="N1684" s="12" t="s">
        <v>8284</v>
      </c>
      <c r="O1684" t="s">
        <v>8306</v>
      </c>
      <c r="P1684" s="10">
        <f t="shared" si="104"/>
        <v>0</v>
      </c>
      <c r="Q1684" s="10" t="e">
        <f t="shared" si="105"/>
        <v>#DIV/0!</v>
      </c>
      <c r="R1684">
        <f t="shared" si="106"/>
        <v>2017</v>
      </c>
      <c r="S1684" s="17">
        <f t="shared" si="107"/>
        <v>42779.21365740741</v>
      </c>
    </row>
    <row r="1685" spans="1:19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14">
        <v>1489517138</v>
      </c>
      <c r="K1685" t="b">
        <v>0</v>
      </c>
      <c r="L1685">
        <v>10</v>
      </c>
      <c r="M1685" t="b">
        <v>0</v>
      </c>
      <c r="N1685" s="12" t="s">
        <v>8284</v>
      </c>
      <c r="O1685" t="s">
        <v>8306</v>
      </c>
      <c r="P1685" s="10">
        <f t="shared" si="104"/>
        <v>22</v>
      </c>
      <c r="Q1685" s="10">
        <f t="shared" si="105"/>
        <v>76</v>
      </c>
      <c r="R1685">
        <f t="shared" si="106"/>
        <v>2017</v>
      </c>
      <c r="S1685" s="17">
        <f t="shared" si="107"/>
        <v>42808.781689814816</v>
      </c>
    </row>
    <row r="1686" spans="1:19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14">
        <v>1487360041</v>
      </c>
      <c r="K1686" t="b">
        <v>0</v>
      </c>
      <c r="L1686">
        <v>101</v>
      </c>
      <c r="M1686" t="b">
        <v>0</v>
      </c>
      <c r="N1686" s="12" t="s">
        <v>8284</v>
      </c>
      <c r="O1686" t="s">
        <v>8306</v>
      </c>
      <c r="P1686" s="10">
        <f t="shared" si="104"/>
        <v>109</v>
      </c>
      <c r="Q1686" s="10">
        <f t="shared" si="105"/>
        <v>86.44</v>
      </c>
      <c r="R1686">
        <f t="shared" si="106"/>
        <v>2017</v>
      </c>
      <c r="S1686" s="17">
        <f t="shared" si="107"/>
        <v>42783.815289351856</v>
      </c>
    </row>
    <row r="1687" spans="1:19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14">
        <v>1487743223</v>
      </c>
      <c r="K1687" t="b">
        <v>0</v>
      </c>
      <c r="L1687">
        <v>15</v>
      </c>
      <c r="M1687" t="b">
        <v>0</v>
      </c>
      <c r="N1687" s="12" t="s">
        <v>8284</v>
      </c>
      <c r="O1687" t="s">
        <v>8306</v>
      </c>
      <c r="P1687" s="10">
        <f t="shared" si="104"/>
        <v>103</v>
      </c>
      <c r="Q1687" s="10">
        <f t="shared" si="105"/>
        <v>24</v>
      </c>
      <c r="R1687">
        <f t="shared" si="106"/>
        <v>2017</v>
      </c>
      <c r="S1687" s="17">
        <f t="shared" si="107"/>
        <v>42788.2502662037</v>
      </c>
    </row>
    <row r="1688" spans="1:19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14">
        <v>1488140119</v>
      </c>
      <c r="K1688" t="b">
        <v>0</v>
      </c>
      <c r="L1688">
        <v>1</v>
      </c>
      <c r="M1688" t="b">
        <v>0</v>
      </c>
      <c r="N1688" s="12" t="s">
        <v>8284</v>
      </c>
      <c r="O1688" t="s">
        <v>8306</v>
      </c>
      <c r="P1688" s="10">
        <f t="shared" si="104"/>
        <v>0</v>
      </c>
      <c r="Q1688" s="10">
        <f t="shared" si="105"/>
        <v>18</v>
      </c>
      <c r="R1688">
        <f t="shared" si="106"/>
        <v>2017</v>
      </c>
      <c r="S1688" s="17">
        <f t="shared" si="107"/>
        <v>42792.843969907408</v>
      </c>
    </row>
    <row r="1689" spans="1:19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14">
        <v>1488935245</v>
      </c>
      <c r="K1689" t="b">
        <v>0</v>
      </c>
      <c r="L1689">
        <v>39</v>
      </c>
      <c r="M1689" t="b">
        <v>0</v>
      </c>
      <c r="N1689" s="12" t="s">
        <v>8284</v>
      </c>
      <c r="O1689" t="s">
        <v>8306</v>
      </c>
      <c r="P1689" s="10">
        <f t="shared" si="104"/>
        <v>31</v>
      </c>
      <c r="Q1689" s="10">
        <f t="shared" si="105"/>
        <v>80.13</v>
      </c>
      <c r="R1689">
        <f t="shared" si="106"/>
        <v>2017</v>
      </c>
      <c r="S1689" s="17">
        <f t="shared" si="107"/>
        <v>42802.046817129631</v>
      </c>
    </row>
    <row r="1690" spans="1:19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14">
        <v>1489150194</v>
      </c>
      <c r="K1690" t="b">
        <v>0</v>
      </c>
      <c r="L1690">
        <v>7</v>
      </c>
      <c r="M1690" t="b">
        <v>0</v>
      </c>
      <c r="N1690" s="12" t="s">
        <v>8284</v>
      </c>
      <c r="O1690" t="s">
        <v>8306</v>
      </c>
      <c r="P1690" s="10">
        <f t="shared" si="104"/>
        <v>44</v>
      </c>
      <c r="Q1690" s="10">
        <f t="shared" si="105"/>
        <v>253.14</v>
      </c>
      <c r="R1690">
        <f t="shared" si="106"/>
        <v>2017</v>
      </c>
      <c r="S1690" s="17">
        <f t="shared" si="107"/>
        <v>42804.534652777773</v>
      </c>
    </row>
    <row r="1691" spans="1:19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14">
        <v>1487111830</v>
      </c>
      <c r="K1691" t="b">
        <v>0</v>
      </c>
      <c r="L1691">
        <v>14</v>
      </c>
      <c r="M1691" t="b">
        <v>0</v>
      </c>
      <c r="N1691" s="12" t="s">
        <v>8284</v>
      </c>
      <c r="O1691" t="s">
        <v>8306</v>
      </c>
      <c r="P1691" s="10">
        <f t="shared" si="104"/>
        <v>100</v>
      </c>
      <c r="Q1691" s="10">
        <f t="shared" si="105"/>
        <v>171.43</v>
      </c>
      <c r="R1691">
        <f t="shared" si="106"/>
        <v>2017</v>
      </c>
      <c r="S1691" s="17">
        <f t="shared" si="107"/>
        <v>42780.942476851851</v>
      </c>
    </row>
    <row r="1692" spans="1:19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14">
        <v>1488882042</v>
      </c>
      <c r="K1692" t="b">
        <v>0</v>
      </c>
      <c r="L1692">
        <v>11</v>
      </c>
      <c r="M1692" t="b">
        <v>0</v>
      </c>
      <c r="N1692" s="12" t="s">
        <v>8284</v>
      </c>
      <c r="O1692" t="s">
        <v>8306</v>
      </c>
      <c r="P1692" s="10">
        <f t="shared" si="104"/>
        <v>25</v>
      </c>
      <c r="Q1692" s="10">
        <f t="shared" si="105"/>
        <v>57.73</v>
      </c>
      <c r="R1692">
        <f t="shared" si="106"/>
        <v>2017</v>
      </c>
      <c r="S1692" s="17">
        <f t="shared" si="107"/>
        <v>42801.43104166667</v>
      </c>
    </row>
    <row r="1693" spans="1:19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14">
        <v>1488387008</v>
      </c>
      <c r="K1693" t="b">
        <v>0</v>
      </c>
      <c r="L1693">
        <v>38</v>
      </c>
      <c r="M1693" t="b">
        <v>0</v>
      </c>
      <c r="N1693" s="12" t="s">
        <v>8284</v>
      </c>
      <c r="O1693" t="s">
        <v>8306</v>
      </c>
      <c r="P1693" s="10">
        <f t="shared" si="104"/>
        <v>33</v>
      </c>
      <c r="Q1693" s="10">
        <f t="shared" si="105"/>
        <v>264.26</v>
      </c>
      <c r="R1693">
        <f t="shared" si="106"/>
        <v>2017</v>
      </c>
      <c r="S1693" s="17">
        <f t="shared" si="107"/>
        <v>42795.701481481476</v>
      </c>
    </row>
    <row r="1694" spans="1:19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14">
        <v>1487734667</v>
      </c>
      <c r="K1694" t="b">
        <v>0</v>
      </c>
      <c r="L1694">
        <v>15</v>
      </c>
      <c r="M1694" t="b">
        <v>0</v>
      </c>
      <c r="N1694" s="12" t="s">
        <v>8284</v>
      </c>
      <c r="O1694" t="s">
        <v>8306</v>
      </c>
      <c r="P1694" s="10">
        <f t="shared" si="104"/>
        <v>48</v>
      </c>
      <c r="Q1694" s="10">
        <f t="shared" si="105"/>
        <v>159.33000000000001</v>
      </c>
      <c r="R1694">
        <f t="shared" si="106"/>
        <v>2017</v>
      </c>
      <c r="S1694" s="17">
        <f t="shared" si="107"/>
        <v>42788.151238425926</v>
      </c>
    </row>
    <row r="1695" spans="1:19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14">
        <v>1489097112</v>
      </c>
      <c r="K1695" t="b">
        <v>0</v>
      </c>
      <c r="L1695">
        <v>8</v>
      </c>
      <c r="M1695" t="b">
        <v>0</v>
      </c>
      <c r="N1695" s="12" t="s">
        <v>8284</v>
      </c>
      <c r="O1695" t="s">
        <v>8306</v>
      </c>
      <c r="P1695" s="10">
        <f t="shared" si="104"/>
        <v>9</v>
      </c>
      <c r="Q1695" s="10">
        <f t="shared" si="105"/>
        <v>35</v>
      </c>
      <c r="R1695">
        <f t="shared" si="106"/>
        <v>2017</v>
      </c>
      <c r="S1695" s="17">
        <f t="shared" si="107"/>
        <v>42803.920277777783</v>
      </c>
    </row>
    <row r="1696" spans="1:19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14">
        <v>1488038674</v>
      </c>
      <c r="K1696" t="b">
        <v>0</v>
      </c>
      <c r="L1696">
        <v>1</v>
      </c>
      <c r="M1696" t="b">
        <v>0</v>
      </c>
      <c r="N1696" s="12" t="s">
        <v>8284</v>
      </c>
      <c r="O1696" t="s">
        <v>8306</v>
      </c>
      <c r="P1696" s="10">
        <f t="shared" si="104"/>
        <v>0</v>
      </c>
      <c r="Q1696" s="10">
        <f t="shared" si="105"/>
        <v>5</v>
      </c>
      <c r="R1696">
        <f t="shared" si="106"/>
        <v>2017</v>
      </c>
      <c r="S1696" s="17">
        <f t="shared" si="107"/>
        <v>42791.669837962967</v>
      </c>
    </row>
    <row r="1697" spans="1:19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14">
        <v>1488847514</v>
      </c>
      <c r="K1697" t="b">
        <v>0</v>
      </c>
      <c r="L1697">
        <v>23</v>
      </c>
      <c r="M1697" t="b">
        <v>0</v>
      </c>
      <c r="N1697" s="12" t="s">
        <v>8284</v>
      </c>
      <c r="O1697" t="s">
        <v>8306</v>
      </c>
      <c r="P1697" s="10">
        <f t="shared" si="104"/>
        <v>12</v>
      </c>
      <c r="Q1697" s="10">
        <f t="shared" si="105"/>
        <v>61.09</v>
      </c>
      <c r="R1697">
        <f t="shared" si="106"/>
        <v>2017</v>
      </c>
      <c r="S1697" s="17">
        <f t="shared" si="107"/>
        <v>42801.031412037039</v>
      </c>
    </row>
    <row r="1698" spans="1:19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14">
        <v>1488418811</v>
      </c>
      <c r="K1698" t="b">
        <v>0</v>
      </c>
      <c r="L1698">
        <v>0</v>
      </c>
      <c r="M1698" t="b">
        <v>0</v>
      </c>
      <c r="N1698" s="12" t="s">
        <v>8284</v>
      </c>
      <c r="O1698" t="s">
        <v>8306</v>
      </c>
      <c r="P1698" s="10">
        <f t="shared" si="104"/>
        <v>0</v>
      </c>
      <c r="Q1698" s="10" t="e">
        <f t="shared" si="105"/>
        <v>#DIV/0!</v>
      </c>
      <c r="R1698">
        <f t="shared" si="106"/>
        <v>2017</v>
      </c>
      <c r="S1698" s="17">
        <f t="shared" si="107"/>
        <v>42796.069571759261</v>
      </c>
    </row>
    <row r="1699" spans="1:19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14">
        <v>1489193248</v>
      </c>
      <c r="K1699" t="b">
        <v>0</v>
      </c>
      <c r="L1699">
        <v>22</v>
      </c>
      <c r="M1699" t="b">
        <v>0</v>
      </c>
      <c r="N1699" s="12" t="s">
        <v>8284</v>
      </c>
      <c r="O1699" t="s">
        <v>8306</v>
      </c>
      <c r="P1699" s="10">
        <f t="shared" si="104"/>
        <v>20</v>
      </c>
      <c r="Q1699" s="10">
        <f t="shared" si="105"/>
        <v>114.82</v>
      </c>
      <c r="R1699">
        <f t="shared" si="106"/>
        <v>2017</v>
      </c>
      <c r="S1699" s="17">
        <f t="shared" si="107"/>
        <v>42805.032962962956</v>
      </c>
    </row>
    <row r="1700" spans="1:19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14">
        <v>1488430760</v>
      </c>
      <c r="K1700" t="b">
        <v>0</v>
      </c>
      <c r="L1700">
        <v>0</v>
      </c>
      <c r="M1700" t="b">
        <v>0</v>
      </c>
      <c r="N1700" s="12" t="s">
        <v>8284</v>
      </c>
      <c r="O1700" t="s">
        <v>8306</v>
      </c>
      <c r="P1700" s="10">
        <f t="shared" si="104"/>
        <v>0</v>
      </c>
      <c r="Q1700" s="10" t="e">
        <f t="shared" si="105"/>
        <v>#DIV/0!</v>
      </c>
      <c r="R1700">
        <f t="shared" si="106"/>
        <v>2017</v>
      </c>
      <c r="S1700" s="17">
        <f t="shared" si="107"/>
        <v>42796.207870370374</v>
      </c>
    </row>
    <row r="1701" spans="1:19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14">
        <v>1489351445</v>
      </c>
      <c r="K1701" t="b">
        <v>0</v>
      </c>
      <c r="L1701">
        <v>4</v>
      </c>
      <c r="M1701" t="b">
        <v>0</v>
      </c>
      <c r="N1701" s="12" t="s">
        <v>8284</v>
      </c>
      <c r="O1701" t="s">
        <v>8306</v>
      </c>
      <c r="P1701" s="10">
        <f t="shared" si="104"/>
        <v>4</v>
      </c>
      <c r="Q1701" s="10">
        <f t="shared" si="105"/>
        <v>54</v>
      </c>
      <c r="R1701">
        <f t="shared" si="106"/>
        <v>2017</v>
      </c>
      <c r="S1701" s="17">
        <f t="shared" si="107"/>
        <v>42806.863946759258</v>
      </c>
    </row>
    <row r="1702" spans="1:19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14">
        <v>1488418990</v>
      </c>
      <c r="K1702" t="b">
        <v>0</v>
      </c>
      <c r="L1702">
        <v>79</v>
      </c>
      <c r="M1702" t="b">
        <v>0</v>
      </c>
      <c r="N1702" s="12" t="s">
        <v>8284</v>
      </c>
      <c r="O1702" t="s">
        <v>8306</v>
      </c>
      <c r="P1702" s="10">
        <f t="shared" si="104"/>
        <v>26</v>
      </c>
      <c r="Q1702" s="10">
        <f t="shared" si="105"/>
        <v>65.97</v>
      </c>
      <c r="R1702">
        <f t="shared" si="106"/>
        <v>2017</v>
      </c>
      <c r="S1702" s="17">
        <f t="shared" si="107"/>
        <v>42796.071643518517</v>
      </c>
    </row>
    <row r="1703" spans="1:19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14">
        <v>1418745405</v>
      </c>
      <c r="K1703" t="b">
        <v>0</v>
      </c>
      <c r="L1703">
        <v>2</v>
      </c>
      <c r="M1703" t="b">
        <v>0</v>
      </c>
      <c r="N1703" s="12" t="s">
        <v>8284</v>
      </c>
      <c r="O1703" t="s">
        <v>8306</v>
      </c>
      <c r="P1703" s="10">
        <f t="shared" si="104"/>
        <v>0</v>
      </c>
      <c r="Q1703" s="10">
        <f t="shared" si="105"/>
        <v>5</v>
      </c>
      <c r="R1703">
        <f t="shared" si="106"/>
        <v>2014</v>
      </c>
      <c r="S1703" s="17">
        <f t="shared" si="107"/>
        <v>41989.664409722223</v>
      </c>
    </row>
    <row r="1704" spans="1:19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14">
        <v>1425156750</v>
      </c>
      <c r="K1704" t="b">
        <v>0</v>
      </c>
      <c r="L1704">
        <v>1</v>
      </c>
      <c r="M1704" t="b">
        <v>0</v>
      </c>
      <c r="N1704" s="12" t="s">
        <v>8284</v>
      </c>
      <c r="O1704" t="s">
        <v>8306</v>
      </c>
      <c r="P1704" s="10">
        <f t="shared" si="104"/>
        <v>0</v>
      </c>
      <c r="Q1704" s="10">
        <f t="shared" si="105"/>
        <v>1</v>
      </c>
      <c r="R1704">
        <f t="shared" si="106"/>
        <v>2015</v>
      </c>
      <c r="S1704" s="17">
        <f t="shared" si="107"/>
        <v>42063.869791666672</v>
      </c>
    </row>
    <row r="1705" spans="1:19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14">
        <v>1435819537</v>
      </c>
      <c r="K1705" t="b">
        <v>0</v>
      </c>
      <c r="L1705">
        <v>2</v>
      </c>
      <c r="M1705" t="b">
        <v>0</v>
      </c>
      <c r="N1705" s="12" t="s">
        <v>8284</v>
      </c>
      <c r="O1705" t="s">
        <v>8306</v>
      </c>
      <c r="P1705" s="10">
        <f t="shared" si="104"/>
        <v>1</v>
      </c>
      <c r="Q1705" s="10">
        <f t="shared" si="105"/>
        <v>25.5</v>
      </c>
      <c r="R1705">
        <f t="shared" si="106"/>
        <v>2015</v>
      </c>
      <c r="S1705" s="17">
        <f t="shared" si="107"/>
        <v>42187.281678240746</v>
      </c>
    </row>
    <row r="1706" spans="1:19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14">
        <v>1421464873</v>
      </c>
      <c r="K1706" t="b">
        <v>0</v>
      </c>
      <c r="L1706">
        <v>11</v>
      </c>
      <c r="M1706" t="b">
        <v>0</v>
      </c>
      <c r="N1706" s="12" t="s">
        <v>8284</v>
      </c>
      <c r="O1706" t="s">
        <v>8306</v>
      </c>
      <c r="P1706" s="10">
        <f t="shared" si="104"/>
        <v>65</v>
      </c>
      <c r="Q1706" s="10">
        <f t="shared" si="105"/>
        <v>118.36</v>
      </c>
      <c r="R1706">
        <f t="shared" si="106"/>
        <v>2015</v>
      </c>
      <c r="S1706" s="17">
        <f t="shared" si="107"/>
        <v>42021.139733796299</v>
      </c>
    </row>
    <row r="1707" spans="1:19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14">
        <v>1440807846</v>
      </c>
      <c r="K1707" t="b">
        <v>0</v>
      </c>
      <c r="L1707">
        <v>0</v>
      </c>
      <c r="M1707" t="b">
        <v>0</v>
      </c>
      <c r="N1707" s="12" t="s">
        <v>8284</v>
      </c>
      <c r="O1707" t="s">
        <v>8306</v>
      </c>
      <c r="P1707" s="10">
        <f t="shared" si="104"/>
        <v>0</v>
      </c>
      <c r="Q1707" s="10" t="e">
        <f t="shared" si="105"/>
        <v>#DIV/0!</v>
      </c>
      <c r="R1707">
        <f t="shared" si="106"/>
        <v>2015</v>
      </c>
      <c r="S1707" s="17">
        <f t="shared" si="107"/>
        <v>42245.016736111109</v>
      </c>
    </row>
    <row r="1708" spans="1:19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14">
        <v>1435130472</v>
      </c>
      <c r="K1708" t="b">
        <v>0</v>
      </c>
      <c r="L1708">
        <v>0</v>
      </c>
      <c r="M1708" t="b">
        <v>0</v>
      </c>
      <c r="N1708" s="12" t="s">
        <v>8284</v>
      </c>
      <c r="O1708" t="s">
        <v>8306</v>
      </c>
      <c r="P1708" s="10">
        <f t="shared" si="104"/>
        <v>0</v>
      </c>
      <c r="Q1708" s="10" t="e">
        <f t="shared" si="105"/>
        <v>#DIV/0!</v>
      </c>
      <c r="R1708">
        <f t="shared" si="106"/>
        <v>2015</v>
      </c>
      <c r="S1708" s="17">
        <f t="shared" si="107"/>
        <v>42179.306388888886</v>
      </c>
    </row>
    <row r="1709" spans="1:19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14">
        <v>1456593495</v>
      </c>
      <c r="K1709" t="b">
        <v>0</v>
      </c>
      <c r="L1709">
        <v>9</v>
      </c>
      <c r="M1709" t="b">
        <v>0</v>
      </c>
      <c r="N1709" s="12" t="s">
        <v>8284</v>
      </c>
      <c r="O1709" t="s">
        <v>8306</v>
      </c>
      <c r="P1709" s="10">
        <f t="shared" si="104"/>
        <v>10</v>
      </c>
      <c r="Q1709" s="10">
        <f t="shared" si="105"/>
        <v>54.11</v>
      </c>
      <c r="R1709">
        <f t="shared" si="106"/>
        <v>2016</v>
      </c>
      <c r="S1709" s="17">
        <f t="shared" si="107"/>
        <v>42427.721006944441</v>
      </c>
    </row>
    <row r="1710" spans="1:19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14">
        <v>1458679706</v>
      </c>
      <c r="K1710" t="b">
        <v>0</v>
      </c>
      <c r="L1710">
        <v>0</v>
      </c>
      <c r="M1710" t="b">
        <v>0</v>
      </c>
      <c r="N1710" s="12" t="s">
        <v>8284</v>
      </c>
      <c r="O1710" t="s">
        <v>8306</v>
      </c>
      <c r="P1710" s="10">
        <f t="shared" si="104"/>
        <v>0</v>
      </c>
      <c r="Q1710" s="10" t="e">
        <f t="shared" si="105"/>
        <v>#DIV/0!</v>
      </c>
      <c r="R1710">
        <f t="shared" si="106"/>
        <v>2016</v>
      </c>
      <c r="S1710" s="17">
        <f t="shared" si="107"/>
        <v>42451.866967592592</v>
      </c>
    </row>
    <row r="1711" spans="1:19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14">
        <v>1405949514</v>
      </c>
      <c r="K1711" t="b">
        <v>0</v>
      </c>
      <c r="L1711">
        <v>4</v>
      </c>
      <c r="M1711" t="b">
        <v>0</v>
      </c>
      <c r="N1711" s="12" t="s">
        <v>8284</v>
      </c>
      <c r="O1711" t="s">
        <v>8306</v>
      </c>
      <c r="P1711" s="10">
        <f t="shared" si="104"/>
        <v>5</v>
      </c>
      <c r="Q1711" s="10">
        <f t="shared" si="105"/>
        <v>21.25</v>
      </c>
      <c r="R1711">
        <f t="shared" si="106"/>
        <v>2014</v>
      </c>
      <c r="S1711" s="17">
        <f t="shared" si="107"/>
        <v>41841.56381944444</v>
      </c>
    </row>
    <row r="1712" spans="1:19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14">
        <v>1449151888</v>
      </c>
      <c r="K1712" t="b">
        <v>0</v>
      </c>
      <c r="L1712">
        <v>1</v>
      </c>
      <c r="M1712" t="b">
        <v>0</v>
      </c>
      <c r="N1712" s="12" t="s">
        <v>8284</v>
      </c>
      <c r="O1712" t="s">
        <v>8306</v>
      </c>
      <c r="P1712" s="10">
        <f t="shared" si="104"/>
        <v>1</v>
      </c>
      <c r="Q1712" s="10">
        <f t="shared" si="105"/>
        <v>34</v>
      </c>
      <c r="R1712">
        <f t="shared" si="106"/>
        <v>2015</v>
      </c>
      <c r="S1712" s="17">
        <f t="shared" si="107"/>
        <v>42341.59129629629</v>
      </c>
    </row>
    <row r="1713" spans="1:19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14">
        <v>1406907034</v>
      </c>
      <c r="K1713" t="b">
        <v>0</v>
      </c>
      <c r="L1713">
        <v>2</v>
      </c>
      <c r="M1713" t="b">
        <v>0</v>
      </c>
      <c r="N1713" s="12" t="s">
        <v>8284</v>
      </c>
      <c r="O1713" t="s">
        <v>8306</v>
      </c>
      <c r="P1713" s="10">
        <f t="shared" si="104"/>
        <v>11</v>
      </c>
      <c r="Q1713" s="10">
        <f t="shared" si="105"/>
        <v>525</v>
      </c>
      <c r="R1713">
        <f t="shared" si="106"/>
        <v>2014</v>
      </c>
      <c r="S1713" s="17">
        <f t="shared" si="107"/>
        <v>41852.646226851852</v>
      </c>
    </row>
    <row r="1714" spans="1:19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14">
        <v>1430517353</v>
      </c>
      <c r="K1714" t="b">
        <v>0</v>
      </c>
      <c r="L1714">
        <v>0</v>
      </c>
      <c r="M1714" t="b">
        <v>0</v>
      </c>
      <c r="N1714" s="12" t="s">
        <v>8284</v>
      </c>
      <c r="O1714" t="s">
        <v>8306</v>
      </c>
      <c r="P1714" s="10">
        <f t="shared" si="104"/>
        <v>0</v>
      </c>
      <c r="Q1714" s="10" t="e">
        <f t="shared" si="105"/>
        <v>#DIV/0!</v>
      </c>
      <c r="R1714">
        <f t="shared" si="106"/>
        <v>2015</v>
      </c>
      <c r="S1714" s="17">
        <f t="shared" si="107"/>
        <v>42125.913807870369</v>
      </c>
    </row>
    <row r="1715" spans="1:19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14">
        <v>1409944412</v>
      </c>
      <c r="K1715" t="b">
        <v>0</v>
      </c>
      <c r="L1715">
        <v>1</v>
      </c>
      <c r="M1715" t="b">
        <v>0</v>
      </c>
      <c r="N1715" s="12" t="s">
        <v>8284</v>
      </c>
      <c r="O1715" t="s">
        <v>8306</v>
      </c>
      <c r="P1715" s="10">
        <f t="shared" si="104"/>
        <v>2</v>
      </c>
      <c r="Q1715" s="10">
        <f t="shared" si="105"/>
        <v>50</v>
      </c>
      <c r="R1715">
        <f t="shared" si="106"/>
        <v>2014</v>
      </c>
      <c r="S1715" s="17">
        <f t="shared" si="107"/>
        <v>41887.801064814819</v>
      </c>
    </row>
    <row r="1716" spans="1:19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14">
        <v>1427925761</v>
      </c>
      <c r="K1716" t="b">
        <v>0</v>
      </c>
      <c r="L1716">
        <v>17</v>
      </c>
      <c r="M1716" t="b">
        <v>0</v>
      </c>
      <c r="N1716" s="12" t="s">
        <v>8284</v>
      </c>
      <c r="O1716" t="s">
        <v>8306</v>
      </c>
      <c r="P1716" s="10">
        <f t="shared" si="104"/>
        <v>8</v>
      </c>
      <c r="Q1716" s="10">
        <f t="shared" si="105"/>
        <v>115.71</v>
      </c>
      <c r="R1716">
        <f t="shared" si="106"/>
        <v>2015</v>
      </c>
      <c r="S1716" s="17">
        <f t="shared" si="107"/>
        <v>42095.918530092589</v>
      </c>
    </row>
    <row r="1717" spans="1:19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14">
        <v>1425186785</v>
      </c>
      <c r="K1717" t="b">
        <v>0</v>
      </c>
      <c r="L1717">
        <v>2</v>
      </c>
      <c r="M1717" t="b">
        <v>0</v>
      </c>
      <c r="N1717" s="12" t="s">
        <v>8284</v>
      </c>
      <c r="O1717" t="s">
        <v>8306</v>
      </c>
      <c r="P1717" s="10">
        <f t="shared" si="104"/>
        <v>0</v>
      </c>
      <c r="Q1717" s="10">
        <f t="shared" si="105"/>
        <v>5.5</v>
      </c>
      <c r="R1717">
        <f t="shared" si="106"/>
        <v>2015</v>
      </c>
      <c r="S1717" s="17">
        <f t="shared" si="107"/>
        <v>42064.217418981483</v>
      </c>
    </row>
    <row r="1718" spans="1:19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14">
        <v>1477835499</v>
      </c>
      <c r="K1718" t="b">
        <v>0</v>
      </c>
      <c r="L1718">
        <v>3</v>
      </c>
      <c r="M1718" t="b">
        <v>0</v>
      </c>
      <c r="N1718" s="12" t="s">
        <v>8284</v>
      </c>
      <c r="O1718" t="s">
        <v>8306</v>
      </c>
      <c r="P1718" s="10">
        <f t="shared" si="104"/>
        <v>8</v>
      </c>
      <c r="Q1718" s="10">
        <f t="shared" si="105"/>
        <v>50</v>
      </c>
      <c r="R1718">
        <f t="shared" si="106"/>
        <v>2016</v>
      </c>
      <c r="S1718" s="17">
        <f t="shared" si="107"/>
        <v>42673.577534722222</v>
      </c>
    </row>
    <row r="1719" spans="1:19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14">
        <v>1459467238</v>
      </c>
      <c r="K1719" t="b">
        <v>0</v>
      </c>
      <c r="L1719">
        <v>41</v>
      </c>
      <c r="M1719" t="b">
        <v>0</v>
      </c>
      <c r="N1719" s="12" t="s">
        <v>8284</v>
      </c>
      <c r="O1719" t="s">
        <v>8306</v>
      </c>
      <c r="P1719" s="10">
        <f t="shared" si="104"/>
        <v>43</v>
      </c>
      <c r="Q1719" s="10">
        <f t="shared" si="105"/>
        <v>34.020000000000003</v>
      </c>
      <c r="R1719">
        <f t="shared" si="106"/>
        <v>2016</v>
      </c>
      <c r="S1719" s="17">
        <f t="shared" si="107"/>
        <v>42460.98192129629</v>
      </c>
    </row>
    <row r="1720" spans="1:19" ht="15.7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14">
        <v>1459435149</v>
      </c>
      <c r="K1720" t="b">
        <v>0</v>
      </c>
      <c r="L1720">
        <v>2</v>
      </c>
      <c r="M1720" t="b">
        <v>0</v>
      </c>
      <c r="N1720" s="12" t="s">
        <v>8284</v>
      </c>
      <c r="O1720" t="s">
        <v>8306</v>
      </c>
      <c r="P1720" s="10">
        <f t="shared" si="104"/>
        <v>0</v>
      </c>
      <c r="Q1720" s="10">
        <f t="shared" si="105"/>
        <v>37.5</v>
      </c>
      <c r="R1720">
        <f t="shared" si="106"/>
        <v>2016</v>
      </c>
      <c r="S1720" s="17">
        <f t="shared" si="107"/>
        <v>42460.610520833332</v>
      </c>
    </row>
    <row r="1721" spans="1:19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14">
        <v>1408366191</v>
      </c>
      <c r="K1721" t="b">
        <v>0</v>
      </c>
      <c r="L1721">
        <v>3</v>
      </c>
      <c r="M1721" t="b">
        <v>0</v>
      </c>
      <c r="N1721" s="12" t="s">
        <v>8284</v>
      </c>
      <c r="O1721" t="s">
        <v>8306</v>
      </c>
      <c r="P1721" s="10">
        <f t="shared" si="104"/>
        <v>1</v>
      </c>
      <c r="Q1721" s="10">
        <f t="shared" si="105"/>
        <v>11.67</v>
      </c>
      <c r="R1721">
        <f t="shared" si="106"/>
        <v>2014</v>
      </c>
      <c r="S1721" s="17">
        <f t="shared" si="107"/>
        <v>41869.534618055557</v>
      </c>
    </row>
    <row r="1722" spans="1:19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14">
        <v>1412966871</v>
      </c>
      <c r="K1722" t="b">
        <v>0</v>
      </c>
      <c r="L1722">
        <v>8</v>
      </c>
      <c r="M1722" t="b">
        <v>0</v>
      </c>
      <c r="N1722" s="12" t="s">
        <v>8284</v>
      </c>
      <c r="O1722" t="s">
        <v>8306</v>
      </c>
      <c r="P1722" s="10">
        <f t="shared" si="104"/>
        <v>6</v>
      </c>
      <c r="Q1722" s="10">
        <f t="shared" si="105"/>
        <v>28.13</v>
      </c>
      <c r="R1722">
        <f t="shared" si="106"/>
        <v>2014</v>
      </c>
      <c r="S1722" s="17">
        <f t="shared" si="107"/>
        <v>41922.783229166671</v>
      </c>
    </row>
    <row r="1723" spans="1:19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14">
        <v>1447239863</v>
      </c>
      <c r="K1723" t="b">
        <v>0</v>
      </c>
      <c r="L1723">
        <v>0</v>
      </c>
      <c r="M1723" t="b">
        <v>0</v>
      </c>
      <c r="N1723" s="12" t="s">
        <v>8284</v>
      </c>
      <c r="O1723" t="s">
        <v>8306</v>
      </c>
      <c r="P1723" s="10">
        <f t="shared" si="104"/>
        <v>0</v>
      </c>
      <c r="Q1723" s="10" t="e">
        <f t="shared" si="105"/>
        <v>#DIV/0!</v>
      </c>
      <c r="R1723">
        <f t="shared" si="106"/>
        <v>2015</v>
      </c>
      <c r="S1723" s="17">
        <f t="shared" si="107"/>
        <v>42319.461377314816</v>
      </c>
    </row>
    <row r="1724" spans="1:19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14">
        <v>1456441429</v>
      </c>
      <c r="K1724" t="b">
        <v>0</v>
      </c>
      <c r="L1724">
        <v>1</v>
      </c>
      <c r="M1724" t="b">
        <v>0</v>
      </c>
      <c r="N1724" s="12" t="s">
        <v>8284</v>
      </c>
      <c r="O1724" t="s">
        <v>8306</v>
      </c>
      <c r="P1724" s="10">
        <f t="shared" si="104"/>
        <v>0</v>
      </c>
      <c r="Q1724" s="10">
        <f t="shared" si="105"/>
        <v>1</v>
      </c>
      <c r="R1724">
        <f t="shared" si="106"/>
        <v>2016</v>
      </c>
      <c r="S1724" s="17">
        <f t="shared" si="107"/>
        <v>42425.960983796293</v>
      </c>
    </row>
    <row r="1725" spans="1:19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14">
        <v>1430855315</v>
      </c>
      <c r="K1725" t="b">
        <v>0</v>
      </c>
      <c r="L1725">
        <v>3</v>
      </c>
      <c r="M1725" t="b">
        <v>0</v>
      </c>
      <c r="N1725" s="12" t="s">
        <v>8284</v>
      </c>
      <c r="O1725" t="s">
        <v>8306</v>
      </c>
      <c r="P1725" s="10">
        <f t="shared" si="104"/>
        <v>7</v>
      </c>
      <c r="Q1725" s="10">
        <f t="shared" si="105"/>
        <v>216.67</v>
      </c>
      <c r="R1725">
        <f t="shared" si="106"/>
        <v>2015</v>
      </c>
      <c r="S1725" s="17">
        <f t="shared" si="107"/>
        <v>42129.82540509259</v>
      </c>
    </row>
    <row r="1726" spans="1:19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14">
        <v>1412115762</v>
      </c>
      <c r="K1726" t="b">
        <v>0</v>
      </c>
      <c r="L1726">
        <v>4</v>
      </c>
      <c r="M1726" t="b">
        <v>0</v>
      </c>
      <c r="N1726" s="12" t="s">
        <v>8284</v>
      </c>
      <c r="O1726" t="s">
        <v>8306</v>
      </c>
      <c r="P1726" s="10">
        <f t="shared" si="104"/>
        <v>1</v>
      </c>
      <c r="Q1726" s="10">
        <f t="shared" si="105"/>
        <v>8.75</v>
      </c>
      <c r="R1726">
        <f t="shared" si="106"/>
        <v>2014</v>
      </c>
      <c r="S1726" s="17">
        <f t="shared" si="107"/>
        <v>41912.932430555556</v>
      </c>
    </row>
    <row r="1727" spans="1:19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14">
        <v>1406330049</v>
      </c>
      <c r="K1727" t="b">
        <v>0</v>
      </c>
      <c r="L1727">
        <v>9</v>
      </c>
      <c r="M1727" t="b">
        <v>0</v>
      </c>
      <c r="N1727" s="12" t="s">
        <v>8284</v>
      </c>
      <c r="O1727" t="s">
        <v>8306</v>
      </c>
      <c r="P1727" s="10">
        <f t="shared" si="104"/>
        <v>10</v>
      </c>
      <c r="Q1727" s="10">
        <f t="shared" si="105"/>
        <v>62.22</v>
      </c>
      <c r="R1727">
        <f t="shared" si="106"/>
        <v>2014</v>
      </c>
      <c r="S1727" s="17">
        <f t="shared" si="107"/>
        <v>41845.968159722222</v>
      </c>
    </row>
    <row r="1728" spans="1:19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14">
        <v>1401401064</v>
      </c>
      <c r="K1728" t="b">
        <v>0</v>
      </c>
      <c r="L1728">
        <v>16</v>
      </c>
      <c r="M1728" t="b">
        <v>0</v>
      </c>
      <c r="N1728" s="12" t="s">
        <v>8284</v>
      </c>
      <c r="O1728" t="s">
        <v>8306</v>
      </c>
      <c r="P1728" s="10">
        <f t="shared" si="104"/>
        <v>34</v>
      </c>
      <c r="Q1728" s="10">
        <f t="shared" si="105"/>
        <v>137.25</v>
      </c>
      <c r="R1728">
        <f t="shared" si="106"/>
        <v>2014</v>
      </c>
      <c r="S1728" s="17">
        <f t="shared" si="107"/>
        <v>41788.919722222221</v>
      </c>
    </row>
    <row r="1729" spans="1:19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14">
        <v>1423520177</v>
      </c>
      <c r="K1729" t="b">
        <v>0</v>
      </c>
      <c r="L1729">
        <v>1</v>
      </c>
      <c r="M1729" t="b">
        <v>0</v>
      </c>
      <c r="N1729" s="12" t="s">
        <v>8284</v>
      </c>
      <c r="O1729" t="s">
        <v>8306</v>
      </c>
      <c r="P1729" s="10">
        <f t="shared" si="104"/>
        <v>0</v>
      </c>
      <c r="Q1729" s="10">
        <f t="shared" si="105"/>
        <v>1</v>
      </c>
      <c r="R1729">
        <f t="shared" si="106"/>
        <v>2015</v>
      </c>
      <c r="S1729" s="17">
        <f t="shared" si="107"/>
        <v>42044.927974537044</v>
      </c>
    </row>
    <row r="1730" spans="1:19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14">
        <v>1442847674</v>
      </c>
      <c r="K1730" t="b">
        <v>0</v>
      </c>
      <c r="L1730">
        <v>7</v>
      </c>
      <c r="M1730" t="b">
        <v>0</v>
      </c>
      <c r="N1730" s="12" t="s">
        <v>8284</v>
      </c>
      <c r="O1730" t="s">
        <v>8306</v>
      </c>
      <c r="P1730" s="10">
        <f t="shared" si="104"/>
        <v>68</v>
      </c>
      <c r="Q1730" s="10">
        <f t="shared" si="105"/>
        <v>122.14</v>
      </c>
      <c r="R1730">
        <f t="shared" si="106"/>
        <v>2015</v>
      </c>
      <c r="S1730" s="17">
        <f t="shared" si="107"/>
        <v>42268.625856481478</v>
      </c>
    </row>
    <row r="1731" spans="1:19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14">
        <v>1460337306</v>
      </c>
      <c r="K1731" t="b">
        <v>0</v>
      </c>
      <c r="L1731">
        <v>0</v>
      </c>
      <c r="M1731" t="b">
        <v>0</v>
      </c>
      <c r="N1731" s="12" t="s">
        <v>8284</v>
      </c>
      <c r="O1731" t="s">
        <v>8306</v>
      </c>
      <c r="P1731" s="10">
        <f t="shared" ref="P1731:P1794" si="108">ROUND(E1731/D1731*100,0)</f>
        <v>0</v>
      </c>
      <c r="Q1731" s="10" t="e">
        <f t="shared" ref="Q1731:Q1794" si="109">ROUND(E1731/L1731,2)</f>
        <v>#DIV/0!</v>
      </c>
      <c r="R1731">
        <f t="shared" ref="R1731:R1794" si="110">YEAR(S1731)</f>
        <v>2016</v>
      </c>
      <c r="S1731" s="17">
        <f t="shared" ref="S1731:S1794" si="111">(((J1731/60)/60)/24)+DATE(1970,1,1)</f>
        <v>42471.052152777775</v>
      </c>
    </row>
    <row r="1732" spans="1:19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14">
        <v>1443146783</v>
      </c>
      <c r="K1732" t="b">
        <v>0</v>
      </c>
      <c r="L1732">
        <v>0</v>
      </c>
      <c r="M1732" t="b">
        <v>0</v>
      </c>
      <c r="N1732" s="12" t="s">
        <v>8284</v>
      </c>
      <c r="O1732" t="s">
        <v>8306</v>
      </c>
      <c r="P1732" s="10">
        <f t="shared" si="108"/>
        <v>0</v>
      </c>
      <c r="Q1732" s="10" t="e">
        <f t="shared" si="109"/>
        <v>#DIV/0!</v>
      </c>
      <c r="R1732">
        <f t="shared" si="110"/>
        <v>2015</v>
      </c>
      <c r="S1732" s="17">
        <f t="shared" si="111"/>
        <v>42272.087766203709</v>
      </c>
    </row>
    <row r="1733" spans="1:19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14">
        <v>1432849552</v>
      </c>
      <c r="K1733" t="b">
        <v>0</v>
      </c>
      <c r="L1733">
        <v>0</v>
      </c>
      <c r="M1733" t="b">
        <v>0</v>
      </c>
      <c r="N1733" s="12" t="s">
        <v>8284</v>
      </c>
      <c r="O1733" t="s">
        <v>8306</v>
      </c>
      <c r="P1733" s="10">
        <f t="shared" si="108"/>
        <v>0</v>
      </c>
      <c r="Q1733" s="10" t="e">
        <f t="shared" si="109"/>
        <v>#DIV/0!</v>
      </c>
      <c r="R1733">
        <f t="shared" si="110"/>
        <v>2015</v>
      </c>
      <c r="S1733" s="17">
        <f t="shared" si="111"/>
        <v>42152.906851851847</v>
      </c>
    </row>
    <row r="1734" spans="1:19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14">
        <v>1447777481</v>
      </c>
      <c r="K1734" t="b">
        <v>0</v>
      </c>
      <c r="L1734">
        <v>0</v>
      </c>
      <c r="M1734" t="b">
        <v>0</v>
      </c>
      <c r="N1734" s="12" t="s">
        <v>8284</v>
      </c>
      <c r="O1734" t="s">
        <v>8306</v>
      </c>
      <c r="P1734" s="10">
        <f t="shared" si="108"/>
        <v>0</v>
      </c>
      <c r="Q1734" s="10" t="e">
        <f t="shared" si="109"/>
        <v>#DIV/0!</v>
      </c>
      <c r="R1734">
        <f t="shared" si="110"/>
        <v>2015</v>
      </c>
      <c r="S1734" s="17">
        <f t="shared" si="111"/>
        <v>42325.683807870373</v>
      </c>
    </row>
    <row r="1735" spans="1:19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14">
        <v>1472746374</v>
      </c>
      <c r="K1735" t="b">
        <v>0</v>
      </c>
      <c r="L1735">
        <v>0</v>
      </c>
      <c r="M1735" t="b">
        <v>0</v>
      </c>
      <c r="N1735" s="12" t="s">
        <v>8284</v>
      </c>
      <c r="O1735" t="s">
        <v>8306</v>
      </c>
      <c r="P1735" s="10">
        <f t="shared" si="108"/>
        <v>0</v>
      </c>
      <c r="Q1735" s="10" t="e">
        <f t="shared" si="109"/>
        <v>#DIV/0!</v>
      </c>
      <c r="R1735">
        <f t="shared" si="110"/>
        <v>2016</v>
      </c>
      <c r="S1735" s="17">
        <f t="shared" si="111"/>
        <v>42614.675625000003</v>
      </c>
    </row>
    <row r="1736" spans="1:19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14">
        <v>1428454356</v>
      </c>
      <c r="K1736" t="b">
        <v>0</v>
      </c>
      <c r="L1736">
        <v>1</v>
      </c>
      <c r="M1736" t="b">
        <v>0</v>
      </c>
      <c r="N1736" s="12" t="s">
        <v>8284</v>
      </c>
      <c r="O1736" t="s">
        <v>8306</v>
      </c>
      <c r="P1736" s="10">
        <f t="shared" si="108"/>
        <v>0</v>
      </c>
      <c r="Q1736" s="10">
        <f t="shared" si="109"/>
        <v>1</v>
      </c>
      <c r="R1736">
        <f t="shared" si="110"/>
        <v>2015</v>
      </c>
      <c r="S1736" s="17">
        <f t="shared" si="111"/>
        <v>42102.036527777775</v>
      </c>
    </row>
    <row r="1737" spans="1:19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14">
        <v>1468006345</v>
      </c>
      <c r="K1737" t="b">
        <v>0</v>
      </c>
      <c r="L1737">
        <v>2</v>
      </c>
      <c r="M1737" t="b">
        <v>0</v>
      </c>
      <c r="N1737" s="12" t="s">
        <v>8284</v>
      </c>
      <c r="O1737" t="s">
        <v>8306</v>
      </c>
      <c r="P1737" s="10">
        <f t="shared" si="108"/>
        <v>11</v>
      </c>
      <c r="Q1737" s="10">
        <f t="shared" si="109"/>
        <v>55</v>
      </c>
      <c r="R1737">
        <f t="shared" si="110"/>
        <v>2016</v>
      </c>
      <c r="S1737" s="17">
        <f t="shared" si="111"/>
        <v>42559.814178240747</v>
      </c>
    </row>
    <row r="1738" spans="1:19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14">
        <v>1444423233</v>
      </c>
      <c r="K1738" t="b">
        <v>0</v>
      </c>
      <c r="L1738">
        <v>1</v>
      </c>
      <c r="M1738" t="b">
        <v>0</v>
      </c>
      <c r="N1738" s="12" t="s">
        <v>8284</v>
      </c>
      <c r="O1738" t="s">
        <v>8306</v>
      </c>
      <c r="P1738" s="10">
        <f t="shared" si="108"/>
        <v>1</v>
      </c>
      <c r="Q1738" s="10">
        <f t="shared" si="109"/>
        <v>22</v>
      </c>
      <c r="R1738">
        <f t="shared" si="110"/>
        <v>2015</v>
      </c>
      <c r="S1738" s="17">
        <f t="shared" si="111"/>
        <v>42286.861493055556</v>
      </c>
    </row>
    <row r="1739" spans="1:19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14">
        <v>1434840392</v>
      </c>
      <c r="K1739" t="b">
        <v>0</v>
      </c>
      <c r="L1739">
        <v>15</v>
      </c>
      <c r="M1739" t="b">
        <v>0</v>
      </c>
      <c r="N1739" s="12" t="s">
        <v>8284</v>
      </c>
      <c r="O1739" t="s">
        <v>8306</v>
      </c>
      <c r="P1739" s="10">
        <f t="shared" si="108"/>
        <v>21</v>
      </c>
      <c r="Q1739" s="10">
        <f t="shared" si="109"/>
        <v>56.67</v>
      </c>
      <c r="R1739">
        <f t="shared" si="110"/>
        <v>2015</v>
      </c>
      <c r="S1739" s="17">
        <f t="shared" si="111"/>
        <v>42175.948981481488</v>
      </c>
    </row>
    <row r="1740" spans="1:19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14">
        <v>1409691542</v>
      </c>
      <c r="K1740" t="b">
        <v>0</v>
      </c>
      <c r="L1740">
        <v>1</v>
      </c>
      <c r="M1740" t="b">
        <v>0</v>
      </c>
      <c r="N1740" s="12" t="s">
        <v>8284</v>
      </c>
      <c r="O1740" t="s">
        <v>8306</v>
      </c>
      <c r="P1740" s="10">
        <f t="shared" si="108"/>
        <v>0</v>
      </c>
      <c r="Q1740" s="10">
        <f t="shared" si="109"/>
        <v>20</v>
      </c>
      <c r="R1740">
        <f t="shared" si="110"/>
        <v>2014</v>
      </c>
      <c r="S1740" s="17">
        <f t="shared" si="111"/>
        <v>41884.874328703707</v>
      </c>
    </row>
    <row r="1741" spans="1:19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14">
        <v>1457297932</v>
      </c>
      <c r="K1741" t="b">
        <v>0</v>
      </c>
      <c r="L1741">
        <v>1</v>
      </c>
      <c r="M1741" t="b">
        <v>0</v>
      </c>
      <c r="N1741" s="12" t="s">
        <v>8284</v>
      </c>
      <c r="O1741" t="s">
        <v>8306</v>
      </c>
      <c r="P1741" s="10">
        <f t="shared" si="108"/>
        <v>0</v>
      </c>
      <c r="Q1741" s="10">
        <f t="shared" si="109"/>
        <v>1</v>
      </c>
      <c r="R1741">
        <f t="shared" si="110"/>
        <v>2016</v>
      </c>
      <c r="S1741" s="17">
        <f t="shared" si="111"/>
        <v>42435.874212962968</v>
      </c>
    </row>
    <row r="1742" spans="1:19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14">
        <v>1434483422</v>
      </c>
      <c r="K1742" t="b">
        <v>0</v>
      </c>
      <c r="L1742">
        <v>0</v>
      </c>
      <c r="M1742" t="b">
        <v>0</v>
      </c>
      <c r="N1742" s="12" t="s">
        <v>8284</v>
      </c>
      <c r="O1742" t="s">
        <v>8306</v>
      </c>
      <c r="P1742" s="10">
        <f t="shared" si="108"/>
        <v>0</v>
      </c>
      <c r="Q1742" s="10" t="e">
        <f t="shared" si="109"/>
        <v>#DIV/0!</v>
      </c>
      <c r="R1742">
        <f t="shared" si="110"/>
        <v>2015</v>
      </c>
      <c r="S1742" s="17">
        <f t="shared" si="111"/>
        <v>42171.817384259266</v>
      </c>
    </row>
    <row r="1743" spans="1:19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14">
        <v>1430060671</v>
      </c>
      <c r="K1743" t="b">
        <v>0</v>
      </c>
      <c r="L1743">
        <v>52</v>
      </c>
      <c r="M1743" t="b">
        <v>1</v>
      </c>
      <c r="N1743" s="12" t="s">
        <v>8297</v>
      </c>
      <c r="O1743" t="s">
        <v>8298</v>
      </c>
      <c r="P1743" s="10">
        <f t="shared" si="108"/>
        <v>111</v>
      </c>
      <c r="Q1743" s="10">
        <f t="shared" si="109"/>
        <v>25.58</v>
      </c>
      <c r="R1743">
        <f t="shared" si="110"/>
        <v>2015</v>
      </c>
      <c r="S1743" s="17">
        <f t="shared" si="111"/>
        <v>42120.628136574072</v>
      </c>
    </row>
    <row r="1744" spans="1:19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14">
        <v>1481058170</v>
      </c>
      <c r="K1744" t="b">
        <v>0</v>
      </c>
      <c r="L1744">
        <v>34</v>
      </c>
      <c r="M1744" t="b">
        <v>1</v>
      </c>
      <c r="N1744" s="12" t="s">
        <v>8297</v>
      </c>
      <c r="O1744" t="s">
        <v>8298</v>
      </c>
      <c r="P1744" s="10">
        <f t="shared" si="108"/>
        <v>109</v>
      </c>
      <c r="Q1744" s="10">
        <f t="shared" si="109"/>
        <v>63.97</v>
      </c>
      <c r="R1744">
        <f t="shared" si="110"/>
        <v>2016</v>
      </c>
      <c r="S1744" s="17">
        <f t="shared" si="111"/>
        <v>42710.876967592587</v>
      </c>
    </row>
    <row r="1745" spans="1:19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14">
        <v>1470348775</v>
      </c>
      <c r="K1745" t="b">
        <v>0</v>
      </c>
      <c r="L1745">
        <v>67</v>
      </c>
      <c r="M1745" t="b">
        <v>1</v>
      </c>
      <c r="N1745" s="12" t="s">
        <v>8297</v>
      </c>
      <c r="O1745" t="s">
        <v>8298</v>
      </c>
      <c r="P1745" s="10">
        <f t="shared" si="108"/>
        <v>100</v>
      </c>
      <c r="Q1745" s="10">
        <f t="shared" si="109"/>
        <v>89.93</v>
      </c>
      <c r="R1745">
        <f t="shared" si="110"/>
        <v>2016</v>
      </c>
      <c r="S1745" s="17">
        <f t="shared" si="111"/>
        <v>42586.925636574073</v>
      </c>
    </row>
    <row r="1746" spans="1:19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14">
        <v>1421937077</v>
      </c>
      <c r="K1746" t="b">
        <v>0</v>
      </c>
      <c r="L1746">
        <v>70</v>
      </c>
      <c r="M1746" t="b">
        <v>1</v>
      </c>
      <c r="N1746" s="12" t="s">
        <v>8297</v>
      </c>
      <c r="O1746" t="s">
        <v>8298</v>
      </c>
      <c r="P1746" s="10">
        <f t="shared" si="108"/>
        <v>118</v>
      </c>
      <c r="Q1746" s="10">
        <f t="shared" si="109"/>
        <v>93.07</v>
      </c>
      <c r="R1746">
        <f t="shared" si="110"/>
        <v>2015</v>
      </c>
      <c r="S1746" s="17">
        <f t="shared" si="111"/>
        <v>42026.605057870373</v>
      </c>
    </row>
    <row r="1747" spans="1:19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14">
        <v>1479276838</v>
      </c>
      <c r="K1747" t="b">
        <v>0</v>
      </c>
      <c r="L1747">
        <v>89</v>
      </c>
      <c r="M1747" t="b">
        <v>1</v>
      </c>
      <c r="N1747" s="12" t="s">
        <v>8297</v>
      </c>
      <c r="O1747" t="s">
        <v>8298</v>
      </c>
      <c r="P1747" s="10">
        <f t="shared" si="108"/>
        <v>114</v>
      </c>
      <c r="Q1747" s="10">
        <f t="shared" si="109"/>
        <v>89.67</v>
      </c>
      <c r="R1747">
        <f t="shared" si="110"/>
        <v>2016</v>
      </c>
      <c r="S1747" s="17">
        <f t="shared" si="111"/>
        <v>42690.259699074071</v>
      </c>
    </row>
    <row r="1748" spans="1:19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14">
        <v>1477368867</v>
      </c>
      <c r="K1748" t="b">
        <v>0</v>
      </c>
      <c r="L1748">
        <v>107</v>
      </c>
      <c r="M1748" t="b">
        <v>1</v>
      </c>
      <c r="N1748" s="12" t="s">
        <v>8297</v>
      </c>
      <c r="O1748" t="s">
        <v>8298</v>
      </c>
      <c r="P1748" s="10">
        <f t="shared" si="108"/>
        <v>148</v>
      </c>
      <c r="Q1748" s="10">
        <f t="shared" si="109"/>
        <v>207.62</v>
      </c>
      <c r="R1748">
        <f t="shared" si="110"/>
        <v>2016</v>
      </c>
      <c r="S1748" s="17">
        <f t="shared" si="111"/>
        <v>42668.176701388889</v>
      </c>
    </row>
    <row r="1749" spans="1:19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14">
        <v>1444904830</v>
      </c>
      <c r="K1749" t="b">
        <v>0</v>
      </c>
      <c r="L1749">
        <v>159</v>
      </c>
      <c r="M1749" t="b">
        <v>1</v>
      </c>
      <c r="N1749" s="12" t="s">
        <v>8297</v>
      </c>
      <c r="O1749" t="s">
        <v>8298</v>
      </c>
      <c r="P1749" s="10">
        <f t="shared" si="108"/>
        <v>105</v>
      </c>
      <c r="Q1749" s="10">
        <f t="shared" si="109"/>
        <v>59.41</v>
      </c>
      <c r="R1749">
        <f t="shared" si="110"/>
        <v>2015</v>
      </c>
      <c r="S1749" s="17">
        <f t="shared" si="111"/>
        <v>42292.435532407413</v>
      </c>
    </row>
    <row r="1750" spans="1:19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14">
        <v>1438642143</v>
      </c>
      <c r="K1750" t="b">
        <v>0</v>
      </c>
      <c r="L1750">
        <v>181</v>
      </c>
      <c r="M1750" t="b">
        <v>1</v>
      </c>
      <c r="N1750" s="12" t="s">
        <v>8297</v>
      </c>
      <c r="O1750" t="s">
        <v>8298</v>
      </c>
      <c r="P1750" s="10">
        <f t="shared" si="108"/>
        <v>130</v>
      </c>
      <c r="Q1750" s="10">
        <f t="shared" si="109"/>
        <v>358.97</v>
      </c>
      <c r="R1750">
        <f t="shared" si="110"/>
        <v>2015</v>
      </c>
      <c r="S1750" s="17">
        <f t="shared" si="111"/>
        <v>42219.950729166667</v>
      </c>
    </row>
    <row r="1751" spans="1:19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14">
        <v>1485213921</v>
      </c>
      <c r="K1751" t="b">
        <v>0</v>
      </c>
      <c r="L1751">
        <v>131</v>
      </c>
      <c r="M1751" t="b">
        <v>1</v>
      </c>
      <c r="N1751" s="12" t="s">
        <v>8297</v>
      </c>
      <c r="O1751" t="s">
        <v>8298</v>
      </c>
      <c r="P1751" s="10">
        <f t="shared" si="108"/>
        <v>123</v>
      </c>
      <c r="Q1751" s="10">
        <f t="shared" si="109"/>
        <v>94.74</v>
      </c>
      <c r="R1751">
        <f t="shared" si="110"/>
        <v>2017</v>
      </c>
      <c r="S1751" s="17">
        <f t="shared" si="111"/>
        <v>42758.975937499999</v>
      </c>
    </row>
    <row r="1752" spans="1:19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14">
        <v>1458936304</v>
      </c>
      <c r="K1752" t="b">
        <v>0</v>
      </c>
      <c r="L1752">
        <v>125</v>
      </c>
      <c r="M1752" t="b">
        <v>1</v>
      </c>
      <c r="N1752" s="12" t="s">
        <v>8297</v>
      </c>
      <c r="O1752" t="s">
        <v>8298</v>
      </c>
      <c r="P1752" s="10">
        <f t="shared" si="108"/>
        <v>202</v>
      </c>
      <c r="Q1752" s="10">
        <f t="shared" si="109"/>
        <v>80.650000000000006</v>
      </c>
      <c r="R1752">
        <f t="shared" si="110"/>
        <v>2016</v>
      </c>
      <c r="S1752" s="17">
        <f t="shared" si="111"/>
        <v>42454.836851851855</v>
      </c>
    </row>
    <row r="1753" spans="1:19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14">
        <v>1424198723</v>
      </c>
      <c r="K1753" t="b">
        <v>0</v>
      </c>
      <c r="L1753">
        <v>61</v>
      </c>
      <c r="M1753" t="b">
        <v>1</v>
      </c>
      <c r="N1753" s="12" t="s">
        <v>8297</v>
      </c>
      <c r="O1753" t="s">
        <v>8298</v>
      </c>
      <c r="P1753" s="10">
        <f t="shared" si="108"/>
        <v>103</v>
      </c>
      <c r="Q1753" s="10">
        <f t="shared" si="109"/>
        <v>168.69</v>
      </c>
      <c r="R1753">
        <f t="shared" si="110"/>
        <v>2015</v>
      </c>
      <c r="S1753" s="17">
        <f t="shared" si="111"/>
        <v>42052.7815162037</v>
      </c>
    </row>
    <row r="1754" spans="1:19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14">
        <v>1473833082</v>
      </c>
      <c r="K1754" t="b">
        <v>0</v>
      </c>
      <c r="L1754">
        <v>90</v>
      </c>
      <c r="M1754" t="b">
        <v>1</v>
      </c>
      <c r="N1754" s="12" t="s">
        <v>8297</v>
      </c>
      <c r="O1754" t="s">
        <v>8298</v>
      </c>
      <c r="P1754" s="10">
        <f t="shared" si="108"/>
        <v>260</v>
      </c>
      <c r="Q1754" s="10">
        <f t="shared" si="109"/>
        <v>34.69</v>
      </c>
      <c r="R1754">
        <f t="shared" si="110"/>
        <v>2016</v>
      </c>
      <c r="S1754" s="17">
        <f t="shared" si="111"/>
        <v>42627.253263888888</v>
      </c>
    </row>
    <row r="1755" spans="1:19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14">
        <v>1455991168</v>
      </c>
      <c r="K1755" t="b">
        <v>0</v>
      </c>
      <c r="L1755">
        <v>35</v>
      </c>
      <c r="M1755" t="b">
        <v>1</v>
      </c>
      <c r="N1755" s="12" t="s">
        <v>8297</v>
      </c>
      <c r="O1755" t="s">
        <v>8298</v>
      </c>
      <c r="P1755" s="10">
        <f t="shared" si="108"/>
        <v>108</v>
      </c>
      <c r="Q1755" s="10">
        <f t="shared" si="109"/>
        <v>462.86</v>
      </c>
      <c r="R1755">
        <f t="shared" si="110"/>
        <v>2016</v>
      </c>
      <c r="S1755" s="17">
        <f t="shared" si="111"/>
        <v>42420.74962962963</v>
      </c>
    </row>
    <row r="1756" spans="1:19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14">
        <v>1425502953</v>
      </c>
      <c r="K1756" t="b">
        <v>0</v>
      </c>
      <c r="L1756">
        <v>90</v>
      </c>
      <c r="M1756" t="b">
        <v>1</v>
      </c>
      <c r="N1756" s="12" t="s">
        <v>8297</v>
      </c>
      <c r="O1756" t="s">
        <v>8298</v>
      </c>
      <c r="P1756" s="10">
        <f t="shared" si="108"/>
        <v>111</v>
      </c>
      <c r="Q1756" s="10">
        <f t="shared" si="109"/>
        <v>104.39</v>
      </c>
      <c r="R1756">
        <f t="shared" si="110"/>
        <v>2015</v>
      </c>
      <c r="S1756" s="17">
        <f t="shared" si="111"/>
        <v>42067.876770833333</v>
      </c>
    </row>
    <row r="1757" spans="1:19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14">
        <v>1441479361</v>
      </c>
      <c r="K1757" t="b">
        <v>0</v>
      </c>
      <c r="L1757">
        <v>4</v>
      </c>
      <c r="M1757" t="b">
        <v>1</v>
      </c>
      <c r="N1757" s="12" t="s">
        <v>8297</v>
      </c>
      <c r="O1757" t="s">
        <v>8298</v>
      </c>
      <c r="P1757" s="10">
        <f t="shared" si="108"/>
        <v>120</v>
      </c>
      <c r="Q1757" s="10">
        <f t="shared" si="109"/>
        <v>7.5</v>
      </c>
      <c r="R1757">
        <f t="shared" si="110"/>
        <v>2015</v>
      </c>
      <c r="S1757" s="17">
        <f t="shared" si="111"/>
        <v>42252.788900462961</v>
      </c>
    </row>
    <row r="1758" spans="1:19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14">
        <v>1468987269</v>
      </c>
      <c r="K1758" t="b">
        <v>0</v>
      </c>
      <c r="L1758">
        <v>120</v>
      </c>
      <c r="M1758" t="b">
        <v>1</v>
      </c>
      <c r="N1758" s="12" t="s">
        <v>8297</v>
      </c>
      <c r="O1758" t="s">
        <v>8298</v>
      </c>
      <c r="P1758" s="10">
        <f t="shared" si="108"/>
        <v>103</v>
      </c>
      <c r="Q1758" s="10">
        <f t="shared" si="109"/>
        <v>47.13</v>
      </c>
      <c r="R1758">
        <f t="shared" si="110"/>
        <v>2016</v>
      </c>
      <c r="S1758" s="17">
        <f t="shared" si="111"/>
        <v>42571.167465277773</v>
      </c>
    </row>
    <row r="1759" spans="1:19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14">
        <v>1483041083</v>
      </c>
      <c r="K1759" t="b">
        <v>0</v>
      </c>
      <c r="L1759">
        <v>14</v>
      </c>
      <c r="M1759" t="b">
        <v>1</v>
      </c>
      <c r="N1759" s="12" t="s">
        <v>8297</v>
      </c>
      <c r="O1759" t="s">
        <v>8298</v>
      </c>
      <c r="P1759" s="10">
        <f t="shared" si="108"/>
        <v>116</v>
      </c>
      <c r="Q1759" s="10">
        <f t="shared" si="109"/>
        <v>414.29</v>
      </c>
      <c r="R1759">
        <f t="shared" si="110"/>
        <v>2016</v>
      </c>
      <c r="S1759" s="17">
        <f t="shared" si="111"/>
        <v>42733.827349537038</v>
      </c>
    </row>
    <row r="1760" spans="1:19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14">
        <v>1463352992</v>
      </c>
      <c r="K1760" t="b">
        <v>0</v>
      </c>
      <c r="L1760">
        <v>27</v>
      </c>
      <c r="M1760" t="b">
        <v>1</v>
      </c>
      <c r="N1760" s="12" t="s">
        <v>8297</v>
      </c>
      <c r="O1760" t="s">
        <v>8298</v>
      </c>
      <c r="P1760" s="10">
        <f t="shared" si="108"/>
        <v>115</v>
      </c>
      <c r="Q1760" s="10">
        <f t="shared" si="109"/>
        <v>42.48</v>
      </c>
      <c r="R1760">
        <f t="shared" si="110"/>
        <v>2016</v>
      </c>
      <c r="S1760" s="17">
        <f t="shared" si="111"/>
        <v>42505.955925925926</v>
      </c>
    </row>
    <row r="1761" spans="1:19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14">
        <v>1425585229</v>
      </c>
      <c r="K1761" t="b">
        <v>0</v>
      </c>
      <c r="L1761">
        <v>49</v>
      </c>
      <c r="M1761" t="b">
        <v>1</v>
      </c>
      <c r="N1761" s="12" t="s">
        <v>8297</v>
      </c>
      <c r="O1761" t="s">
        <v>8298</v>
      </c>
      <c r="P1761" s="10">
        <f t="shared" si="108"/>
        <v>107</v>
      </c>
      <c r="Q1761" s="10">
        <f t="shared" si="109"/>
        <v>108.78</v>
      </c>
      <c r="R1761">
        <f t="shared" si="110"/>
        <v>2015</v>
      </c>
      <c r="S1761" s="17">
        <f t="shared" si="111"/>
        <v>42068.829039351855</v>
      </c>
    </row>
    <row r="1762" spans="1:19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14">
        <v>1454688513</v>
      </c>
      <c r="K1762" t="b">
        <v>0</v>
      </c>
      <c r="L1762">
        <v>102</v>
      </c>
      <c r="M1762" t="b">
        <v>1</v>
      </c>
      <c r="N1762" s="12" t="s">
        <v>8297</v>
      </c>
      <c r="O1762" t="s">
        <v>8298</v>
      </c>
      <c r="P1762" s="10">
        <f t="shared" si="108"/>
        <v>165</v>
      </c>
      <c r="Q1762" s="10">
        <f t="shared" si="109"/>
        <v>81.099999999999994</v>
      </c>
      <c r="R1762">
        <f t="shared" si="110"/>
        <v>2016</v>
      </c>
      <c r="S1762" s="17">
        <f t="shared" si="111"/>
        <v>42405.67260416667</v>
      </c>
    </row>
    <row r="1763" spans="1:19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14">
        <v>1437745060</v>
      </c>
      <c r="K1763" t="b">
        <v>0</v>
      </c>
      <c r="L1763">
        <v>3</v>
      </c>
      <c r="M1763" t="b">
        <v>1</v>
      </c>
      <c r="N1763" s="12" t="s">
        <v>8297</v>
      </c>
      <c r="O1763" t="s">
        <v>8298</v>
      </c>
      <c r="P1763" s="10">
        <f t="shared" si="108"/>
        <v>155</v>
      </c>
      <c r="Q1763" s="10">
        <f t="shared" si="109"/>
        <v>51.67</v>
      </c>
      <c r="R1763">
        <f t="shared" si="110"/>
        <v>2015</v>
      </c>
      <c r="S1763" s="17">
        <f t="shared" si="111"/>
        <v>42209.567824074074</v>
      </c>
    </row>
    <row r="1764" spans="1:19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14">
        <v>1455147245</v>
      </c>
      <c r="K1764" t="b">
        <v>0</v>
      </c>
      <c r="L1764">
        <v>25</v>
      </c>
      <c r="M1764" t="b">
        <v>1</v>
      </c>
      <c r="N1764" s="12" t="s">
        <v>8297</v>
      </c>
      <c r="O1764" t="s">
        <v>8298</v>
      </c>
      <c r="P1764" s="10">
        <f t="shared" si="108"/>
        <v>885</v>
      </c>
      <c r="Q1764" s="10">
        <f t="shared" si="109"/>
        <v>35.4</v>
      </c>
      <c r="R1764">
        <f t="shared" si="110"/>
        <v>2016</v>
      </c>
      <c r="S1764" s="17">
        <f t="shared" si="111"/>
        <v>42410.982002314813</v>
      </c>
    </row>
    <row r="1765" spans="1:19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14">
        <v>1474663840</v>
      </c>
      <c r="K1765" t="b">
        <v>0</v>
      </c>
      <c r="L1765">
        <v>118</v>
      </c>
      <c r="M1765" t="b">
        <v>1</v>
      </c>
      <c r="N1765" s="12" t="s">
        <v>8297</v>
      </c>
      <c r="O1765" t="s">
        <v>8298</v>
      </c>
      <c r="P1765" s="10">
        <f t="shared" si="108"/>
        <v>102</v>
      </c>
      <c r="Q1765" s="10">
        <f t="shared" si="109"/>
        <v>103.64</v>
      </c>
      <c r="R1765">
        <f t="shared" si="110"/>
        <v>2016</v>
      </c>
      <c r="S1765" s="17">
        <f t="shared" si="111"/>
        <v>42636.868518518517</v>
      </c>
    </row>
    <row r="1766" spans="1:19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14">
        <v>1404560379</v>
      </c>
      <c r="K1766" t="b">
        <v>1</v>
      </c>
      <c r="L1766">
        <v>39</v>
      </c>
      <c r="M1766" t="b">
        <v>0</v>
      </c>
      <c r="N1766" s="12" t="s">
        <v>8297</v>
      </c>
      <c r="O1766" t="s">
        <v>8298</v>
      </c>
      <c r="P1766" s="10">
        <f t="shared" si="108"/>
        <v>20</v>
      </c>
      <c r="Q1766" s="10">
        <f t="shared" si="109"/>
        <v>55.28</v>
      </c>
      <c r="R1766">
        <f t="shared" si="110"/>
        <v>2014</v>
      </c>
      <c r="S1766" s="17">
        <f t="shared" si="111"/>
        <v>41825.485868055555</v>
      </c>
    </row>
    <row r="1767" spans="1:19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14">
        <v>1405380712</v>
      </c>
      <c r="K1767" t="b">
        <v>1</v>
      </c>
      <c r="L1767">
        <v>103</v>
      </c>
      <c r="M1767" t="b">
        <v>0</v>
      </c>
      <c r="N1767" s="12" t="s">
        <v>8297</v>
      </c>
      <c r="O1767" t="s">
        <v>8298</v>
      </c>
      <c r="P1767" s="10">
        <f t="shared" si="108"/>
        <v>59</v>
      </c>
      <c r="Q1767" s="10">
        <f t="shared" si="109"/>
        <v>72.17</v>
      </c>
      <c r="R1767">
        <f t="shared" si="110"/>
        <v>2014</v>
      </c>
      <c r="S1767" s="17">
        <f t="shared" si="111"/>
        <v>41834.980462962965</v>
      </c>
    </row>
    <row r="1768" spans="1:19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14">
        <v>1407184688</v>
      </c>
      <c r="K1768" t="b">
        <v>1</v>
      </c>
      <c r="L1768">
        <v>0</v>
      </c>
      <c r="M1768" t="b">
        <v>0</v>
      </c>
      <c r="N1768" s="12" t="s">
        <v>8297</v>
      </c>
      <c r="O1768" t="s">
        <v>8298</v>
      </c>
      <c r="P1768" s="10">
        <f t="shared" si="108"/>
        <v>0</v>
      </c>
      <c r="Q1768" s="10" t="e">
        <f t="shared" si="109"/>
        <v>#DIV/0!</v>
      </c>
      <c r="R1768">
        <f t="shared" si="110"/>
        <v>2014</v>
      </c>
      <c r="S1768" s="17">
        <f t="shared" si="111"/>
        <v>41855.859814814816</v>
      </c>
    </row>
    <row r="1769" spans="1:19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14">
        <v>1404488884</v>
      </c>
      <c r="K1769" t="b">
        <v>1</v>
      </c>
      <c r="L1769">
        <v>39</v>
      </c>
      <c r="M1769" t="b">
        <v>0</v>
      </c>
      <c r="N1769" s="12" t="s">
        <v>8297</v>
      </c>
      <c r="O1769" t="s">
        <v>8298</v>
      </c>
      <c r="P1769" s="10">
        <f t="shared" si="108"/>
        <v>46</v>
      </c>
      <c r="Q1769" s="10">
        <f t="shared" si="109"/>
        <v>58.62</v>
      </c>
      <c r="R1769">
        <f t="shared" si="110"/>
        <v>2014</v>
      </c>
      <c r="S1769" s="17">
        <f t="shared" si="111"/>
        <v>41824.658379629633</v>
      </c>
    </row>
    <row r="1770" spans="1:19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14">
        <v>1406640444</v>
      </c>
      <c r="K1770" t="b">
        <v>1</v>
      </c>
      <c r="L1770">
        <v>15</v>
      </c>
      <c r="M1770" t="b">
        <v>0</v>
      </c>
      <c r="N1770" s="12" t="s">
        <v>8297</v>
      </c>
      <c r="O1770" t="s">
        <v>8298</v>
      </c>
      <c r="P1770" s="10">
        <f t="shared" si="108"/>
        <v>4</v>
      </c>
      <c r="Q1770" s="10">
        <f t="shared" si="109"/>
        <v>12.47</v>
      </c>
      <c r="R1770">
        <f t="shared" si="110"/>
        <v>2014</v>
      </c>
      <c r="S1770" s="17">
        <f t="shared" si="111"/>
        <v>41849.560694444444</v>
      </c>
    </row>
    <row r="1771" spans="1:19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14">
        <v>1418585959</v>
      </c>
      <c r="K1771" t="b">
        <v>1</v>
      </c>
      <c r="L1771">
        <v>22</v>
      </c>
      <c r="M1771" t="b">
        <v>0</v>
      </c>
      <c r="N1771" s="12" t="s">
        <v>8297</v>
      </c>
      <c r="O1771" t="s">
        <v>8298</v>
      </c>
      <c r="P1771" s="10">
        <f t="shared" si="108"/>
        <v>3</v>
      </c>
      <c r="Q1771" s="10">
        <f t="shared" si="109"/>
        <v>49.14</v>
      </c>
      <c r="R1771">
        <f t="shared" si="110"/>
        <v>2014</v>
      </c>
      <c r="S1771" s="17">
        <f t="shared" si="111"/>
        <v>41987.818969907406</v>
      </c>
    </row>
    <row r="1772" spans="1:19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14">
        <v>1410288194</v>
      </c>
      <c r="K1772" t="b">
        <v>1</v>
      </c>
      <c r="L1772">
        <v>92</v>
      </c>
      <c r="M1772" t="b">
        <v>0</v>
      </c>
      <c r="N1772" s="12" t="s">
        <v>8297</v>
      </c>
      <c r="O1772" t="s">
        <v>8298</v>
      </c>
      <c r="P1772" s="10">
        <f t="shared" si="108"/>
        <v>57</v>
      </c>
      <c r="Q1772" s="10">
        <f t="shared" si="109"/>
        <v>150.5</v>
      </c>
      <c r="R1772">
        <f t="shared" si="110"/>
        <v>2014</v>
      </c>
      <c r="S1772" s="17">
        <f t="shared" si="111"/>
        <v>41891.780023148152</v>
      </c>
    </row>
    <row r="1773" spans="1:19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14">
        <v>1411515040</v>
      </c>
      <c r="K1773" t="b">
        <v>1</v>
      </c>
      <c r="L1773">
        <v>25</v>
      </c>
      <c r="M1773" t="b">
        <v>0</v>
      </c>
      <c r="N1773" s="12" t="s">
        <v>8297</v>
      </c>
      <c r="O1773" t="s">
        <v>8298</v>
      </c>
      <c r="P1773" s="10">
        <f t="shared" si="108"/>
        <v>21</v>
      </c>
      <c r="Q1773" s="10">
        <f t="shared" si="109"/>
        <v>35.799999999999997</v>
      </c>
      <c r="R1773">
        <f t="shared" si="110"/>
        <v>2014</v>
      </c>
      <c r="S1773" s="17">
        <f t="shared" si="111"/>
        <v>41905.979629629634</v>
      </c>
    </row>
    <row r="1774" spans="1:19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14">
        <v>1399482836</v>
      </c>
      <c r="K1774" t="b">
        <v>1</v>
      </c>
      <c r="L1774">
        <v>19</v>
      </c>
      <c r="M1774" t="b">
        <v>0</v>
      </c>
      <c r="N1774" s="12" t="s">
        <v>8297</v>
      </c>
      <c r="O1774" t="s">
        <v>8298</v>
      </c>
      <c r="P1774" s="10">
        <f t="shared" si="108"/>
        <v>16</v>
      </c>
      <c r="Q1774" s="10">
        <f t="shared" si="109"/>
        <v>45.16</v>
      </c>
      <c r="R1774">
        <f t="shared" si="110"/>
        <v>2014</v>
      </c>
      <c r="S1774" s="17">
        <f t="shared" si="111"/>
        <v>41766.718009259261</v>
      </c>
    </row>
    <row r="1775" spans="1:19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14">
        <v>1417803298</v>
      </c>
      <c r="K1775" t="b">
        <v>1</v>
      </c>
      <c r="L1775">
        <v>19</v>
      </c>
      <c r="M1775" t="b">
        <v>0</v>
      </c>
      <c r="N1775" s="12" t="s">
        <v>8297</v>
      </c>
      <c r="O1775" t="s">
        <v>8298</v>
      </c>
      <c r="P1775" s="10">
        <f t="shared" si="108"/>
        <v>6</v>
      </c>
      <c r="Q1775" s="10">
        <f t="shared" si="109"/>
        <v>98.79</v>
      </c>
      <c r="R1775">
        <f t="shared" si="110"/>
        <v>2014</v>
      </c>
      <c r="S1775" s="17">
        <f t="shared" si="111"/>
        <v>41978.760393518518</v>
      </c>
    </row>
    <row r="1776" spans="1:19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14">
        <v>1413609292</v>
      </c>
      <c r="K1776" t="b">
        <v>1</v>
      </c>
      <c r="L1776">
        <v>13</v>
      </c>
      <c r="M1776" t="b">
        <v>0</v>
      </c>
      <c r="N1776" s="12" t="s">
        <v>8297</v>
      </c>
      <c r="O1776" t="s">
        <v>8298</v>
      </c>
      <c r="P1776" s="10">
        <f t="shared" si="108"/>
        <v>46</v>
      </c>
      <c r="Q1776" s="10">
        <f t="shared" si="109"/>
        <v>88.31</v>
      </c>
      <c r="R1776">
        <f t="shared" si="110"/>
        <v>2014</v>
      </c>
      <c r="S1776" s="17">
        <f t="shared" si="111"/>
        <v>41930.218657407408</v>
      </c>
    </row>
    <row r="1777" spans="1:19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14">
        <v>1410305160</v>
      </c>
      <c r="K1777" t="b">
        <v>1</v>
      </c>
      <c r="L1777">
        <v>124</v>
      </c>
      <c r="M1777" t="b">
        <v>0</v>
      </c>
      <c r="N1777" s="12" t="s">
        <v>8297</v>
      </c>
      <c r="O1777" t="s">
        <v>8298</v>
      </c>
      <c r="P1777" s="10">
        <f t="shared" si="108"/>
        <v>65</v>
      </c>
      <c r="Q1777" s="10">
        <f t="shared" si="109"/>
        <v>170.63</v>
      </c>
      <c r="R1777">
        <f t="shared" si="110"/>
        <v>2014</v>
      </c>
      <c r="S1777" s="17">
        <f t="shared" si="111"/>
        <v>41891.976388888892</v>
      </c>
    </row>
    <row r="1778" spans="1:19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14">
        <v>1411513071</v>
      </c>
      <c r="K1778" t="b">
        <v>1</v>
      </c>
      <c r="L1778">
        <v>4</v>
      </c>
      <c r="M1778" t="b">
        <v>0</v>
      </c>
      <c r="N1778" s="12" t="s">
        <v>8297</v>
      </c>
      <c r="O1778" t="s">
        <v>8298</v>
      </c>
      <c r="P1778" s="10">
        <f t="shared" si="108"/>
        <v>7</v>
      </c>
      <c r="Q1778" s="10">
        <f t="shared" si="109"/>
        <v>83.75</v>
      </c>
      <c r="R1778">
        <f t="shared" si="110"/>
        <v>2014</v>
      </c>
      <c r="S1778" s="17">
        <f t="shared" si="111"/>
        <v>41905.95684027778</v>
      </c>
    </row>
    <row r="1779" spans="1:19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14">
        <v>1421829253</v>
      </c>
      <c r="K1779" t="b">
        <v>1</v>
      </c>
      <c r="L1779">
        <v>10</v>
      </c>
      <c r="M1779" t="b">
        <v>0</v>
      </c>
      <c r="N1779" s="12" t="s">
        <v>8297</v>
      </c>
      <c r="O1779" t="s">
        <v>8298</v>
      </c>
      <c r="P1779" s="10">
        <f t="shared" si="108"/>
        <v>14</v>
      </c>
      <c r="Q1779" s="10">
        <f t="shared" si="109"/>
        <v>65.099999999999994</v>
      </c>
      <c r="R1779">
        <f t="shared" si="110"/>
        <v>2015</v>
      </c>
      <c r="S1779" s="17">
        <f t="shared" si="111"/>
        <v>42025.357094907406</v>
      </c>
    </row>
    <row r="1780" spans="1:19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14">
        <v>1423600995</v>
      </c>
      <c r="K1780" t="b">
        <v>1</v>
      </c>
      <c r="L1780">
        <v>15</v>
      </c>
      <c r="M1780" t="b">
        <v>0</v>
      </c>
      <c r="N1780" s="12" t="s">
        <v>8297</v>
      </c>
      <c r="O1780" t="s">
        <v>8298</v>
      </c>
      <c r="P1780" s="10">
        <f t="shared" si="108"/>
        <v>2</v>
      </c>
      <c r="Q1780" s="10">
        <f t="shared" si="109"/>
        <v>66.33</v>
      </c>
      <c r="R1780">
        <f t="shared" si="110"/>
        <v>2015</v>
      </c>
      <c r="S1780" s="17">
        <f t="shared" si="111"/>
        <v>42045.86336805555</v>
      </c>
    </row>
    <row r="1781" spans="1:19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14">
        <v>1470242180</v>
      </c>
      <c r="K1781" t="b">
        <v>1</v>
      </c>
      <c r="L1781">
        <v>38</v>
      </c>
      <c r="M1781" t="b">
        <v>0</v>
      </c>
      <c r="N1781" s="12" t="s">
        <v>8297</v>
      </c>
      <c r="O1781" t="s">
        <v>8298</v>
      </c>
      <c r="P1781" s="10">
        <f t="shared" si="108"/>
        <v>36</v>
      </c>
      <c r="Q1781" s="10">
        <f t="shared" si="109"/>
        <v>104.89</v>
      </c>
      <c r="R1781">
        <f t="shared" si="110"/>
        <v>2016</v>
      </c>
      <c r="S1781" s="17">
        <f t="shared" si="111"/>
        <v>42585.691898148143</v>
      </c>
    </row>
    <row r="1782" spans="1:19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14">
        <v>1462285510</v>
      </c>
      <c r="K1782" t="b">
        <v>1</v>
      </c>
      <c r="L1782">
        <v>152</v>
      </c>
      <c r="M1782" t="b">
        <v>0</v>
      </c>
      <c r="N1782" s="12" t="s">
        <v>8297</v>
      </c>
      <c r="O1782" t="s">
        <v>8298</v>
      </c>
      <c r="P1782" s="10">
        <f t="shared" si="108"/>
        <v>40</v>
      </c>
      <c r="Q1782" s="10">
        <f t="shared" si="109"/>
        <v>78.44</v>
      </c>
      <c r="R1782">
        <f t="shared" si="110"/>
        <v>2016</v>
      </c>
      <c r="S1782" s="17">
        <f t="shared" si="111"/>
        <v>42493.600810185191</v>
      </c>
    </row>
    <row r="1783" spans="1:19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14">
        <v>1471272545</v>
      </c>
      <c r="K1783" t="b">
        <v>1</v>
      </c>
      <c r="L1783">
        <v>24</v>
      </c>
      <c r="M1783" t="b">
        <v>0</v>
      </c>
      <c r="N1783" s="12" t="s">
        <v>8297</v>
      </c>
      <c r="O1783" t="s">
        <v>8298</v>
      </c>
      <c r="P1783" s="10">
        <f t="shared" si="108"/>
        <v>26</v>
      </c>
      <c r="Q1783" s="10">
        <f t="shared" si="109"/>
        <v>59.04</v>
      </c>
      <c r="R1783">
        <f t="shared" si="110"/>
        <v>2016</v>
      </c>
      <c r="S1783" s="17">
        <f t="shared" si="111"/>
        <v>42597.617418981477</v>
      </c>
    </row>
    <row r="1784" spans="1:19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14">
        <v>1453211289</v>
      </c>
      <c r="K1784" t="b">
        <v>1</v>
      </c>
      <c r="L1784">
        <v>76</v>
      </c>
      <c r="M1784" t="b">
        <v>0</v>
      </c>
      <c r="N1784" s="12" t="s">
        <v>8297</v>
      </c>
      <c r="O1784" t="s">
        <v>8298</v>
      </c>
      <c r="P1784" s="10">
        <f t="shared" si="108"/>
        <v>15</v>
      </c>
      <c r="Q1784" s="10">
        <f t="shared" si="109"/>
        <v>71.34</v>
      </c>
      <c r="R1784">
        <f t="shared" si="110"/>
        <v>2016</v>
      </c>
      <c r="S1784" s="17">
        <f t="shared" si="111"/>
        <v>42388.575104166666</v>
      </c>
    </row>
    <row r="1785" spans="1:19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14">
        <v>1429656478</v>
      </c>
      <c r="K1785" t="b">
        <v>1</v>
      </c>
      <c r="L1785">
        <v>185</v>
      </c>
      <c r="M1785" t="b">
        <v>0</v>
      </c>
      <c r="N1785" s="12" t="s">
        <v>8297</v>
      </c>
      <c r="O1785" t="s">
        <v>8298</v>
      </c>
      <c r="P1785" s="10">
        <f t="shared" si="108"/>
        <v>24</v>
      </c>
      <c r="Q1785" s="10">
        <f t="shared" si="109"/>
        <v>51.23</v>
      </c>
      <c r="R1785">
        <f t="shared" si="110"/>
        <v>2015</v>
      </c>
      <c r="S1785" s="17">
        <f t="shared" si="111"/>
        <v>42115.949976851851</v>
      </c>
    </row>
    <row r="1786" spans="1:19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14">
        <v>1419954240</v>
      </c>
      <c r="K1786" t="b">
        <v>1</v>
      </c>
      <c r="L1786">
        <v>33</v>
      </c>
      <c r="M1786" t="b">
        <v>0</v>
      </c>
      <c r="N1786" s="12" t="s">
        <v>8297</v>
      </c>
      <c r="O1786" t="s">
        <v>8298</v>
      </c>
      <c r="P1786" s="10">
        <f t="shared" si="108"/>
        <v>40</v>
      </c>
      <c r="Q1786" s="10">
        <f t="shared" si="109"/>
        <v>60.24</v>
      </c>
      <c r="R1786">
        <f t="shared" si="110"/>
        <v>2014</v>
      </c>
      <c r="S1786" s="17">
        <f t="shared" si="111"/>
        <v>42003.655555555553</v>
      </c>
    </row>
    <row r="1787" spans="1:19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14">
        <v>1410750855</v>
      </c>
      <c r="K1787" t="b">
        <v>1</v>
      </c>
      <c r="L1787">
        <v>108</v>
      </c>
      <c r="M1787" t="b">
        <v>0</v>
      </c>
      <c r="N1787" s="12" t="s">
        <v>8297</v>
      </c>
      <c r="O1787" t="s">
        <v>8298</v>
      </c>
      <c r="P1787" s="10">
        <f t="shared" si="108"/>
        <v>20</v>
      </c>
      <c r="Q1787" s="10">
        <f t="shared" si="109"/>
        <v>44.94</v>
      </c>
      <c r="R1787">
        <f t="shared" si="110"/>
        <v>2014</v>
      </c>
      <c r="S1787" s="17">
        <f t="shared" si="111"/>
        <v>41897.134895833333</v>
      </c>
    </row>
    <row r="1788" spans="1:19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14">
        <v>1416057177</v>
      </c>
      <c r="K1788" t="b">
        <v>1</v>
      </c>
      <c r="L1788">
        <v>29</v>
      </c>
      <c r="M1788" t="b">
        <v>0</v>
      </c>
      <c r="N1788" s="12" t="s">
        <v>8297</v>
      </c>
      <c r="O1788" t="s">
        <v>8298</v>
      </c>
      <c r="P1788" s="10">
        <f t="shared" si="108"/>
        <v>48</v>
      </c>
      <c r="Q1788" s="10">
        <f t="shared" si="109"/>
        <v>31.21</v>
      </c>
      <c r="R1788">
        <f t="shared" si="110"/>
        <v>2014</v>
      </c>
      <c r="S1788" s="17">
        <f t="shared" si="111"/>
        <v>41958.550659722227</v>
      </c>
    </row>
    <row r="1789" spans="1:19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14">
        <v>1425570237</v>
      </c>
      <c r="K1789" t="b">
        <v>1</v>
      </c>
      <c r="L1789">
        <v>24</v>
      </c>
      <c r="M1789" t="b">
        <v>0</v>
      </c>
      <c r="N1789" s="12" t="s">
        <v>8297</v>
      </c>
      <c r="O1789" t="s">
        <v>8298</v>
      </c>
      <c r="P1789" s="10">
        <f t="shared" si="108"/>
        <v>15</v>
      </c>
      <c r="Q1789" s="10">
        <f t="shared" si="109"/>
        <v>63.88</v>
      </c>
      <c r="R1789">
        <f t="shared" si="110"/>
        <v>2015</v>
      </c>
      <c r="S1789" s="17">
        <f t="shared" si="111"/>
        <v>42068.65552083333</v>
      </c>
    </row>
    <row r="1790" spans="1:19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14">
        <v>1412203542</v>
      </c>
      <c r="K1790" t="b">
        <v>1</v>
      </c>
      <c r="L1790">
        <v>4</v>
      </c>
      <c r="M1790" t="b">
        <v>0</v>
      </c>
      <c r="N1790" s="12" t="s">
        <v>8297</v>
      </c>
      <c r="O1790" t="s">
        <v>8298</v>
      </c>
      <c r="P1790" s="10">
        <f t="shared" si="108"/>
        <v>1</v>
      </c>
      <c r="Q1790" s="10">
        <f t="shared" si="109"/>
        <v>19</v>
      </c>
      <c r="R1790">
        <f t="shared" si="110"/>
        <v>2014</v>
      </c>
      <c r="S1790" s="17">
        <f t="shared" si="111"/>
        <v>41913.94840277778</v>
      </c>
    </row>
    <row r="1791" spans="1:19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14">
        <v>1415858403</v>
      </c>
      <c r="K1791" t="b">
        <v>1</v>
      </c>
      <c r="L1791">
        <v>4</v>
      </c>
      <c r="M1791" t="b">
        <v>0</v>
      </c>
      <c r="N1791" s="12" t="s">
        <v>8297</v>
      </c>
      <c r="O1791" t="s">
        <v>8298</v>
      </c>
      <c r="P1791" s="10">
        <f t="shared" si="108"/>
        <v>1</v>
      </c>
      <c r="Q1791" s="10">
        <f t="shared" si="109"/>
        <v>10</v>
      </c>
      <c r="R1791">
        <f t="shared" si="110"/>
        <v>2014</v>
      </c>
      <c r="S1791" s="17">
        <f t="shared" si="111"/>
        <v>41956.250034722223</v>
      </c>
    </row>
    <row r="1792" spans="1:19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14">
        <v>1420560678</v>
      </c>
      <c r="K1792" t="b">
        <v>1</v>
      </c>
      <c r="L1792">
        <v>15</v>
      </c>
      <c r="M1792" t="b">
        <v>0</v>
      </c>
      <c r="N1792" s="12" t="s">
        <v>8297</v>
      </c>
      <c r="O1792" t="s">
        <v>8298</v>
      </c>
      <c r="P1792" s="10">
        <f t="shared" si="108"/>
        <v>5</v>
      </c>
      <c r="Q1792" s="10">
        <f t="shared" si="109"/>
        <v>109.07</v>
      </c>
      <c r="R1792">
        <f t="shared" si="110"/>
        <v>2015</v>
      </c>
      <c r="S1792" s="17">
        <f t="shared" si="111"/>
        <v>42010.674513888895</v>
      </c>
    </row>
    <row r="1793" spans="1:19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14">
        <v>1417369565</v>
      </c>
      <c r="K1793" t="b">
        <v>1</v>
      </c>
      <c r="L1793">
        <v>4</v>
      </c>
      <c r="M1793" t="b">
        <v>0</v>
      </c>
      <c r="N1793" s="12" t="s">
        <v>8297</v>
      </c>
      <c r="O1793" t="s">
        <v>8298</v>
      </c>
      <c r="P1793" s="10">
        <f t="shared" si="108"/>
        <v>4</v>
      </c>
      <c r="Q1793" s="10">
        <f t="shared" si="109"/>
        <v>26.75</v>
      </c>
      <c r="R1793">
        <f t="shared" si="110"/>
        <v>2014</v>
      </c>
      <c r="S1793" s="17">
        <f t="shared" si="111"/>
        <v>41973.740335648152</v>
      </c>
    </row>
    <row r="1794" spans="1:19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14">
        <v>1435970682</v>
      </c>
      <c r="K1794" t="b">
        <v>1</v>
      </c>
      <c r="L1794">
        <v>139</v>
      </c>
      <c r="M1794" t="b">
        <v>0</v>
      </c>
      <c r="N1794" s="12" t="s">
        <v>8297</v>
      </c>
      <c r="O1794" t="s">
        <v>8298</v>
      </c>
      <c r="P1794" s="10">
        <f t="shared" si="108"/>
        <v>61</v>
      </c>
      <c r="Q1794" s="10">
        <f t="shared" si="109"/>
        <v>109.94</v>
      </c>
      <c r="R1794">
        <f t="shared" si="110"/>
        <v>2015</v>
      </c>
      <c r="S1794" s="17">
        <f t="shared" si="111"/>
        <v>42189.031041666662</v>
      </c>
    </row>
    <row r="1795" spans="1:19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14">
        <v>1414531440</v>
      </c>
      <c r="K1795" t="b">
        <v>1</v>
      </c>
      <c r="L1795">
        <v>2</v>
      </c>
      <c r="M1795" t="b">
        <v>0</v>
      </c>
      <c r="N1795" s="12" t="s">
        <v>8297</v>
      </c>
      <c r="O1795" t="s">
        <v>8298</v>
      </c>
      <c r="P1795" s="10">
        <f t="shared" ref="P1795:P1858" si="112">ROUND(E1795/D1795*100,0)</f>
        <v>1</v>
      </c>
      <c r="Q1795" s="10">
        <f t="shared" ref="Q1795:Q1858" si="113">ROUND(E1795/L1795,2)</f>
        <v>20</v>
      </c>
      <c r="R1795">
        <f t="shared" ref="R1795:R1858" si="114">YEAR(S1795)</f>
        <v>2014</v>
      </c>
      <c r="S1795" s="17">
        <f t="shared" ref="S1795:S1858" si="115">(((J1795/60)/60)/24)+DATE(1970,1,1)</f>
        <v>41940.89166666667</v>
      </c>
    </row>
    <row r="1796" spans="1:19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14">
        <v>1420636422</v>
      </c>
      <c r="K1796" t="b">
        <v>1</v>
      </c>
      <c r="L1796">
        <v>18</v>
      </c>
      <c r="M1796" t="b">
        <v>0</v>
      </c>
      <c r="N1796" s="12" t="s">
        <v>8297</v>
      </c>
      <c r="O1796" t="s">
        <v>8298</v>
      </c>
      <c r="P1796" s="10">
        <f t="shared" si="112"/>
        <v>11</v>
      </c>
      <c r="Q1796" s="10">
        <f t="shared" si="113"/>
        <v>55.39</v>
      </c>
      <c r="R1796">
        <f t="shared" si="114"/>
        <v>2015</v>
      </c>
      <c r="S1796" s="17">
        <f t="shared" si="115"/>
        <v>42011.551180555558</v>
      </c>
    </row>
    <row r="1797" spans="1:19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14">
        <v>1473922541</v>
      </c>
      <c r="K1797" t="b">
        <v>1</v>
      </c>
      <c r="L1797">
        <v>81</v>
      </c>
      <c r="M1797" t="b">
        <v>0</v>
      </c>
      <c r="N1797" s="12" t="s">
        <v>8297</v>
      </c>
      <c r="O1797" t="s">
        <v>8298</v>
      </c>
      <c r="P1797" s="10">
        <f t="shared" si="112"/>
        <v>39</v>
      </c>
      <c r="Q1797" s="10">
        <f t="shared" si="113"/>
        <v>133.9</v>
      </c>
      <c r="R1797">
        <f t="shared" si="114"/>
        <v>2016</v>
      </c>
      <c r="S1797" s="17">
        <f t="shared" si="115"/>
        <v>42628.288668981477</v>
      </c>
    </row>
    <row r="1798" spans="1:19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14">
        <v>1464172366</v>
      </c>
      <c r="K1798" t="b">
        <v>1</v>
      </c>
      <c r="L1798">
        <v>86</v>
      </c>
      <c r="M1798" t="b">
        <v>0</v>
      </c>
      <c r="N1798" s="12" t="s">
        <v>8297</v>
      </c>
      <c r="O1798" t="s">
        <v>8298</v>
      </c>
      <c r="P1798" s="10">
        <f t="shared" si="112"/>
        <v>22</v>
      </c>
      <c r="Q1798" s="10">
        <f t="shared" si="113"/>
        <v>48.72</v>
      </c>
      <c r="R1798">
        <f t="shared" si="114"/>
        <v>2016</v>
      </c>
      <c r="S1798" s="17">
        <f t="shared" si="115"/>
        <v>42515.439421296294</v>
      </c>
    </row>
    <row r="1799" spans="1:19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14">
        <v>1479217189</v>
      </c>
      <c r="K1799" t="b">
        <v>1</v>
      </c>
      <c r="L1799">
        <v>140</v>
      </c>
      <c r="M1799" t="b">
        <v>0</v>
      </c>
      <c r="N1799" s="12" t="s">
        <v>8297</v>
      </c>
      <c r="O1799" t="s">
        <v>8298</v>
      </c>
      <c r="P1799" s="10">
        <f t="shared" si="112"/>
        <v>68</v>
      </c>
      <c r="Q1799" s="10">
        <f t="shared" si="113"/>
        <v>48.25</v>
      </c>
      <c r="R1799">
        <f t="shared" si="114"/>
        <v>2016</v>
      </c>
      <c r="S1799" s="17">
        <f t="shared" si="115"/>
        <v>42689.56931712963</v>
      </c>
    </row>
    <row r="1800" spans="1:19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14">
        <v>1449388233</v>
      </c>
      <c r="K1800" t="b">
        <v>1</v>
      </c>
      <c r="L1800">
        <v>37</v>
      </c>
      <c r="M1800" t="b">
        <v>0</v>
      </c>
      <c r="N1800" s="12" t="s">
        <v>8297</v>
      </c>
      <c r="O1800" t="s">
        <v>8298</v>
      </c>
      <c r="P1800" s="10">
        <f t="shared" si="112"/>
        <v>14</v>
      </c>
      <c r="Q1800" s="10">
        <f t="shared" si="113"/>
        <v>58.97</v>
      </c>
      <c r="R1800">
        <f t="shared" si="114"/>
        <v>2015</v>
      </c>
      <c r="S1800" s="17">
        <f t="shared" si="115"/>
        <v>42344.32677083333</v>
      </c>
    </row>
    <row r="1801" spans="1:19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14">
        <v>1414008808</v>
      </c>
      <c r="K1801" t="b">
        <v>1</v>
      </c>
      <c r="L1801">
        <v>6</v>
      </c>
      <c r="M1801" t="b">
        <v>0</v>
      </c>
      <c r="N1801" s="12" t="s">
        <v>8297</v>
      </c>
      <c r="O1801" t="s">
        <v>8298</v>
      </c>
      <c r="P1801" s="10">
        <f t="shared" si="112"/>
        <v>2</v>
      </c>
      <c r="Q1801" s="10">
        <f t="shared" si="113"/>
        <v>11.64</v>
      </c>
      <c r="R1801">
        <f t="shared" si="114"/>
        <v>2014</v>
      </c>
      <c r="S1801" s="17">
        <f t="shared" si="115"/>
        <v>41934.842685185184</v>
      </c>
    </row>
    <row r="1802" spans="1:19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14">
        <v>1473517970</v>
      </c>
      <c r="K1802" t="b">
        <v>1</v>
      </c>
      <c r="L1802">
        <v>113</v>
      </c>
      <c r="M1802" t="b">
        <v>0</v>
      </c>
      <c r="N1802" s="12" t="s">
        <v>8297</v>
      </c>
      <c r="O1802" t="s">
        <v>8298</v>
      </c>
      <c r="P1802" s="10">
        <f t="shared" si="112"/>
        <v>20</v>
      </c>
      <c r="Q1802" s="10">
        <f t="shared" si="113"/>
        <v>83.72</v>
      </c>
      <c r="R1802">
        <f t="shared" si="114"/>
        <v>2016</v>
      </c>
      <c r="S1802" s="17">
        <f t="shared" si="115"/>
        <v>42623.606134259258</v>
      </c>
    </row>
    <row r="1803" spans="1:19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14">
        <v>1447429868</v>
      </c>
      <c r="K1803" t="b">
        <v>1</v>
      </c>
      <c r="L1803">
        <v>37</v>
      </c>
      <c r="M1803" t="b">
        <v>0</v>
      </c>
      <c r="N1803" s="12" t="s">
        <v>8297</v>
      </c>
      <c r="O1803" t="s">
        <v>8298</v>
      </c>
      <c r="P1803" s="10">
        <f t="shared" si="112"/>
        <v>14</v>
      </c>
      <c r="Q1803" s="10">
        <f t="shared" si="113"/>
        <v>63.65</v>
      </c>
      <c r="R1803">
        <f t="shared" si="114"/>
        <v>2015</v>
      </c>
      <c r="S1803" s="17">
        <f t="shared" si="115"/>
        <v>42321.660509259258</v>
      </c>
    </row>
    <row r="1804" spans="1:19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14">
        <v>1433416830</v>
      </c>
      <c r="K1804" t="b">
        <v>1</v>
      </c>
      <c r="L1804">
        <v>18</v>
      </c>
      <c r="M1804" t="b">
        <v>0</v>
      </c>
      <c r="N1804" s="12" t="s">
        <v>8297</v>
      </c>
      <c r="O1804" t="s">
        <v>8298</v>
      </c>
      <c r="P1804" s="10">
        <f t="shared" si="112"/>
        <v>48</v>
      </c>
      <c r="Q1804" s="10">
        <f t="shared" si="113"/>
        <v>94.28</v>
      </c>
      <c r="R1804">
        <f t="shared" si="114"/>
        <v>2015</v>
      </c>
      <c r="S1804" s="17">
        <f t="shared" si="115"/>
        <v>42159.47256944445</v>
      </c>
    </row>
    <row r="1805" spans="1:19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14">
        <v>1421199782</v>
      </c>
      <c r="K1805" t="b">
        <v>1</v>
      </c>
      <c r="L1805">
        <v>75</v>
      </c>
      <c r="M1805" t="b">
        <v>0</v>
      </c>
      <c r="N1805" s="12" t="s">
        <v>8297</v>
      </c>
      <c r="O1805" t="s">
        <v>8298</v>
      </c>
      <c r="P1805" s="10">
        <f t="shared" si="112"/>
        <v>31</v>
      </c>
      <c r="Q1805" s="10">
        <f t="shared" si="113"/>
        <v>71.87</v>
      </c>
      <c r="R1805">
        <f t="shared" si="114"/>
        <v>2015</v>
      </c>
      <c r="S1805" s="17">
        <f t="shared" si="115"/>
        <v>42018.071550925932</v>
      </c>
    </row>
    <row r="1806" spans="1:19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14">
        <v>1444061804</v>
      </c>
      <c r="K1806" t="b">
        <v>1</v>
      </c>
      <c r="L1806">
        <v>52</v>
      </c>
      <c r="M1806" t="b">
        <v>0</v>
      </c>
      <c r="N1806" s="12" t="s">
        <v>8297</v>
      </c>
      <c r="O1806" t="s">
        <v>8298</v>
      </c>
      <c r="P1806" s="10">
        <f t="shared" si="112"/>
        <v>35</v>
      </c>
      <c r="Q1806" s="10">
        <f t="shared" si="113"/>
        <v>104.85</v>
      </c>
      <c r="R1806">
        <f t="shared" si="114"/>
        <v>2015</v>
      </c>
      <c r="S1806" s="17">
        <f t="shared" si="115"/>
        <v>42282.678287037037</v>
      </c>
    </row>
    <row r="1807" spans="1:19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14">
        <v>1441048658</v>
      </c>
      <c r="K1807" t="b">
        <v>1</v>
      </c>
      <c r="L1807">
        <v>122</v>
      </c>
      <c r="M1807" t="b">
        <v>0</v>
      </c>
      <c r="N1807" s="12" t="s">
        <v>8297</v>
      </c>
      <c r="O1807" t="s">
        <v>8298</v>
      </c>
      <c r="P1807" s="10">
        <f t="shared" si="112"/>
        <v>36</v>
      </c>
      <c r="Q1807" s="10">
        <f t="shared" si="113"/>
        <v>67.14</v>
      </c>
      <c r="R1807">
        <f t="shared" si="114"/>
        <v>2015</v>
      </c>
      <c r="S1807" s="17">
        <f t="shared" si="115"/>
        <v>42247.803912037038</v>
      </c>
    </row>
    <row r="1808" spans="1:19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14">
        <v>1409066349</v>
      </c>
      <c r="K1808" t="b">
        <v>1</v>
      </c>
      <c r="L1808">
        <v>8</v>
      </c>
      <c r="M1808" t="b">
        <v>0</v>
      </c>
      <c r="N1808" s="12" t="s">
        <v>8297</v>
      </c>
      <c r="O1808" t="s">
        <v>8298</v>
      </c>
      <c r="P1808" s="10">
        <f t="shared" si="112"/>
        <v>3</v>
      </c>
      <c r="Q1808" s="10">
        <f t="shared" si="113"/>
        <v>73.88</v>
      </c>
      <c r="R1808">
        <f t="shared" si="114"/>
        <v>2014</v>
      </c>
      <c r="S1808" s="17">
        <f t="shared" si="115"/>
        <v>41877.638298611113</v>
      </c>
    </row>
    <row r="1809" spans="1:19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14">
        <v>1409276313</v>
      </c>
      <c r="K1809" t="b">
        <v>1</v>
      </c>
      <c r="L1809">
        <v>8</v>
      </c>
      <c r="M1809" t="b">
        <v>0</v>
      </c>
      <c r="N1809" s="12" t="s">
        <v>8297</v>
      </c>
      <c r="O1809" t="s">
        <v>8298</v>
      </c>
      <c r="P1809" s="10">
        <f t="shared" si="112"/>
        <v>11</v>
      </c>
      <c r="Q1809" s="10">
        <f t="shared" si="113"/>
        <v>69.13</v>
      </c>
      <c r="R1809">
        <f t="shared" si="114"/>
        <v>2014</v>
      </c>
      <c r="S1809" s="17">
        <f t="shared" si="115"/>
        <v>41880.068437499998</v>
      </c>
    </row>
    <row r="1810" spans="1:19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14">
        <v>1483806030</v>
      </c>
      <c r="K1810" t="b">
        <v>1</v>
      </c>
      <c r="L1810">
        <v>96</v>
      </c>
      <c r="M1810" t="b">
        <v>0</v>
      </c>
      <c r="N1810" s="12" t="s">
        <v>8297</v>
      </c>
      <c r="O1810" t="s">
        <v>8298</v>
      </c>
      <c r="P1810" s="10">
        <f t="shared" si="112"/>
        <v>41</v>
      </c>
      <c r="Q1810" s="10">
        <f t="shared" si="113"/>
        <v>120.77</v>
      </c>
      <c r="R1810">
        <f t="shared" si="114"/>
        <v>2017</v>
      </c>
      <c r="S1810" s="17">
        <f t="shared" si="115"/>
        <v>42742.680902777778</v>
      </c>
    </row>
    <row r="1811" spans="1:19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14">
        <v>1422222439</v>
      </c>
      <c r="K1811" t="b">
        <v>1</v>
      </c>
      <c r="L1811">
        <v>9</v>
      </c>
      <c r="M1811" t="b">
        <v>0</v>
      </c>
      <c r="N1811" s="12" t="s">
        <v>8297</v>
      </c>
      <c r="O1811" t="s">
        <v>8298</v>
      </c>
      <c r="P1811" s="10">
        <f t="shared" si="112"/>
        <v>11</v>
      </c>
      <c r="Q1811" s="10">
        <f t="shared" si="113"/>
        <v>42.22</v>
      </c>
      <c r="R1811">
        <f t="shared" si="114"/>
        <v>2015</v>
      </c>
      <c r="S1811" s="17">
        <f t="shared" si="115"/>
        <v>42029.907858796301</v>
      </c>
    </row>
    <row r="1812" spans="1:19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14">
        <v>1407621026</v>
      </c>
      <c r="K1812" t="b">
        <v>0</v>
      </c>
      <c r="L1812">
        <v>2</v>
      </c>
      <c r="M1812" t="b">
        <v>0</v>
      </c>
      <c r="N1812" s="12" t="s">
        <v>8297</v>
      </c>
      <c r="O1812" t="s">
        <v>8298</v>
      </c>
      <c r="P1812" s="10">
        <f t="shared" si="112"/>
        <v>3</v>
      </c>
      <c r="Q1812" s="10">
        <f t="shared" si="113"/>
        <v>7.5</v>
      </c>
      <c r="R1812">
        <f t="shared" si="114"/>
        <v>2014</v>
      </c>
      <c r="S1812" s="17">
        <f t="shared" si="115"/>
        <v>41860.91002314815</v>
      </c>
    </row>
    <row r="1813" spans="1:19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14">
        <v>1408962270</v>
      </c>
      <c r="K1813" t="b">
        <v>0</v>
      </c>
      <c r="L1813">
        <v>26</v>
      </c>
      <c r="M1813" t="b">
        <v>0</v>
      </c>
      <c r="N1813" s="12" t="s">
        <v>8297</v>
      </c>
      <c r="O1813" t="s">
        <v>8298</v>
      </c>
      <c r="P1813" s="10">
        <f t="shared" si="112"/>
        <v>0</v>
      </c>
      <c r="Q1813" s="10">
        <f t="shared" si="113"/>
        <v>1.54</v>
      </c>
      <c r="R1813">
        <f t="shared" si="114"/>
        <v>2014</v>
      </c>
      <c r="S1813" s="17">
        <f t="shared" si="115"/>
        <v>41876.433680555558</v>
      </c>
    </row>
    <row r="1814" spans="1:19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14">
        <v>1464939536</v>
      </c>
      <c r="K1814" t="b">
        <v>0</v>
      </c>
      <c r="L1814">
        <v>23</v>
      </c>
      <c r="M1814" t="b">
        <v>0</v>
      </c>
      <c r="N1814" s="12" t="s">
        <v>8297</v>
      </c>
      <c r="O1814" t="s">
        <v>8298</v>
      </c>
      <c r="P1814" s="10">
        <f t="shared" si="112"/>
        <v>13</v>
      </c>
      <c r="Q1814" s="10">
        <f t="shared" si="113"/>
        <v>37.61</v>
      </c>
      <c r="R1814">
        <f t="shared" si="114"/>
        <v>2016</v>
      </c>
      <c r="S1814" s="17">
        <f t="shared" si="115"/>
        <v>42524.318703703699</v>
      </c>
    </row>
    <row r="1815" spans="1:19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14">
        <v>1404940812</v>
      </c>
      <c r="K1815" t="b">
        <v>0</v>
      </c>
      <c r="L1815">
        <v>0</v>
      </c>
      <c r="M1815" t="b">
        <v>0</v>
      </c>
      <c r="N1815" s="12" t="s">
        <v>8297</v>
      </c>
      <c r="O1815" t="s">
        <v>8298</v>
      </c>
      <c r="P1815" s="10">
        <f t="shared" si="112"/>
        <v>0</v>
      </c>
      <c r="Q1815" s="10" t="e">
        <f t="shared" si="113"/>
        <v>#DIV/0!</v>
      </c>
      <c r="R1815">
        <f t="shared" si="114"/>
        <v>2014</v>
      </c>
      <c r="S1815" s="17">
        <f t="shared" si="115"/>
        <v>41829.889027777775</v>
      </c>
    </row>
    <row r="1816" spans="1:19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14">
        <v>1422516736</v>
      </c>
      <c r="K1816" t="b">
        <v>0</v>
      </c>
      <c r="L1816">
        <v>140</v>
      </c>
      <c r="M1816" t="b">
        <v>0</v>
      </c>
      <c r="N1816" s="12" t="s">
        <v>8297</v>
      </c>
      <c r="O1816" t="s">
        <v>8298</v>
      </c>
      <c r="P1816" s="10">
        <f t="shared" si="112"/>
        <v>49</v>
      </c>
      <c r="Q1816" s="10">
        <f t="shared" si="113"/>
        <v>42.16</v>
      </c>
      <c r="R1816">
        <f t="shared" si="114"/>
        <v>2015</v>
      </c>
      <c r="S1816" s="17">
        <f t="shared" si="115"/>
        <v>42033.314074074078</v>
      </c>
    </row>
    <row r="1817" spans="1:19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14">
        <v>1434577537</v>
      </c>
      <c r="K1817" t="b">
        <v>0</v>
      </c>
      <c r="L1817">
        <v>0</v>
      </c>
      <c r="M1817" t="b">
        <v>0</v>
      </c>
      <c r="N1817" s="12" t="s">
        <v>8297</v>
      </c>
      <c r="O1817" t="s">
        <v>8298</v>
      </c>
      <c r="P1817" s="10">
        <f t="shared" si="112"/>
        <v>0</v>
      </c>
      <c r="Q1817" s="10" t="e">
        <f t="shared" si="113"/>
        <v>#DIV/0!</v>
      </c>
      <c r="R1817">
        <f t="shared" si="114"/>
        <v>2015</v>
      </c>
      <c r="S1817" s="17">
        <f t="shared" si="115"/>
        <v>42172.906678240746</v>
      </c>
    </row>
    <row r="1818" spans="1:19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14">
        <v>1467061303</v>
      </c>
      <c r="K1818" t="b">
        <v>0</v>
      </c>
      <c r="L1818">
        <v>6</v>
      </c>
      <c r="M1818" t="b">
        <v>0</v>
      </c>
      <c r="N1818" s="12" t="s">
        <v>8297</v>
      </c>
      <c r="O1818" t="s">
        <v>8298</v>
      </c>
      <c r="P1818" s="10">
        <f t="shared" si="112"/>
        <v>2</v>
      </c>
      <c r="Q1818" s="10">
        <f t="shared" si="113"/>
        <v>84.83</v>
      </c>
      <c r="R1818">
        <f t="shared" si="114"/>
        <v>2016</v>
      </c>
      <c r="S1818" s="17">
        <f t="shared" si="115"/>
        <v>42548.876192129625</v>
      </c>
    </row>
    <row r="1819" spans="1:19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14">
        <v>1480607607</v>
      </c>
      <c r="K1819" t="b">
        <v>0</v>
      </c>
      <c r="L1819">
        <v>100</v>
      </c>
      <c r="M1819" t="b">
        <v>0</v>
      </c>
      <c r="N1819" s="12" t="s">
        <v>8297</v>
      </c>
      <c r="O1819" t="s">
        <v>8298</v>
      </c>
      <c r="P1819" s="10">
        <f t="shared" si="112"/>
        <v>52</v>
      </c>
      <c r="Q1819" s="10">
        <f t="shared" si="113"/>
        <v>94.19</v>
      </c>
      <c r="R1819">
        <f t="shared" si="114"/>
        <v>2016</v>
      </c>
      <c r="S1819" s="17">
        <f t="shared" si="115"/>
        <v>42705.662118055552</v>
      </c>
    </row>
    <row r="1820" spans="1:19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14">
        <v>1425447450</v>
      </c>
      <c r="K1820" t="b">
        <v>0</v>
      </c>
      <c r="L1820">
        <v>0</v>
      </c>
      <c r="M1820" t="b">
        <v>0</v>
      </c>
      <c r="N1820" s="12" t="s">
        <v>8297</v>
      </c>
      <c r="O1820" t="s">
        <v>8298</v>
      </c>
      <c r="P1820" s="10">
        <f t="shared" si="112"/>
        <v>0</v>
      </c>
      <c r="Q1820" s="10" t="e">
        <f t="shared" si="113"/>
        <v>#DIV/0!</v>
      </c>
      <c r="R1820">
        <f t="shared" si="114"/>
        <v>2015</v>
      </c>
      <c r="S1820" s="17">
        <f t="shared" si="115"/>
        <v>42067.234375</v>
      </c>
    </row>
    <row r="1821" spans="1:19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14">
        <v>1404151396</v>
      </c>
      <c r="K1821" t="b">
        <v>0</v>
      </c>
      <c r="L1821">
        <v>4</v>
      </c>
      <c r="M1821" t="b">
        <v>0</v>
      </c>
      <c r="N1821" s="12" t="s">
        <v>8297</v>
      </c>
      <c r="O1821" t="s">
        <v>8298</v>
      </c>
      <c r="P1821" s="10">
        <f t="shared" si="112"/>
        <v>2</v>
      </c>
      <c r="Q1821" s="10">
        <f t="shared" si="113"/>
        <v>6.25</v>
      </c>
      <c r="R1821">
        <f t="shared" si="114"/>
        <v>2014</v>
      </c>
      <c r="S1821" s="17">
        <f t="shared" si="115"/>
        <v>41820.752268518518</v>
      </c>
    </row>
    <row r="1822" spans="1:19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14">
        <v>1425261690</v>
      </c>
      <c r="K1822" t="b">
        <v>0</v>
      </c>
      <c r="L1822">
        <v>8</v>
      </c>
      <c r="M1822" t="b">
        <v>0</v>
      </c>
      <c r="N1822" s="12" t="s">
        <v>8297</v>
      </c>
      <c r="O1822" t="s">
        <v>8298</v>
      </c>
      <c r="P1822" s="10">
        <f t="shared" si="112"/>
        <v>7</v>
      </c>
      <c r="Q1822" s="10">
        <f t="shared" si="113"/>
        <v>213.38</v>
      </c>
      <c r="R1822">
        <f t="shared" si="114"/>
        <v>2015</v>
      </c>
      <c r="S1822" s="17">
        <f t="shared" si="115"/>
        <v>42065.084375000006</v>
      </c>
    </row>
    <row r="1823" spans="1:19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14">
        <v>1326872367</v>
      </c>
      <c r="K1823" t="b">
        <v>0</v>
      </c>
      <c r="L1823">
        <v>57</v>
      </c>
      <c r="M1823" t="b">
        <v>1</v>
      </c>
      <c r="N1823" s="12" t="s">
        <v>8284</v>
      </c>
      <c r="O1823" t="s">
        <v>8285</v>
      </c>
      <c r="P1823" s="10">
        <f t="shared" si="112"/>
        <v>135</v>
      </c>
      <c r="Q1823" s="10">
        <f t="shared" si="113"/>
        <v>59.16</v>
      </c>
      <c r="R1823">
        <f t="shared" si="114"/>
        <v>2012</v>
      </c>
      <c r="S1823" s="17">
        <f t="shared" si="115"/>
        <v>40926.319062499999</v>
      </c>
    </row>
    <row r="1824" spans="1:19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14">
        <v>1388084862</v>
      </c>
      <c r="K1824" t="b">
        <v>0</v>
      </c>
      <c r="L1824">
        <v>11</v>
      </c>
      <c r="M1824" t="b">
        <v>1</v>
      </c>
      <c r="N1824" s="12" t="s">
        <v>8284</v>
      </c>
      <c r="O1824" t="s">
        <v>8285</v>
      </c>
      <c r="P1824" s="10">
        <f t="shared" si="112"/>
        <v>100</v>
      </c>
      <c r="Q1824" s="10">
        <f t="shared" si="113"/>
        <v>27.27</v>
      </c>
      <c r="R1824">
        <f t="shared" si="114"/>
        <v>2013</v>
      </c>
      <c r="S1824" s="17">
        <f t="shared" si="115"/>
        <v>41634.797013888885</v>
      </c>
    </row>
    <row r="1825" spans="1:19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14">
        <v>1348503976</v>
      </c>
      <c r="K1825" t="b">
        <v>0</v>
      </c>
      <c r="L1825">
        <v>33</v>
      </c>
      <c r="M1825" t="b">
        <v>1</v>
      </c>
      <c r="N1825" s="12" t="s">
        <v>8284</v>
      </c>
      <c r="O1825" t="s">
        <v>8285</v>
      </c>
      <c r="P1825" s="10">
        <f t="shared" si="112"/>
        <v>116</v>
      </c>
      <c r="Q1825" s="10">
        <f t="shared" si="113"/>
        <v>24.58</v>
      </c>
      <c r="R1825">
        <f t="shared" si="114"/>
        <v>2012</v>
      </c>
      <c r="S1825" s="17">
        <f t="shared" si="115"/>
        <v>41176.684907407405</v>
      </c>
    </row>
    <row r="1826" spans="1:19" ht="15.7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14">
        <v>1387403967</v>
      </c>
      <c r="K1826" t="b">
        <v>0</v>
      </c>
      <c r="L1826">
        <v>40</v>
      </c>
      <c r="M1826" t="b">
        <v>1</v>
      </c>
      <c r="N1826" s="12" t="s">
        <v>8284</v>
      </c>
      <c r="O1826" t="s">
        <v>8285</v>
      </c>
      <c r="P1826" s="10">
        <f t="shared" si="112"/>
        <v>100</v>
      </c>
      <c r="Q1826" s="10">
        <f t="shared" si="113"/>
        <v>75.05</v>
      </c>
      <c r="R1826">
        <f t="shared" si="114"/>
        <v>2013</v>
      </c>
      <c r="S1826" s="17">
        <f t="shared" si="115"/>
        <v>41626.916284722225</v>
      </c>
    </row>
    <row r="1827" spans="1:19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14">
        <v>1371585703</v>
      </c>
      <c r="K1827" t="b">
        <v>0</v>
      </c>
      <c r="L1827">
        <v>50</v>
      </c>
      <c r="M1827" t="b">
        <v>1</v>
      </c>
      <c r="N1827" s="12" t="s">
        <v>8284</v>
      </c>
      <c r="O1827" t="s">
        <v>8285</v>
      </c>
      <c r="P1827" s="10">
        <f t="shared" si="112"/>
        <v>105</v>
      </c>
      <c r="Q1827" s="10">
        <f t="shared" si="113"/>
        <v>42.02</v>
      </c>
      <c r="R1827">
        <f t="shared" si="114"/>
        <v>2013</v>
      </c>
      <c r="S1827" s="17">
        <f t="shared" si="115"/>
        <v>41443.83452546296</v>
      </c>
    </row>
    <row r="1828" spans="1:19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14">
        <v>1390083017</v>
      </c>
      <c r="K1828" t="b">
        <v>0</v>
      </c>
      <c r="L1828">
        <v>38</v>
      </c>
      <c r="M1828" t="b">
        <v>1</v>
      </c>
      <c r="N1828" s="12" t="s">
        <v>8284</v>
      </c>
      <c r="O1828" t="s">
        <v>8285</v>
      </c>
      <c r="P1828" s="10">
        <f t="shared" si="112"/>
        <v>101</v>
      </c>
      <c r="Q1828" s="10">
        <f t="shared" si="113"/>
        <v>53.16</v>
      </c>
      <c r="R1828">
        <f t="shared" si="114"/>
        <v>2014</v>
      </c>
      <c r="S1828" s="17">
        <f t="shared" si="115"/>
        <v>41657.923807870371</v>
      </c>
    </row>
    <row r="1829" spans="1:19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14">
        <v>1294818561</v>
      </c>
      <c r="K1829" t="b">
        <v>0</v>
      </c>
      <c r="L1829">
        <v>96</v>
      </c>
      <c r="M1829" t="b">
        <v>1</v>
      </c>
      <c r="N1829" s="12" t="s">
        <v>8284</v>
      </c>
      <c r="O1829" t="s">
        <v>8285</v>
      </c>
      <c r="P1829" s="10">
        <f t="shared" si="112"/>
        <v>101</v>
      </c>
      <c r="Q1829" s="10">
        <f t="shared" si="113"/>
        <v>83.89</v>
      </c>
      <c r="R1829">
        <f t="shared" si="114"/>
        <v>2011</v>
      </c>
      <c r="S1829" s="17">
        <f t="shared" si="115"/>
        <v>40555.325937499998</v>
      </c>
    </row>
    <row r="1830" spans="1:19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14">
        <v>1396906530</v>
      </c>
      <c r="K1830" t="b">
        <v>0</v>
      </c>
      <c r="L1830">
        <v>48</v>
      </c>
      <c r="M1830" t="b">
        <v>1</v>
      </c>
      <c r="N1830" s="12" t="s">
        <v>8284</v>
      </c>
      <c r="O1830" t="s">
        <v>8285</v>
      </c>
      <c r="P1830" s="10">
        <f t="shared" si="112"/>
        <v>100</v>
      </c>
      <c r="Q1830" s="10">
        <f t="shared" si="113"/>
        <v>417.33</v>
      </c>
      <c r="R1830">
        <f t="shared" si="114"/>
        <v>2014</v>
      </c>
      <c r="S1830" s="17">
        <f t="shared" si="115"/>
        <v>41736.899652777778</v>
      </c>
    </row>
    <row r="1831" spans="1:19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14">
        <v>1291428371</v>
      </c>
      <c r="K1831" t="b">
        <v>0</v>
      </c>
      <c r="L1831">
        <v>33</v>
      </c>
      <c r="M1831" t="b">
        <v>1</v>
      </c>
      <c r="N1831" s="12" t="s">
        <v>8284</v>
      </c>
      <c r="O1831" t="s">
        <v>8285</v>
      </c>
      <c r="P1831" s="10">
        <f t="shared" si="112"/>
        <v>167</v>
      </c>
      <c r="Q1831" s="10">
        <f t="shared" si="113"/>
        <v>75.77</v>
      </c>
      <c r="R1831">
        <f t="shared" si="114"/>
        <v>2010</v>
      </c>
      <c r="S1831" s="17">
        <f t="shared" si="115"/>
        <v>40516.087627314817</v>
      </c>
    </row>
    <row r="1832" spans="1:19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14">
        <v>1390667107</v>
      </c>
      <c r="K1832" t="b">
        <v>0</v>
      </c>
      <c r="L1832">
        <v>226</v>
      </c>
      <c r="M1832" t="b">
        <v>1</v>
      </c>
      <c r="N1832" s="12" t="s">
        <v>8284</v>
      </c>
      <c r="O1832" t="s">
        <v>8285</v>
      </c>
      <c r="P1832" s="10">
        <f t="shared" si="112"/>
        <v>102</v>
      </c>
      <c r="Q1832" s="10">
        <f t="shared" si="113"/>
        <v>67.39</v>
      </c>
      <c r="R1832">
        <f t="shared" si="114"/>
        <v>2014</v>
      </c>
      <c r="S1832" s="17">
        <f t="shared" si="115"/>
        <v>41664.684108796297</v>
      </c>
    </row>
    <row r="1833" spans="1:19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14">
        <v>1335570863</v>
      </c>
      <c r="K1833" t="b">
        <v>0</v>
      </c>
      <c r="L1833">
        <v>14</v>
      </c>
      <c r="M1833" t="b">
        <v>1</v>
      </c>
      <c r="N1833" s="12" t="s">
        <v>8284</v>
      </c>
      <c r="O1833" t="s">
        <v>8285</v>
      </c>
      <c r="P1833" s="10">
        <f t="shared" si="112"/>
        <v>103</v>
      </c>
      <c r="Q1833" s="10">
        <f t="shared" si="113"/>
        <v>73.569999999999993</v>
      </c>
      <c r="R1833">
        <f t="shared" si="114"/>
        <v>2012</v>
      </c>
      <c r="S1833" s="17">
        <f t="shared" si="115"/>
        <v>41026.996099537035</v>
      </c>
    </row>
    <row r="1834" spans="1:19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14">
        <v>1296651427</v>
      </c>
      <c r="K1834" t="b">
        <v>0</v>
      </c>
      <c r="L1834">
        <v>20</v>
      </c>
      <c r="M1834" t="b">
        <v>1</v>
      </c>
      <c r="N1834" s="12" t="s">
        <v>8284</v>
      </c>
      <c r="O1834" t="s">
        <v>8285</v>
      </c>
      <c r="P1834" s="10">
        <f t="shared" si="112"/>
        <v>143</v>
      </c>
      <c r="Q1834" s="10">
        <f t="shared" si="113"/>
        <v>25</v>
      </c>
      <c r="R1834">
        <f t="shared" si="114"/>
        <v>2011</v>
      </c>
      <c r="S1834" s="17">
        <f t="shared" si="115"/>
        <v>40576.539664351854</v>
      </c>
    </row>
    <row r="1835" spans="1:19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14">
        <v>1359421403</v>
      </c>
      <c r="K1835" t="b">
        <v>0</v>
      </c>
      <c r="L1835">
        <v>25</v>
      </c>
      <c r="M1835" t="b">
        <v>1</v>
      </c>
      <c r="N1835" s="12" t="s">
        <v>8284</v>
      </c>
      <c r="O1835" t="s">
        <v>8285</v>
      </c>
      <c r="P1835" s="10">
        <f t="shared" si="112"/>
        <v>263</v>
      </c>
      <c r="Q1835" s="10">
        <f t="shared" si="113"/>
        <v>42</v>
      </c>
      <c r="R1835">
        <f t="shared" si="114"/>
        <v>2013</v>
      </c>
      <c r="S1835" s="17">
        <f t="shared" si="115"/>
        <v>41303.044016203705</v>
      </c>
    </row>
    <row r="1836" spans="1:19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14">
        <v>1418684895</v>
      </c>
      <c r="K1836" t="b">
        <v>0</v>
      </c>
      <c r="L1836">
        <v>90</v>
      </c>
      <c r="M1836" t="b">
        <v>1</v>
      </c>
      <c r="N1836" s="12" t="s">
        <v>8284</v>
      </c>
      <c r="O1836" t="s">
        <v>8285</v>
      </c>
      <c r="P1836" s="10">
        <f t="shared" si="112"/>
        <v>118</v>
      </c>
      <c r="Q1836" s="10">
        <f t="shared" si="113"/>
        <v>131.16999999999999</v>
      </c>
      <c r="R1836">
        <f t="shared" si="114"/>
        <v>2014</v>
      </c>
      <c r="S1836" s="17">
        <f t="shared" si="115"/>
        <v>41988.964062500003</v>
      </c>
    </row>
    <row r="1837" spans="1:19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14">
        <v>1456851071</v>
      </c>
      <c r="K1837" t="b">
        <v>0</v>
      </c>
      <c r="L1837">
        <v>11</v>
      </c>
      <c r="M1837" t="b">
        <v>1</v>
      </c>
      <c r="N1837" s="12" t="s">
        <v>8284</v>
      </c>
      <c r="O1837" t="s">
        <v>8285</v>
      </c>
      <c r="P1837" s="10">
        <f t="shared" si="112"/>
        <v>104</v>
      </c>
      <c r="Q1837" s="10">
        <f t="shared" si="113"/>
        <v>47.27</v>
      </c>
      <c r="R1837">
        <f t="shared" si="114"/>
        <v>2016</v>
      </c>
      <c r="S1837" s="17">
        <f t="shared" si="115"/>
        <v>42430.702210648145</v>
      </c>
    </row>
    <row r="1838" spans="1:19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14">
        <v>1359660329</v>
      </c>
      <c r="K1838" t="b">
        <v>0</v>
      </c>
      <c r="L1838">
        <v>55</v>
      </c>
      <c r="M1838" t="b">
        <v>1</v>
      </c>
      <c r="N1838" s="12" t="s">
        <v>8284</v>
      </c>
      <c r="O1838" t="s">
        <v>8285</v>
      </c>
      <c r="P1838" s="10">
        <f t="shared" si="112"/>
        <v>200</v>
      </c>
      <c r="Q1838" s="10">
        <f t="shared" si="113"/>
        <v>182.13</v>
      </c>
      <c r="R1838">
        <f t="shared" si="114"/>
        <v>2013</v>
      </c>
      <c r="S1838" s="17">
        <f t="shared" si="115"/>
        <v>41305.809363425928</v>
      </c>
    </row>
    <row r="1839" spans="1:19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14">
        <v>1326848935</v>
      </c>
      <c r="K1839" t="b">
        <v>0</v>
      </c>
      <c r="L1839">
        <v>30</v>
      </c>
      <c r="M1839" t="b">
        <v>1</v>
      </c>
      <c r="N1839" s="12" t="s">
        <v>8284</v>
      </c>
      <c r="O1839" t="s">
        <v>8285</v>
      </c>
      <c r="P1839" s="10">
        <f t="shared" si="112"/>
        <v>307</v>
      </c>
      <c r="Q1839" s="10">
        <f t="shared" si="113"/>
        <v>61.37</v>
      </c>
      <c r="R1839">
        <f t="shared" si="114"/>
        <v>2012</v>
      </c>
      <c r="S1839" s="17">
        <f t="shared" si="115"/>
        <v>40926.047858796301</v>
      </c>
    </row>
    <row r="1840" spans="1:19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14">
        <v>1314989557</v>
      </c>
      <c r="K1840" t="b">
        <v>0</v>
      </c>
      <c r="L1840">
        <v>28</v>
      </c>
      <c r="M1840" t="b">
        <v>1</v>
      </c>
      <c r="N1840" s="12" t="s">
        <v>8284</v>
      </c>
      <c r="O1840" t="s">
        <v>8285</v>
      </c>
      <c r="P1840" s="10">
        <f t="shared" si="112"/>
        <v>100</v>
      </c>
      <c r="Q1840" s="10">
        <f t="shared" si="113"/>
        <v>35.770000000000003</v>
      </c>
      <c r="R1840">
        <f t="shared" si="114"/>
        <v>2011</v>
      </c>
      <c r="S1840" s="17">
        <f t="shared" si="115"/>
        <v>40788.786539351851</v>
      </c>
    </row>
    <row r="1841" spans="1:19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14">
        <v>1472750382</v>
      </c>
      <c r="K1841" t="b">
        <v>0</v>
      </c>
      <c r="L1841">
        <v>45</v>
      </c>
      <c r="M1841" t="b">
        <v>1</v>
      </c>
      <c r="N1841" s="12" t="s">
        <v>8284</v>
      </c>
      <c r="O1841" t="s">
        <v>8285</v>
      </c>
      <c r="P1841" s="10">
        <f t="shared" si="112"/>
        <v>205</v>
      </c>
      <c r="Q1841" s="10">
        <f t="shared" si="113"/>
        <v>45.62</v>
      </c>
      <c r="R1841">
        <f t="shared" si="114"/>
        <v>2016</v>
      </c>
      <c r="S1841" s="17">
        <f t="shared" si="115"/>
        <v>42614.722013888888</v>
      </c>
    </row>
    <row r="1842" spans="1:19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14">
        <v>1366251510</v>
      </c>
      <c r="K1842" t="b">
        <v>0</v>
      </c>
      <c r="L1842">
        <v>13</v>
      </c>
      <c r="M1842" t="b">
        <v>1</v>
      </c>
      <c r="N1842" s="12" t="s">
        <v>8284</v>
      </c>
      <c r="O1842" t="s">
        <v>8285</v>
      </c>
      <c r="P1842" s="10">
        <f t="shared" si="112"/>
        <v>109</v>
      </c>
      <c r="Q1842" s="10">
        <f t="shared" si="113"/>
        <v>75.38</v>
      </c>
      <c r="R1842">
        <f t="shared" si="114"/>
        <v>2013</v>
      </c>
      <c r="S1842" s="17">
        <f t="shared" si="115"/>
        <v>41382.096180555556</v>
      </c>
    </row>
    <row r="1843" spans="1:19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14">
        <v>1397679445</v>
      </c>
      <c r="K1843" t="b">
        <v>0</v>
      </c>
      <c r="L1843">
        <v>40</v>
      </c>
      <c r="M1843" t="b">
        <v>1</v>
      </c>
      <c r="N1843" s="12" t="s">
        <v>8284</v>
      </c>
      <c r="O1843" t="s">
        <v>8285</v>
      </c>
      <c r="P1843" s="10">
        <f t="shared" si="112"/>
        <v>102</v>
      </c>
      <c r="Q1843" s="10">
        <f t="shared" si="113"/>
        <v>50.88</v>
      </c>
      <c r="R1843">
        <f t="shared" si="114"/>
        <v>2014</v>
      </c>
      <c r="S1843" s="17">
        <f t="shared" si="115"/>
        <v>41745.84542824074</v>
      </c>
    </row>
    <row r="1844" spans="1:19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14">
        <v>1422371381</v>
      </c>
      <c r="K1844" t="b">
        <v>0</v>
      </c>
      <c r="L1844">
        <v>21</v>
      </c>
      <c r="M1844" t="b">
        <v>1</v>
      </c>
      <c r="N1844" s="12" t="s">
        <v>8284</v>
      </c>
      <c r="O1844" t="s">
        <v>8285</v>
      </c>
      <c r="P1844" s="10">
        <f t="shared" si="112"/>
        <v>125</v>
      </c>
      <c r="Q1844" s="10">
        <f t="shared" si="113"/>
        <v>119.29</v>
      </c>
      <c r="R1844">
        <f t="shared" si="114"/>
        <v>2015</v>
      </c>
      <c r="S1844" s="17">
        <f t="shared" si="115"/>
        <v>42031.631724537037</v>
      </c>
    </row>
    <row r="1845" spans="1:19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14">
        <v>1295653954</v>
      </c>
      <c r="K1845" t="b">
        <v>0</v>
      </c>
      <c r="L1845">
        <v>134</v>
      </c>
      <c r="M1845" t="b">
        <v>1</v>
      </c>
      <c r="N1845" s="12" t="s">
        <v>8284</v>
      </c>
      <c r="O1845" t="s">
        <v>8285</v>
      </c>
      <c r="P1845" s="10">
        <f t="shared" si="112"/>
        <v>124</v>
      </c>
      <c r="Q1845" s="10">
        <f t="shared" si="113"/>
        <v>92.54</v>
      </c>
      <c r="R1845">
        <f t="shared" si="114"/>
        <v>2011</v>
      </c>
      <c r="S1845" s="17">
        <f t="shared" si="115"/>
        <v>40564.994837962964</v>
      </c>
    </row>
    <row r="1846" spans="1:19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14">
        <v>1304464914</v>
      </c>
      <c r="K1846" t="b">
        <v>0</v>
      </c>
      <c r="L1846">
        <v>20</v>
      </c>
      <c r="M1846" t="b">
        <v>1</v>
      </c>
      <c r="N1846" s="12" t="s">
        <v>8284</v>
      </c>
      <c r="O1846" t="s">
        <v>8285</v>
      </c>
      <c r="P1846" s="10">
        <f t="shared" si="112"/>
        <v>101</v>
      </c>
      <c r="Q1846" s="10">
        <f t="shared" si="113"/>
        <v>76.05</v>
      </c>
      <c r="R1846">
        <f t="shared" si="114"/>
        <v>2011</v>
      </c>
      <c r="S1846" s="17">
        <f t="shared" si="115"/>
        <v>40666.973541666666</v>
      </c>
    </row>
    <row r="1847" spans="1:19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14">
        <v>1464854398</v>
      </c>
      <c r="K1847" t="b">
        <v>0</v>
      </c>
      <c r="L1847">
        <v>19</v>
      </c>
      <c r="M1847" t="b">
        <v>1</v>
      </c>
      <c r="N1847" s="12" t="s">
        <v>8284</v>
      </c>
      <c r="O1847" t="s">
        <v>8285</v>
      </c>
      <c r="P1847" s="10">
        <f t="shared" si="112"/>
        <v>100</v>
      </c>
      <c r="Q1847" s="10">
        <f t="shared" si="113"/>
        <v>52.63</v>
      </c>
      <c r="R1847">
        <f t="shared" si="114"/>
        <v>2016</v>
      </c>
      <c r="S1847" s="17">
        <f t="shared" si="115"/>
        <v>42523.333310185189</v>
      </c>
    </row>
    <row r="1848" spans="1:19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14">
        <v>1352993777</v>
      </c>
      <c r="K1848" t="b">
        <v>0</v>
      </c>
      <c r="L1848">
        <v>209</v>
      </c>
      <c r="M1848" t="b">
        <v>1</v>
      </c>
      <c r="N1848" s="12" t="s">
        <v>8284</v>
      </c>
      <c r="O1848" t="s">
        <v>8285</v>
      </c>
      <c r="P1848" s="10">
        <f t="shared" si="112"/>
        <v>138</v>
      </c>
      <c r="Q1848" s="10">
        <f t="shared" si="113"/>
        <v>98.99</v>
      </c>
      <c r="R1848">
        <f t="shared" si="114"/>
        <v>2012</v>
      </c>
      <c r="S1848" s="17">
        <f t="shared" si="115"/>
        <v>41228.650196759263</v>
      </c>
    </row>
    <row r="1849" spans="1:19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14">
        <v>1427780432</v>
      </c>
      <c r="K1849" t="b">
        <v>0</v>
      </c>
      <c r="L1849">
        <v>38</v>
      </c>
      <c r="M1849" t="b">
        <v>1</v>
      </c>
      <c r="N1849" s="12" t="s">
        <v>8284</v>
      </c>
      <c r="O1849" t="s">
        <v>8285</v>
      </c>
      <c r="P1849" s="10">
        <f t="shared" si="112"/>
        <v>121</v>
      </c>
      <c r="Q1849" s="10">
        <f t="shared" si="113"/>
        <v>79.53</v>
      </c>
      <c r="R1849">
        <f t="shared" si="114"/>
        <v>2015</v>
      </c>
      <c r="S1849" s="17">
        <f t="shared" si="115"/>
        <v>42094.236481481479</v>
      </c>
    </row>
    <row r="1850" spans="1:19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14">
        <v>1306608888</v>
      </c>
      <c r="K1850" t="b">
        <v>0</v>
      </c>
      <c r="L1850">
        <v>24</v>
      </c>
      <c r="M1850" t="b">
        <v>1</v>
      </c>
      <c r="N1850" s="12" t="s">
        <v>8284</v>
      </c>
      <c r="O1850" t="s">
        <v>8285</v>
      </c>
      <c r="P1850" s="10">
        <f t="shared" si="112"/>
        <v>107</v>
      </c>
      <c r="Q1850" s="10">
        <f t="shared" si="113"/>
        <v>134.21</v>
      </c>
      <c r="R1850">
        <f t="shared" si="114"/>
        <v>2011</v>
      </c>
      <c r="S1850" s="17">
        <f t="shared" si="115"/>
        <v>40691.788055555553</v>
      </c>
    </row>
    <row r="1851" spans="1:19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14">
        <v>1347913059</v>
      </c>
      <c r="K1851" t="b">
        <v>0</v>
      </c>
      <c r="L1851">
        <v>8</v>
      </c>
      <c r="M1851" t="b">
        <v>1</v>
      </c>
      <c r="N1851" s="12" t="s">
        <v>8284</v>
      </c>
      <c r="O1851" t="s">
        <v>8285</v>
      </c>
      <c r="P1851" s="10">
        <f t="shared" si="112"/>
        <v>100</v>
      </c>
      <c r="Q1851" s="10">
        <f t="shared" si="113"/>
        <v>37.630000000000003</v>
      </c>
      <c r="R1851">
        <f t="shared" si="114"/>
        <v>2012</v>
      </c>
      <c r="S1851" s="17">
        <f t="shared" si="115"/>
        <v>41169.845590277779</v>
      </c>
    </row>
    <row r="1852" spans="1:19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14">
        <v>1402441300</v>
      </c>
      <c r="K1852" t="b">
        <v>0</v>
      </c>
      <c r="L1852">
        <v>179</v>
      </c>
      <c r="M1852" t="b">
        <v>1</v>
      </c>
      <c r="N1852" s="12" t="s">
        <v>8284</v>
      </c>
      <c r="O1852" t="s">
        <v>8285</v>
      </c>
      <c r="P1852" s="10">
        <f t="shared" si="112"/>
        <v>102</v>
      </c>
      <c r="Q1852" s="10">
        <f t="shared" si="113"/>
        <v>51.04</v>
      </c>
      <c r="R1852">
        <f t="shared" si="114"/>
        <v>2014</v>
      </c>
      <c r="S1852" s="17">
        <f t="shared" si="115"/>
        <v>41800.959490740745</v>
      </c>
    </row>
    <row r="1853" spans="1:19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14">
        <v>1404769538</v>
      </c>
      <c r="K1853" t="b">
        <v>0</v>
      </c>
      <c r="L1853">
        <v>26</v>
      </c>
      <c r="M1853" t="b">
        <v>1</v>
      </c>
      <c r="N1853" s="12" t="s">
        <v>8284</v>
      </c>
      <c r="O1853" t="s">
        <v>8285</v>
      </c>
      <c r="P1853" s="10">
        <f t="shared" si="112"/>
        <v>100</v>
      </c>
      <c r="Q1853" s="10">
        <f t="shared" si="113"/>
        <v>50.04</v>
      </c>
      <c r="R1853">
        <f t="shared" si="114"/>
        <v>2014</v>
      </c>
      <c r="S1853" s="17">
        <f t="shared" si="115"/>
        <v>41827.906689814816</v>
      </c>
    </row>
    <row r="1854" spans="1:19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14">
        <v>1426703452</v>
      </c>
      <c r="K1854" t="b">
        <v>0</v>
      </c>
      <c r="L1854">
        <v>131</v>
      </c>
      <c r="M1854" t="b">
        <v>1</v>
      </c>
      <c r="N1854" s="12" t="s">
        <v>8284</v>
      </c>
      <c r="O1854" t="s">
        <v>8285</v>
      </c>
      <c r="P1854" s="10">
        <f t="shared" si="112"/>
        <v>117</v>
      </c>
      <c r="Q1854" s="10">
        <f t="shared" si="113"/>
        <v>133.93</v>
      </c>
      <c r="R1854">
        <f t="shared" si="114"/>
        <v>2015</v>
      </c>
      <c r="S1854" s="17">
        <f t="shared" si="115"/>
        <v>42081.77143518519</v>
      </c>
    </row>
    <row r="1855" spans="1:19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14">
        <v>1348536417</v>
      </c>
      <c r="K1855" t="b">
        <v>0</v>
      </c>
      <c r="L1855">
        <v>14</v>
      </c>
      <c r="M1855" t="b">
        <v>1</v>
      </c>
      <c r="N1855" s="12" t="s">
        <v>8284</v>
      </c>
      <c r="O1855" t="s">
        <v>8285</v>
      </c>
      <c r="P1855" s="10">
        <f t="shared" si="112"/>
        <v>102</v>
      </c>
      <c r="Q1855" s="10">
        <f t="shared" si="113"/>
        <v>58.21</v>
      </c>
      <c r="R1855">
        <f t="shared" si="114"/>
        <v>2012</v>
      </c>
      <c r="S1855" s="17">
        <f t="shared" si="115"/>
        <v>41177.060381944444</v>
      </c>
    </row>
    <row r="1856" spans="1:19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14">
        <v>1366763437</v>
      </c>
      <c r="K1856" t="b">
        <v>0</v>
      </c>
      <c r="L1856">
        <v>174</v>
      </c>
      <c r="M1856" t="b">
        <v>1</v>
      </c>
      <c r="N1856" s="12" t="s">
        <v>8284</v>
      </c>
      <c r="O1856" t="s">
        <v>8285</v>
      </c>
      <c r="P1856" s="10">
        <f t="shared" si="112"/>
        <v>102</v>
      </c>
      <c r="Q1856" s="10">
        <f t="shared" si="113"/>
        <v>88.04</v>
      </c>
      <c r="R1856">
        <f t="shared" si="114"/>
        <v>2013</v>
      </c>
      <c r="S1856" s="17">
        <f t="shared" si="115"/>
        <v>41388.021261574075</v>
      </c>
    </row>
    <row r="1857" spans="1:19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14">
        <v>1385124940</v>
      </c>
      <c r="K1857" t="b">
        <v>0</v>
      </c>
      <c r="L1857">
        <v>191</v>
      </c>
      <c r="M1857" t="b">
        <v>1</v>
      </c>
      <c r="N1857" s="12" t="s">
        <v>8284</v>
      </c>
      <c r="O1857" t="s">
        <v>8285</v>
      </c>
      <c r="P1857" s="10">
        <f t="shared" si="112"/>
        <v>154</v>
      </c>
      <c r="Q1857" s="10">
        <f t="shared" si="113"/>
        <v>70.58</v>
      </c>
      <c r="R1857">
        <f t="shared" si="114"/>
        <v>2013</v>
      </c>
      <c r="S1857" s="17">
        <f t="shared" si="115"/>
        <v>41600.538657407407</v>
      </c>
    </row>
    <row r="1858" spans="1:19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14">
        <v>1403901072</v>
      </c>
      <c r="K1858" t="b">
        <v>0</v>
      </c>
      <c r="L1858">
        <v>38</v>
      </c>
      <c r="M1858" t="b">
        <v>1</v>
      </c>
      <c r="N1858" s="12" t="s">
        <v>8284</v>
      </c>
      <c r="O1858" t="s">
        <v>8285</v>
      </c>
      <c r="P1858" s="10">
        <f t="shared" si="112"/>
        <v>101</v>
      </c>
      <c r="Q1858" s="10">
        <f t="shared" si="113"/>
        <v>53.29</v>
      </c>
      <c r="R1858">
        <f t="shared" si="114"/>
        <v>2014</v>
      </c>
      <c r="S1858" s="17">
        <f t="shared" si="115"/>
        <v>41817.854999999996</v>
      </c>
    </row>
    <row r="1859" spans="1:19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14">
        <v>1407954413</v>
      </c>
      <c r="K1859" t="b">
        <v>0</v>
      </c>
      <c r="L1859">
        <v>22</v>
      </c>
      <c r="M1859" t="b">
        <v>1</v>
      </c>
      <c r="N1859" s="12" t="s">
        <v>8284</v>
      </c>
      <c r="O1859" t="s">
        <v>8285</v>
      </c>
      <c r="P1859" s="10">
        <f t="shared" ref="P1859:P1922" si="116">ROUND(E1859/D1859*100,0)</f>
        <v>100</v>
      </c>
      <c r="Q1859" s="10">
        <f t="shared" ref="Q1859:Q1922" si="117">ROUND(E1859/L1859,2)</f>
        <v>136.36000000000001</v>
      </c>
      <c r="R1859">
        <f t="shared" ref="R1859:R1922" si="118">YEAR(S1859)</f>
        <v>2014</v>
      </c>
      <c r="S1859" s="17">
        <f t="shared" ref="S1859:S1922" si="119">(((J1859/60)/60)/24)+DATE(1970,1,1)</f>
        <v>41864.76866898148</v>
      </c>
    </row>
    <row r="1860" spans="1:19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14">
        <v>1318826921</v>
      </c>
      <c r="K1860" t="b">
        <v>0</v>
      </c>
      <c r="L1860">
        <v>149</v>
      </c>
      <c r="M1860" t="b">
        <v>1</v>
      </c>
      <c r="N1860" s="12" t="s">
        <v>8284</v>
      </c>
      <c r="O1860" t="s">
        <v>8285</v>
      </c>
      <c r="P1860" s="10">
        <f t="shared" si="116"/>
        <v>109</v>
      </c>
      <c r="Q1860" s="10">
        <f t="shared" si="117"/>
        <v>40.549999999999997</v>
      </c>
      <c r="R1860">
        <f t="shared" si="118"/>
        <v>2011</v>
      </c>
      <c r="S1860" s="17">
        <f t="shared" si="119"/>
        <v>40833.200474537036</v>
      </c>
    </row>
    <row r="1861" spans="1:19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14">
        <v>1314124129</v>
      </c>
      <c r="K1861" t="b">
        <v>0</v>
      </c>
      <c r="L1861">
        <v>56</v>
      </c>
      <c r="M1861" t="b">
        <v>1</v>
      </c>
      <c r="N1861" s="12" t="s">
        <v>8284</v>
      </c>
      <c r="O1861" t="s">
        <v>8285</v>
      </c>
      <c r="P1861" s="10">
        <f t="shared" si="116"/>
        <v>132</v>
      </c>
      <c r="Q1861" s="10">
        <f t="shared" si="117"/>
        <v>70.63</v>
      </c>
      <c r="R1861">
        <f t="shared" si="118"/>
        <v>2011</v>
      </c>
      <c r="S1861" s="17">
        <f t="shared" si="119"/>
        <v>40778.770011574074</v>
      </c>
    </row>
    <row r="1862" spans="1:19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14">
        <v>1389891684</v>
      </c>
      <c r="K1862" t="b">
        <v>0</v>
      </c>
      <c r="L1862">
        <v>19</v>
      </c>
      <c r="M1862" t="b">
        <v>1</v>
      </c>
      <c r="N1862" s="12" t="s">
        <v>8284</v>
      </c>
      <c r="O1862" t="s">
        <v>8285</v>
      </c>
      <c r="P1862" s="10">
        <f t="shared" si="116"/>
        <v>133</v>
      </c>
      <c r="Q1862" s="10">
        <f t="shared" si="117"/>
        <v>52.68</v>
      </c>
      <c r="R1862">
        <f t="shared" si="118"/>
        <v>2014</v>
      </c>
      <c r="S1862" s="17">
        <f t="shared" si="119"/>
        <v>41655.709305555552</v>
      </c>
    </row>
    <row r="1863" spans="1:19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14">
        <v>1419664341</v>
      </c>
      <c r="K1863" t="b">
        <v>0</v>
      </c>
      <c r="L1863">
        <v>0</v>
      </c>
      <c r="M1863" t="b">
        <v>0</v>
      </c>
      <c r="N1863" s="12" t="s">
        <v>8292</v>
      </c>
      <c r="O1863" t="s">
        <v>8294</v>
      </c>
      <c r="P1863" s="10">
        <f t="shared" si="116"/>
        <v>0</v>
      </c>
      <c r="Q1863" s="10" t="e">
        <f t="shared" si="117"/>
        <v>#DIV/0!</v>
      </c>
      <c r="R1863">
        <f t="shared" si="118"/>
        <v>2014</v>
      </c>
      <c r="S1863" s="17">
        <f t="shared" si="119"/>
        <v>42000.300243055557</v>
      </c>
    </row>
    <row r="1864" spans="1:19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14">
        <v>1484912974</v>
      </c>
      <c r="K1864" t="b">
        <v>0</v>
      </c>
      <c r="L1864">
        <v>16</v>
      </c>
      <c r="M1864" t="b">
        <v>0</v>
      </c>
      <c r="N1864" s="12" t="s">
        <v>8292</v>
      </c>
      <c r="O1864" t="s">
        <v>8294</v>
      </c>
      <c r="P1864" s="10">
        <f t="shared" si="116"/>
        <v>8</v>
      </c>
      <c r="Q1864" s="10">
        <f t="shared" si="117"/>
        <v>90.94</v>
      </c>
      <c r="R1864">
        <f t="shared" si="118"/>
        <v>2017</v>
      </c>
      <c r="S1864" s="17">
        <f t="shared" si="119"/>
        <v>42755.492754629624</v>
      </c>
    </row>
    <row r="1865" spans="1:19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14">
        <v>1400008085</v>
      </c>
      <c r="K1865" t="b">
        <v>0</v>
      </c>
      <c r="L1865">
        <v>2</v>
      </c>
      <c r="M1865" t="b">
        <v>0</v>
      </c>
      <c r="N1865" s="12" t="s">
        <v>8292</v>
      </c>
      <c r="O1865" t="s">
        <v>8294</v>
      </c>
      <c r="P1865" s="10">
        <f t="shared" si="116"/>
        <v>0</v>
      </c>
      <c r="Q1865" s="10">
        <f t="shared" si="117"/>
        <v>5</v>
      </c>
      <c r="R1865">
        <f t="shared" si="118"/>
        <v>2014</v>
      </c>
      <c r="S1865" s="17">
        <f t="shared" si="119"/>
        <v>41772.797280092593</v>
      </c>
    </row>
    <row r="1866" spans="1:19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14">
        <v>1396631500</v>
      </c>
      <c r="K1866" t="b">
        <v>0</v>
      </c>
      <c r="L1866">
        <v>48</v>
      </c>
      <c r="M1866" t="b">
        <v>0</v>
      </c>
      <c r="N1866" s="12" t="s">
        <v>8292</v>
      </c>
      <c r="O1866" t="s">
        <v>8294</v>
      </c>
      <c r="P1866" s="10">
        <f t="shared" si="116"/>
        <v>43</v>
      </c>
      <c r="Q1866" s="10">
        <f t="shared" si="117"/>
        <v>58.08</v>
      </c>
      <c r="R1866">
        <f t="shared" si="118"/>
        <v>2014</v>
      </c>
      <c r="S1866" s="17">
        <f t="shared" si="119"/>
        <v>41733.716435185182</v>
      </c>
    </row>
    <row r="1867" spans="1:19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14">
        <v>1475398147</v>
      </c>
      <c r="K1867" t="b">
        <v>0</v>
      </c>
      <c r="L1867">
        <v>2</v>
      </c>
      <c r="M1867" t="b">
        <v>0</v>
      </c>
      <c r="N1867" s="12" t="s">
        <v>8292</v>
      </c>
      <c r="O1867" t="s">
        <v>8294</v>
      </c>
      <c r="P1867" s="10">
        <f t="shared" si="116"/>
        <v>0</v>
      </c>
      <c r="Q1867" s="10">
        <f t="shared" si="117"/>
        <v>2</v>
      </c>
      <c r="R1867">
        <f t="shared" si="118"/>
        <v>2016</v>
      </c>
      <c r="S1867" s="17">
        <f t="shared" si="119"/>
        <v>42645.367442129631</v>
      </c>
    </row>
    <row r="1868" spans="1:19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14">
        <v>1483768497</v>
      </c>
      <c r="K1868" t="b">
        <v>0</v>
      </c>
      <c r="L1868">
        <v>2</v>
      </c>
      <c r="M1868" t="b">
        <v>0</v>
      </c>
      <c r="N1868" s="12" t="s">
        <v>8292</v>
      </c>
      <c r="O1868" t="s">
        <v>8294</v>
      </c>
      <c r="P1868" s="10">
        <f t="shared" si="116"/>
        <v>1</v>
      </c>
      <c r="Q1868" s="10">
        <f t="shared" si="117"/>
        <v>62.5</v>
      </c>
      <c r="R1868">
        <f t="shared" si="118"/>
        <v>2017</v>
      </c>
      <c r="S1868" s="17">
        <f t="shared" si="119"/>
        <v>42742.246493055558</v>
      </c>
    </row>
    <row r="1869" spans="1:19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14">
        <v>1475791912</v>
      </c>
      <c r="K1869" t="b">
        <v>0</v>
      </c>
      <c r="L1869">
        <v>1</v>
      </c>
      <c r="M1869" t="b">
        <v>0</v>
      </c>
      <c r="N1869" s="12" t="s">
        <v>8292</v>
      </c>
      <c r="O1869" t="s">
        <v>8294</v>
      </c>
      <c r="P1869" s="10">
        <f t="shared" si="116"/>
        <v>0</v>
      </c>
      <c r="Q1869" s="10">
        <f t="shared" si="117"/>
        <v>10</v>
      </c>
      <c r="R1869">
        <f t="shared" si="118"/>
        <v>2016</v>
      </c>
      <c r="S1869" s="17">
        <f t="shared" si="119"/>
        <v>42649.924907407403</v>
      </c>
    </row>
    <row r="1870" spans="1:19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14">
        <v>1448044925</v>
      </c>
      <c r="K1870" t="b">
        <v>0</v>
      </c>
      <c r="L1870">
        <v>17</v>
      </c>
      <c r="M1870" t="b">
        <v>0</v>
      </c>
      <c r="N1870" s="12" t="s">
        <v>8292</v>
      </c>
      <c r="O1870" t="s">
        <v>8294</v>
      </c>
      <c r="P1870" s="10">
        <f t="shared" si="116"/>
        <v>5</v>
      </c>
      <c r="Q1870" s="10">
        <f t="shared" si="117"/>
        <v>71.59</v>
      </c>
      <c r="R1870">
        <f t="shared" si="118"/>
        <v>2015</v>
      </c>
      <c r="S1870" s="17">
        <f t="shared" si="119"/>
        <v>42328.779224537036</v>
      </c>
    </row>
    <row r="1871" spans="1:19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14">
        <v>1480896249</v>
      </c>
      <c r="K1871" t="b">
        <v>0</v>
      </c>
      <c r="L1871">
        <v>0</v>
      </c>
      <c r="M1871" t="b">
        <v>0</v>
      </c>
      <c r="N1871" s="12" t="s">
        <v>8292</v>
      </c>
      <c r="O1871" t="s">
        <v>8294</v>
      </c>
      <c r="P1871" s="10">
        <f t="shared" si="116"/>
        <v>0</v>
      </c>
      <c r="Q1871" s="10" t="e">
        <f t="shared" si="117"/>
        <v>#DIV/0!</v>
      </c>
      <c r="R1871">
        <f t="shared" si="118"/>
        <v>2016</v>
      </c>
      <c r="S1871" s="17">
        <f t="shared" si="119"/>
        <v>42709.002881944441</v>
      </c>
    </row>
    <row r="1872" spans="1:19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14">
        <v>1451723535</v>
      </c>
      <c r="K1872" t="b">
        <v>0</v>
      </c>
      <c r="L1872">
        <v>11</v>
      </c>
      <c r="M1872" t="b">
        <v>0</v>
      </c>
      <c r="N1872" s="12" t="s">
        <v>8292</v>
      </c>
      <c r="O1872" t="s">
        <v>8294</v>
      </c>
      <c r="P1872" s="10">
        <f t="shared" si="116"/>
        <v>10</v>
      </c>
      <c r="Q1872" s="10">
        <f t="shared" si="117"/>
        <v>32.82</v>
      </c>
      <c r="R1872">
        <f t="shared" si="118"/>
        <v>2016</v>
      </c>
      <c r="S1872" s="17">
        <f t="shared" si="119"/>
        <v>42371.355729166666</v>
      </c>
    </row>
    <row r="1873" spans="1:19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14">
        <v>1413053301</v>
      </c>
      <c r="K1873" t="b">
        <v>0</v>
      </c>
      <c r="L1873">
        <v>95</v>
      </c>
      <c r="M1873" t="b">
        <v>0</v>
      </c>
      <c r="N1873" s="12" t="s">
        <v>8292</v>
      </c>
      <c r="O1873" t="s">
        <v>8294</v>
      </c>
      <c r="P1873" s="10">
        <f t="shared" si="116"/>
        <v>72</v>
      </c>
      <c r="Q1873" s="10">
        <f t="shared" si="117"/>
        <v>49.12</v>
      </c>
      <c r="R1873">
        <f t="shared" si="118"/>
        <v>2014</v>
      </c>
      <c r="S1873" s="17">
        <f t="shared" si="119"/>
        <v>41923.783576388887</v>
      </c>
    </row>
    <row r="1874" spans="1:19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14">
        <v>1433041602</v>
      </c>
      <c r="K1874" t="b">
        <v>0</v>
      </c>
      <c r="L1874">
        <v>13</v>
      </c>
      <c r="M1874" t="b">
        <v>0</v>
      </c>
      <c r="N1874" s="12" t="s">
        <v>8292</v>
      </c>
      <c r="O1874" t="s">
        <v>8294</v>
      </c>
      <c r="P1874" s="10">
        <f t="shared" si="116"/>
        <v>1</v>
      </c>
      <c r="Q1874" s="10">
        <f t="shared" si="117"/>
        <v>16.309999999999999</v>
      </c>
      <c r="R1874">
        <f t="shared" si="118"/>
        <v>2015</v>
      </c>
      <c r="S1874" s="17">
        <f t="shared" si="119"/>
        <v>42155.129652777774</v>
      </c>
    </row>
    <row r="1875" spans="1:19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14">
        <v>1433861210</v>
      </c>
      <c r="K1875" t="b">
        <v>0</v>
      </c>
      <c r="L1875">
        <v>2</v>
      </c>
      <c r="M1875" t="b">
        <v>0</v>
      </c>
      <c r="N1875" s="12" t="s">
        <v>8292</v>
      </c>
      <c r="O1875" t="s">
        <v>8294</v>
      </c>
      <c r="P1875" s="10">
        <f t="shared" si="116"/>
        <v>0</v>
      </c>
      <c r="Q1875" s="10">
        <f t="shared" si="117"/>
        <v>18</v>
      </c>
      <c r="R1875">
        <f t="shared" si="118"/>
        <v>2015</v>
      </c>
      <c r="S1875" s="17">
        <f t="shared" si="119"/>
        <v>42164.615856481483</v>
      </c>
    </row>
    <row r="1876" spans="1:19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14">
        <v>1465427733</v>
      </c>
      <c r="K1876" t="b">
        <v>0</v>
      </c>
      <c r="L1876">
        <v>2</v>
      </c>
      <c r="M1876" t="b">
        <v>0</v>
      </c>
      <c r="N1876" s="12" t="s">
        <v>8292</v>
      </c>
      <c r="O1876" t="s">
        <v>8294</v>
      </c>
      <c r="P1876" s="10">
        <f t="shared" si="116"/>
        <v>0</v>
      </c>
      <c r="Q1876" s="10">
        <f t="shared" si="117"/>
        <v>13</v>
      </c>
      <c r="R1876">
        <f t="shared" si="118"/>
        <v>2016</v>
      </c>
      <c r="S1876" s="17">
        <f t="shared" si="119"/>
        <v>42529.969131944439</v>
      </c>
    </row>
    <row r="1877" spans="1:19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14">
        <v>1465335308</v>
      </c>
      <c r="K1877" t="b">
        <v>0</v>
      </c>
      <c r="L1877">
        <v>3</v>
      </c>
      <c r="M1877" t="b">
        <v>0</v>
      </c>
      <c r="N1877" s="12" t="s">
        <v>8292</v>
      </c>
      <c r="O1877" t="s">
        <v>8294</v>
      </c>
      <c r="P1877" s="10">
        <f t="shared" si="116"/>
        <v>1</v>
      </c>
      <c r="Q1877" s="10">
        <f t="shared" si="117"/>
        <v>17</v>
      </c>
      <c r="R1877">
        <f t="shared" si="118"/>
        <v>2016</v>
      </c>
      <c r="S1877" s="17">
        <f t="shared" si="119"/>
        <v>42528.899398148147</v>
      </c>
    </row>
    <row r="1878" spans="1:19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14">
        <v>1400309405</v>
      </c>
      <c r="K1878" t="b">
        <v>0</v>
      </c>
      <c r="L1878">
        <v>0</v>
      </c>
      <c r="M1878" t="b">
        <v>0</v>
      </c>
      <c r="N1878" s="12" t="s">
        <v>8292</v>
      </c>
      <c r="O1878" t="s">
        <v>8294</v>
      </c>
      <c r="P1878" s="10">
        <f t="shared" si="116"/>
        <v>0</v>
      </c>
      <c r="Q1878" s="10" t="e">
        <f t="shared" si="117"/>
        <v>#DIV/0!</v>
      </c>
      <c r="R1878">
        <f t="shared" si="118"/>
        <v>2014</v>
      </c>
      <c r="S1878" s="17">
        <f t="shared" si="119"/>
        <v>41776.284780092588</v>
      </c>
    </row>
    <row r="1879" spans="1:19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14">
        <v>1422664925</v>
      </c>
      <c r="K1879" t="b">
        <v>0</v>
      </c>
      <c r="L1879">
        <v>0</v>
      </c>
      <c r="M1879" t="b">
        <v>0</v>
      </c>
      <c r="N1879" s="12" t="s">
        <v>8292</v>
      </c>
      <c r="O1879" t="s">
        <v>8294</v>
      </c>
      <c r="P1879" s="10">
        <f t="shared" si="116"/>
        <v>0</v>
      </c>
      <c r="Q1879" s="10" t="e">
        <f t="shared" si="117"/>
        <v>#DIV/0!</v>
      </c>
      <c r="R1879">
        <f t="shared" si="118"/>
        <v>2015</v>
      </c>
      <c r="S1879" s="17">
        <f t="shared" si="119"/>
        <v>42035.029224537036</v>
      </c>
    </row>
    <row r="1880" spans="1:19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14">
        <v>1400026355</v>
      </c>
      <c r="K1880" t="b">
        <v>0</v>
      </c>
      <c r="L1880">
        <v>0</v>
      </c>
      <c r="M1880" t="b">
        <v>0</v>
      </c>
      <c r="N1880" s="12" t="s">
        <v>8292</v>
      </c>
      <c r="O1880" t="s">
        <v>8294</v>
      </c>
      <c r="P1880" s="10">
        <f t="shared" si="116"/>
        <v>0</v>
      </c>
      <c r="Q1880" s="10" t="e">
        <f t="shared" si="117"/>
        <v>#DIV/0!</v>
      </c>
      <c r="R1880">
        <f t="shared" si="118"/>
        <v>2014</v>
      </c>
      <c r="S1880" s="17">
        <f t="shared" si="119"/>
        <v>41773.008738425924</v>
      </c>
    </row>
    <row r="1881" spans="1:19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14">
        <v>1455377729</v>
      </c>
      <c r="K1881" t="b">
        <v>0</v>
      </c>
      <c r="L1881">
        <v>2</v>
      </c>
      <c r="M1881" t="b">
        <v>0</v>
      </c>
      <c r="N1881" s="12" t="s">
        <v>8292</v>
      </c>
      <c r="O1881" t="s">
        <v>8294</v>
      </c>
      <c r="P1881" s="10">
        <f t="shared" si="116"/>
        <v>0</v>
      </c>
      <c r="Q1881" s="10">
        <f t="shared" si="117"/>
        <v>3</v>
      </c>
      <c r="R1881">
        <f t="shared" si="118"/>
        <v>2016</v>
      </c>
      <c r="S1881" s="17">
        <f t="shared" si="119"/>
        <v>42413.649641203709</v>
      </c>
    </row>
    <row r="1882" spans="1:19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14">
        <v>1456839380</v>
      </c>
      <c r="K1882" t="b">
        <v>0</v>
      </c>
      <c r="L1882">
        <v>24</v>
      </c>
      <c r="M1882" t="b">
        <v>0</v>
      </c>
      <c r="N1882" s="12" t="s">
        <v>8292</v>
      </c>
      <c r="O1882" t="s">
        <v>8294</v>
      </c>
      <c r="P1882" s="10">
        <f t="shared" si="116"/>
        <v>20</v>
      </c>
      <c r="Q1882" s="10">
        <f t="shared" si="117"/>
        <v>41.83</v>
      </c>
      <c r="R1882">
        <f t="shared" si="118"/>
        <v>2016</v>
      </c>
      <c r="S1882" s="17">
        <f t="shared" si="119"/>
        <v>42430.566898148143</v>
      </c>
    </row>
    <row r="1883" spans="1:19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14">
        <v>1423366789</v>
      </c>
      <c r="K1883" t="b">
        <v>0</v>
      </c>
      <c r="L1883">
        <v>70</v>
      </c>
      <c r="M1883" t="b">
        <v>1</v>
      </c>
      <c r="N1883" s="12" t="s">
        <v>8284</v>
      </c>
      <c r="O1883" t="s">
        <v>8288</v>
      </c>
      <c r="P1883" s="10">
        <f t="shared" si="116"/>
        <v>173</v>
      </c>
      <c r="Q1883" s="10">
        <f t="shared" si="117"/>
        <v>49.34</v>
      </c>
      <c r="R1883">
        <f t="shared" si="118"/>
        <v>2015</v>
      </c>
      <c r="S1883" s="17">
        <f t="shared" si="119"/>
        <v>42043.152650462958</v>
      </c>
    </row>
    <row r="1884" spans="1:19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14">
        <v>1339109212</v>
      </c>
      <c r="K1884" t="b">
        <v>0</v>
      </c>
      <c r="L1884">
        <v>81</v>
      </c>
      <c r="M1884" t="b">
        <v>1</v>
      </c>
      <c r="N1884" s="12" t="s">
        <v>8284</v>
      </c>
      <c r="O1884" t="s">
        <v>8288</v>
      </c>
      <c r="P1884" s="10">
        <f t="shared" si="116"/>
        <v>101</v>
      </c>
      <c r="Q1884" s="10">
        <f t="shared" si="117"/>
        <v>41.73</v>
      </c>
      <c r="R1884">
        <f t="shared" si="118"/>
        <v>2012</v>
      </c>
      <c r="S1884" s="17">
        <f t="shared" si="119"/>
        <v>41067.949212962965</v>
      </c>
    </row>
    <row r="1885" spans="1:19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14">
        <v>1331333108</v>
      </c>
      <c r="K1885" t="b">
        <v>0</v>
      </c>
      <c r="L1885">
        <v>32</v>
      </c>
      <c r="M1885" t="b">
        <v>1</v>
      </c>
      <c r="N1885" s="12" t="s">
        <v>8284</v>
      </c>
      <c r="O1885" t="s">
        <v>8288</v>
      </c>
      <c r="P1885" s="10">
        <f t="shared" si="116"/>
        <v>105</v>
      </c>
      <c r="Q1885" s="10">
        <f t="shared" si="117"/>
        <v>32.72</v>
      </c>
      <c r="R1885">
        <f t="shared" si="118"/>
        <v>2012</v>
      </c>
      <c r="S1885" s="17">
        <f t="shared" si="119"/>
        <v>40977.948009259257</v>
      </c>
    </row>
    <row r="1886" spans="1:19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14">
        <v>1350967535</v>
      </c>
      <c r="K1886" t="b">
        <v>0</v>
      </c>
      <c r="L1886">
        <v>26</v>
      </c>
      <c r="M1886" t="b">
        <v>1</v>
      </c>
      <c r="N1886" s="12" t="s">
        <v>8284</v>
      </c>
      <c r="O1886" t="s">
        <v>8288</v>
      </c>
      <c r="P1886" s="10">
        <f t="shared" si="116"/>
        <v>135</v>
      </c>
      <c r="Q1886" s="10">
        <f t="shared" si="117"/>
        <v>51.96</v>
      </c>
      <c r="R1886">
        <f t="shared" si="118"/>
        <v>2012</v>
      </c>
      <c r="S1886" s="17">
        <f t="shared" si="119"/>
        <v>41205.198321759257</v>
      </c>
    </row>
    <row r="1887" spans="1:19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14">
        <v>1341800110</v>
      </c>
      <c r="K1887" t="b">
        <v>0</v>
      </c>
      <c r="L1887">
        <v>105</v>
      </c>
      <c r="M1887" t="b">
        <v>1</v>
      </c>
      <c r="N1887" s="12" t="s">
        <v>8284</v>
      </c>
      <c r="O1887" t="s">
        <v>8288</v>
      </c>
      <c r="P1887" s="10">
        <f t="shared" si="116"/>
        <v>116</v>
      </c>
      <c r="Q1887" s="10">
        <f t="shared" si="117"/>
        <v>50.69</v>
      </c>
      <c r="R1887">
        <f t="shared" si="118"/>
        <v>2012</v>
      </c>
      <c r="S1887" s="17">
        <f t="shared" si="119"/>
        <v>41099.093865740739</v>
      </c>
    </row>
    <row r="1888" spans="1:19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14">
        <v>1413236738</v>
      </c>
      <c r="K1888" t="b">
        <v>0</v>
      </c>
      <c r="L1888">
        <v>29</v>
      </c>
      <c r="M1888" t="b">
        <v>1</v>
      </c>
      <c r="N1888" s="12" t="s">
        <v>8284</v>
      </c>
      <c r="O1888" t="s">
        <v>8288</v>
      </c>
      <c r="P1888" s="10">
        <f t="shared" si="116"/>
        <v>102</v>
      </c>
      <c r="Q1888" s="10">
        <f t="shared" si="117"/>
        <v>42.24</v>
      </c>
      <c r="R1888">
        <f t="shared" si="118"/>
        <v>2014</v>
      </c>
      <c r="S1888" s="17">
        <f t="shared" si="119"/>
        <v>41925.906689814816</v>
      </c>
    </row>
    <row r="1889" spans="1:19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14">
        <v>1447614732</v>
      </c>
      <c r="K1889" t="b">
        <v>0</v>
      </c>
      <c r="L1889">
        <v>8</v>
      </c>
      <c r="M1889" t="b">
        <v>1</v>
      </c>
      <c r="N1889" s="12" t="s">
        <v>8284</v>
      </c>
      <c r="O1889" t="s">
        <v>8288</v>
      </c>
      <c r="P1889" s="10">
        <f t="shared" si="116"/>
        <v>111</v>
      </c>
      <c r="Q1889" s="10">
        <f t="shared" si="117"/>
        <v>416.88</v>
      </c>
      <c r="R1889">
        <f t="shared" si="118"/>
        <v>2015</v>
      </c>
      <c r="S1889" s="17">
        <f t="shared" si="119"/>
        <v>42323.800138888888</v>
      </c>
    </row>
    <row r="1890" spans="1:19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14">
        <v>1272692732</v>
      </c>
      <c r="K1890" t="b">
        <v>0</v>
      </c>
      <c r="L1890">
        <v>89</v>
      </c>
      <c r="M1890" t="b">
        <v>1</v>
      </c>
      <c r="N1890" s="12" t="s">
        <v>8284</v>
      </c>
      <c r="O1890" t="s">
        <v>8288</v>
      </c>
      <c r="P1890" s="10">
        <f t="shared" si="116"/>
        <v>166</v>
      </c>
      <c r="Q1890" s="10">
        <f t="shared" si="117"/>
        <v>46.65</v>
      </c>
      <c r="R1890">
        <f t="shared" si="118"/>
        <v>2010</v>
      </c>
      <c r="S1890" s="17">
        <f t="shared" si="119"/>
        <v>40299.239953703705</v>
      </c>
    </row>
    <row r="1891" spans="1:19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14">
        <v>1359140546</v>
      </c>
      <c r="K1891" t="b">
        <v>0</v>
      </c>
      <c r="L1891">
        <v>44</v>
      </c>
      <c r="M1891" t="b">
        <v>1</v>
      </c>
      <c r="N1891" s="12" t="s">
        <v>8284</v>
      </c>
      <c r="O1891" t="s">
        <v>8288</v>
      </c>
      <c r="P1891" s="10">
        <f t="shared" si="116"/>
        <v>107</v>
      </c>
      <c r="Q1891" s="10">
        <f t="shared" si="117"/>
        <v>48.45</v>
      </c>
      <c r="R1891">
        <f t="shared" si="118"/>
        <v>2013</v>
      </c>
      <c r="S1891" s="17">
        <f t="shared" si="119"/>
        <v>41299.793356481481</v>
      </c>
    </row>
    <row r="1892" spans="1:19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14">
        <v>1353005528</v>
      </c>
      <c r="K1892" t="b">
        <v>0</v>
      </c>
      <c r="L1892">
        <v>246</v>
      </c>
      <c r="M1892" t="b">
        <v>1</v>
      </c>
      <c r="N1892" s="12" t="s">
        <v>8284</v>
      </c>
      <c r="O1892" t="s">
        <v>8288</v>
      </c>
      <c r="P1892" s="10">
        <f t="shared" si="116"/>
        <v>145</v>
      </c>
      <c r="Q1892" s="10">
        <f t="shared" si="117"/>
        <v>70.53</v>
      </c>
      <c r="R1892">
        <f t="shared" si="118"/>
        <v>2012</v>
      </c>
      <c r="S1892" s="17">
        <f t="shared" si="119"/>
        <v>41228.786203703705</v>
      </c>
    </row>
    <row r="1893" spans="1:19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14">
        <v>1275851354</v>
      </c>
      <c r="K1893" t="b">
        <v>0</v>
      </c>
      <c r="L1893">
        <v>120</v>
      </c>
      <c r="M1893" t="b">
        <v>1</v>
      </c>
      <c r="N1893" s="12" t="s">
        <v>8284</v>
      </c>
      <c r="O1893" t="s">
        <v>8288</v>
      </c>
      <c r="P1893" s="10">
        <f t="shared" si="116"/>
        <v>106</v>
      </c>
      <c r="Q1893" s="10">
        <f t="shared" si="117"/>
        <v>87.96</v>
      </c>
      <c r="R1893">
        <f t="shared" si="118"/>
        <v>2010</v>
      </c>
      <c r="S1893" s="17">
        <f t="shared" si="119"/>
        <v>40335.798078703701</v>
      </c>
    </row>
    <row r="1894" spans="1:19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14">
        <v>1304867881</v>
      </c>
      <c r="K1894" t="b">
        <v>0</v>
      </c>
      <c r="L1894">
        <v>26</v>
      </c>
      <c r="M1894" t="b">
        <v>1</v>
      </c>
      <c r="N1894" s="12" t="s">
        <v>8284</v>
      </c>
      <c r="O1894" t="s">
        <v>8288</v>
      </c>
      <c r="P1894" s="10">
        <f t="shared" si="116"/>
        <v>137</v>
      </c>
      <c r="Q1894" s="10">
        <f t="shared" si="117"/>
        <v>26.27</v>
      </c>
      <c r="R1894">
        <f t="shared" si="118"/>
        <v>2011</v>
      </c>
      <c r="S1894" s="17">
        <f t="shared" si="119"/>
        <v>40671.637511574074</v>
      </c>
    </row>
    <row r="1895" spans="1:19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14">
        <v>1301524585</v>
      </c>
      <c r="K1895" t="b">
        <v>0</v>
      </c>
      <c r="L1895">
        <v>45</v>
      </c>
      <c r="M1895" t="b">
        <v>1</v>
      </c>
      <c r="N1895" s="12" t="s">
        <v>8284</v>
      </c>
      <c r="O1895" t="s">
        <v>8288</v>
      </c>
      <c r="P1895" s="10">
        <f t="shared" si="116"/>
        <v>104</v>
      </c>
      <c r="Q1895" s="10">
        <f t="shared" si="117"/>
        <v>57.78</v>
      </c>
      <c r="R1895">
        <f t="shared" si="118"/>
        <v>2011</v>
      </c>
      <c r="S1895" s="17">
        <f t="shared" si="119"/>
        <v>40632.94195601852</v>
      </c>
    </row>
    <row r="1896" spans="1:19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14">
        <v>1326404583</v>
      </c>
      <c r="K1896" t="b">
        <v>0</v>
      </c>
      <c r="L1896">
        <v>20</v>
      </c>
      <c r="M1896" t="b">
        <v>1</v>
      </c>
      <c r="N1896" s="12" t="s">
        <v>8284</v>
      </c>
      <c r="O1896" t="s">
        <v>8288</v>
      </c>
      <c r="P1896" s="10">
        <f t="shared" si="116"/>
        <v>115</v>
      </c>
      <c r="Q1896" s="10">
        <f t="shared" si="117"/>
        <v>57.25</v>
      </c>
      <c r="R1896">
        <f t="shared" si="118"/>
        <v>2012</v>
      </c>
      <c r="S1896" s="17">
        <f t="shared" si="119"/>
        <v>40920.904895833337</v>
      </c>
    </row>
    <row r="1897" spans="1:19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14">
        <v>1442771722</v>
      </c>
      <c r="K1897" t="b">
        <v>0</v>
      </c>
      <c r="L1897">
        <v>47</v>
      </c>
      <c r="M1897" t="b">
        <v>1</v>
      </c>
      <c r="N1897" s="12" t="s">
        <v>8284</v>
      </c>
      <c r="O1897" t="s">
        <v>8288</v>
      </c>
      <c r="P1897" s="10">
        <f t="shared" si="116"/>
        <v>102</v>
      </c>
      <c r="Q1897" s="10">
        <f t="shared" si="117"/>
        <v>196.34</v>
      </c>
      <c r="R1897">
        <f t="shared" si="118"/>
        <v>2015</v>
      </c>
      <c r="S1897" s="17">
        <f t="shared" si="119"/>
        <v>42267.746782407412</v>
      </c>
    </row>
    <row r="1898" spans="1:19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14">
        <v>1331658165</v>
      </c>
      <c r="K1898" t="b">
        <v>0</v>
      </c>
      <c r="L1898">
        <v>13</v>
      </c>
      <c r="M1898" t="b">
        <v>1</v>
      </c>
      <c r="N1898" s="12" t="s">
        <v>8284</v>
      </c>
      <c r="O1898" t="s">
        <v>8288</v>
      </c>
      <c r="P1898" s="10">
        <f t="shared" si="116"/>
        <v>124</v>
      </c>
      <c r="Q1898" s="10">
        <f t="shared" si="117"/>
        <v>43</v>
      </c>
      <c r="R1898">
        <f t="shared" si="118"/>
        <v>2012</v>
      </c>
      <c r="S1898" s="17">
        <f t="shared" si="119"/>
        <v>40981.710243055553</v>
      </c>
    </row>
    <row r="1899" spans="1:19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14">
        <v>1392040806</v>
      </c>
      <c r="K1899" t="b">
        <v>0</v>
      </c>
      <c r="L1899">
        <v>183</v>
      </c>
      <c r="M1899" t="b">
        <v>1</v>
      </c>
      <c r="N1899" s="12" t="s">
        <v>8284</v>
      </c>
      <c r="O1899" t="s">
        <v>8288</v>
      </c>
      <c r="P1899" s="10">
        <f t="shared" si="116"/>
        <v>102</v>
      </c>
      <c r="Q1899" s="10">
        <f t="shared" si="117"/>
        <v>35.549999999999997</v>
      </c>
      <c r="R1899">
        <f t="shared" si="118"/>
        <v>2014</v>
      </c>
      <c r="S1899" s="17">
        <f t="shared" si="119"/>
        <v>41680.583402777782</v>
      </c>
    </row>
    <row r="1900" spans="1:19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14">
        <v>1451277473</v>
      </c>
      <c r="K1900" t="b">
        <v>0</v>
      </c>
      <c r="L1900">
        <v>21</v>
      </c>
      <c r="M1900" t="b">
        <v>1</v>
      </c>
      <c r="N1900" s="12" t="s">
        <v>8284</v>
      </c>
      <c r="O1900" t="s">
        <v>8288</v>
      </c>
      <c r="P1900" s="10">
        <f t="shared" si="116"/>
        <v>145</v>
      </c>
      <c r="Q1900" s="10">
        <f t="shared" si="117"/>
        <v>68.81</v>
      </c>
      <c r="R1900">
        <f t="shared" si="118"/>
        <v>2015</v>
      </c>
      <c r="S1900" s="17">
        <f t="shared" si="119"/>
        <v>42366.192974537036</v>
      </c>
    </row>
    <row r="1901" spans="1:19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14">
        <v>1424730966</v>
      </c>
      <c r="K1901" t="b">
        <v>0</v>
      </c>
      <c r="L1901">
        <v>42</v>
      </c>
      <c r="M1901" t="b">
        <v>1</v>
      </c>
      <c r="N1901" s="12" t="s">
        <v>8284</v>
      </c>
      <c r="O1901" t="s">
        <v>8288</v>
      </c>
      <c r="P1901" s="10">
        <f t="shared" si="116"/>
        <v>133</v>
      </c>
      <c r="Q1901" s="10">
        <f t="shared" si="117"/>
        <v>28.57</v>
      </c>
      <c r="R1901">
        <f t="shared" si="118"/>
        <v>2015</v>
      </c>
      <c r="S1901" s="17">
        <f t="shared" si="119"/>
        <v>42058.941736111112</v>
      </c>
    </row>
    <row r="1902" spans="1:19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14">
        <v>1347137731</v>
      </c>
      <c r="K1902" t="b">
        <v>0</v>
      </c>
      <c r="L1902">
        <v>54</v>
      </c>
      <c r="M1902" t="b">
        <v>1</v>
      </c>
      <c r="N1902" s="12" t="s">
        <v>8284</v>
      </c>
      <c r="O1902" t="s">
        <v>8288</v>
      </c>
      <c r="P1902" s="10">
        <f t="shared" si="116"/>
        <v>109</v>
      </c>
      <c r="Q1902" s="10">
        <f t="shared" si="117"/>
        <v>50.63</v>
      </c>
      <c r="R1902">
        <f t="shared" si="118"/>
        <v>2012</v>
      </c>
      <c r="S1902" s="17">
        <f t="shared" si="119"/>
        <v>41160.871886574074</v>
      </c>
    </row>
    <row r="1903" spans="1:19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14">
        <v>1429707729</v>
      </c>
      <c r="K1903" t="b">
        <v>0</v>
      </c>
      <c r="L1903">
        <v>25</v>
      </c>
      <c r="M1903" t="b">
        <v>0</v>
      </c>
      <c r="N1903" s="12" t="s">
        <v>8278</v>
      </c>
      <c r="O1903" t="s">
        <v>8307</v>
      </c>
      <c r="P1903" s="10">
        <f t="shared" si="116"/>
        <v>3</v>
      </c>
      <c r="Q1903" s="10">
        <f t="shared" si="117"/>
        <v>106.8</v>
      </c>
      <c r="R1903">
        <f t="shared" si="118"/>
        <v>2015</v>
      </c>
      <c r="S1903" s="17">
        <f t="shared" si="119"/>
        <v>42116.54315972222</v>
      </c>
    </row>
    <row r="1904" spans="1:19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14">
        <v>1422903447</v>
      </c>
      <c r="K1904" t="b">
        <v>0</v>
      </c>
      <c r="L1904">
        <v>3</v>
      </c>
      <c r="M1904" t="b">
        <v>0</v>
      </c>
      <c r="N1904" s="12" t="s">
        <v>8278</v>
      </c>
      <c r="O1904" t="s">
        <v>8307</v>
      </c>
      <c r="P1904" s="10">
        <f t="shared" si="116"/>
        <v>1</v>
      </c>
      <c r="Q1904" s="10">
        <f t="shared" si="117"/>
        <v>4</v>
      </c>
      <c r="R1904">
        <f t="shared" si="118"/>
        <v>2015</v>
      </c>
      <c r="S1904" s="17">
        <f t="shared" si="119"/>
        <v>42037.789895833332</v>
      </c>
    </row>
    <row r="1905" spans="1:19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14">
        <v>1480357791</v>
      </c>
      <c r="K1905" t="b">
        <v>0</v>
      </c>
      <c r="L1905">
        <v>41</v>
      </c>
      <c r="M1905" t="b">
        <v>0</v>
      </c>
      <c r="N1905" s="12" t="s">
        <v>8278</v>
      </c>
      <c r="O1905" t="s">
        <v>8307</v>
      </c>
      <c r="P1905" s="10">
        <f t="shared" si="116"/>
        <v>47</v>
      </c>
      <c r="Q1905" s="10">
        <f t="shared" si="117"/>
        <v>34.1</v>
      </c>
      <c r="R1905">
        <f t="shared" si="118"/>
        <v>2016</v>
      </c>
      <c r="S1905" s="17">
        <f t="shared" si="119"/>
        <v>42702.770729166667</v>
      </c>
    </row>
    <row r="1906" spans="1:19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14">
        <v>1447864021</v>
      </c>
      <c r="K1906" t="b">
        <v>0</v>
      </c>
      <c r="L1906">
        <v>2</v>
      </c>
      <c r="M1906" t="b">
        <v>0</v>
      </c>
      <c r="N1906" s="12" t="s">
        <v>8278</v>
      </c>
      <c r="O1906" t="s">
        <v>8307</v>
      </c>
      <c r="P1906" s="10">
        <f t="shared" si="116"/>
        <v>0</v>
      </c>
      <c r="Q1906" s="10">
        <f t="shared" si="117"/>
        <v>25</v>
      </c>
      <c r="R1906">
        <f t="shared" si="118"/>
        <v>2015</v>
      </c>
      <c r="S1906" s="17">
        <f t="shared" si="119"/>
        <v>42326.685428240744</v>
      </c>
    </row>
    <row r="1907" spans="1:19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14">
        <v>1407535994</v>
      </c>
      <c r="K1907" t="b">
        <v>0</v>
      </c>
      <c r="L1907">
        <v>4</v>
      </c>
      <c r="M1907" t="b">
        <v>0</v>
      </c>
      <c r="N1907" s="12" t="s">
        <v>8278</v>
      </c>
      <c r="O1907" t="s">
        <v>8307</v>
      </c>
      <c r="P1907" s="10">
        <f t="shared" si="116"/>
        <v>0</v>
      </c>
      <c r="Q1907" s="10">
        <f t="shared" si="117"/>
        <v>10.5</v>
      </c>
      <c r="R1907">
        <f t="shared" si="118"/>
        <v>2014</v>
      </c>
      <c r="S1907" s="17">
        <f t="shared" si="119"/>
        <v>41859.925856481481</v>
      </c>
    </row>
    <row r="1908" spans="1:19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14">
        <v>1464105983</v>
      </c>
      <c r="K1908" t="b">
        <v>0</v>
      </c>
      <c r="L1908">
        <v>99</v>
      </c>
      <c r="M1908" t="b">
        <v>0</v>
      </c>
      <c r="N1908" s="12" t="s">
        <v>8278</v>
      </c>
      <c r="O1908" t="s">
        <v>8307</v>
      </c>
      <c r="P1908" s="10">
        <f t="shared" si="116"/>
        <v>43</v>
      </c>
      <c r="Q1908" s="10">
        <f t="shared" si="117"/>
        <v>215.96</v>
      </c>
      <c r="R1908">
        <f t="shared" si="118"/>
        <v>2016</v>
      </c>
      <c r="S1908" s="17">
        <f t="shared" si="119"/>
        <v>42514.671099537038</v>
      </c>
    </row>
    <row r="1909" spans="1:19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14">
        <v>1399557925</v>
      </c>
      <c r="K1909" t="b">
        <v>0</v>
      </c>
      <c r="L1909">
        <v>4</v>
      </c>
      <c r="M1909" t="b">
        <v>0</v>
      </c>
      <c r="N1909" s="12" t="s">
        <v>8278</v>
      </c>
      <c r="O1909" t="s">
        <v>8307</v>
      </c>
      <c r="P1909" s="10">
        <f t="shared" si="116"/>
        <v>0</v>
      </c>
      <c r="Q1909" s="10">
        <f t="shared" si="117"/>
        <v>21.25</v>
      </c>
      <c r="R1909">
        <f t="shared" si="118"/>
        <v>2014</v>
      </c>
      <c r="S1909" s="17">
        <f t="shared" si="119"/>
        <v>41767.587094907409</v>
      </c>
    </row>
    <row r="1910" spans="1:19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14">
        <v>1480456900</v>
      </c>
      <c r="K1910" t="b">
        <v>0</v>
      </c>
      <c r="L1910">
        <v>4</v>
      </c>
      <c r="M1910" t="b">
        <v>0</v>
      </c>
      <c r="N1910" s="12" t="s">
        <v>8278</v>
      </c>
      <c r="O1910" t="s">
        <v>8307</v>
      </c>
      <c r="P1910" s="10">
        <f t="shared" si="116"/>
        <v>2</v>
      </c>
      <c r="Q1910" s="10">
        <f t="shared" si="117"/>
        <v>108.25</v>
      </c>
      <c r="R1910">
        <f t="shared" si="118"/>
        <v>2016</v>
      </c>
      <c r="S1910" s="17">
        <f t="shared" si="119"/>
        <v>42703.917824074073</v>
      </c>
    </row>
    <row r="1911" spans="1:19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14">
        <v>1411467479</v>
      </c>
      <c r="K1911" t="b">
        <v>0</v>
      </c>
      <c r="L1911">
        <v>38</v>
      </c>
      <c r="M1911" t="b">
        <v>0</v>
      </c>
      <c r="N1911" s="12" t="s">
        <v>8278</v>
      </c>
      <c r="O1911" t="s">
        <v>8307</v>
      </c>
      <c r="P1911" s="10">
        <f t="shared" si="116"/>
        <v>14</v>
      </c>
      <c r="Q1911" s="10">
        <f t="shared" si="117"/>
        <v>129.97</v>
      </c>
      <c r="R1911">
        <f t="shared" si="118"/>
        <v>2014</v>
      </c>
      <c r="S1911" s="17">
        <f t="shared" si="119"/>
        <v>41905.429155092592</v>
      </c>
    </row>
    <row r="1912" spans="1:19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14">
        <v>1442531217</v>
      </c>
      <c r="K1912" t="b">
        <v>0</v>
      </c>
      <c r="L1912">
        <v>285</v>
      </c>
      <c r="M1912" t="b">
        <v>0</v>
      </c>
      <c r="N1912" s="12" t="s">
        <v>8278</v>
      </c>
      <c r="O1912" t="s">
        <v>8307</v>
      </c>
      <c r="P1912" s="10">
        <f t="shared" si="116"/>
        <v>39</v>
      </c>
      <c r="Q1912" s="10">
        <f t="shared" si="117"/>
        <v>117.49</v>
      </c>
      <c r="R1912">
        <f t="shared" si="118"/>
        <v>2015</v>
      </c>
      <c r="S1912" s="17">
        <f t="shared" si="119"/>
        <v>42264.963159722218</v>
      </c>
    </row>
    <row r="1913" spans="1:19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14">
        <v>1404953334</v>
      </c>
      <c r="K1913" t="b">
        <v>0</v>
      </c>
      <c r="L1913">
        <v>1</v>
      </c>
      <c r="M1913" t="b">
        <v>0</v>
      </c>
      <c r="N1913" s="12" t="s">
        <v>8278</v>
      </c>
      <c r="O1913" t="s">
        <v>8307</v>
      </c>
      <c r="P1913" s="10">
        <f t="shared" si="116"/>
        <v>0</v>
      </c>
      <c r="Q1913" s="10">
        <f t="shared" si="117"/>
        <v>10</v>
      </c>
      <c r="R1913">
        <f t="shared" si="118"/>
        <v>2014</v>
      </c>
      <c r="S1913" s="17">
        <f t="shared" si="119"/>
        <v>41830.033958333333</v>
      </c>
    </row>
    <row r="1914" spans="1:19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14">
        <v>1430803560</v>
      </c>
      <c r="K1914" t="b">
        <v>0</v>
      </c>
      <c r="L1914">
        <v>42</v>
      </c>
      <c r="M1914" t="b">
        <v>0</v>
      </c>
      <c r="N1914" s="12" t="s">
        <v>8278</v>
      </c>
      <c r="O1914" t="s">
        <v>8307</v>
      </c>
      <c r="P1914" s="10">
        <f t="shared" si="116"/>
        <v>59</v>
      </c>
      <c r="Q1914" s="10">
        <f t="shared" si="117"/>
        <v>70.599999999999994</v>
      </c>
      <c r="R1914">
        <f t="shared" si="118"/>
        <v>2015</v>
      </c>
      <c r="S1914" s="17">
        <f t="shared" si="119"/>
        <v>42129.226388888885</v>
      </c>
    </row>
    <row r="1915" spans="1:19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14">
        <v>1410178578</v>
      </c>
      <c r="K1915" t="b">
        <v>0</v>
      </c>
      <c r="L1915">
        <v>26</v>
      </c>
      <c r="M1915" t="b">
        <v>0</v>
      </c>
      <c r="N1915" s="12" t="s">
        <v>8278</v>
      </c>
      <c r="O1915" t="s">
        <v>8307</v>
      </c>
      <c r="P1915" s="10">
        <f t="shared" si="116"/>
        <v>1</v>
      </c>
      <c r="Q1915" s="10">
        <f t="shared" si="117"/>
        <v>24.5</v>
      </c>
      <c r="R1915">
        <f t="shared" si="118"/>
        <v>2014</v>
      </c>
      <c r="S1915" s="17">
        <f t="shared" si="119"/>
        <v>41890.511319444442</v>
      </c>
    </row>
    <row r="1916" spans="1:19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14">
        <v>1413519073</v>
      </c>
      <c r="K1916" t="b">
        <v>0</v>
      </c>
      <c r="L1916">
        <v>2</v>
      </c>
      <c r="M1916" t="b">
        <v>0</v>
      </c>
      <c r="N1916" s="12" t="s">
        <v>8278</v>
      </c>
      <c r="O1916" t="s">
        <v>8307</v>
      </c>
      <c r="P1916" s="10">
        <f t="shared" si="116"/>
        <v>9</v>
      </c>
      <c r="Q1916" s="10">
        <f t="shared" si="117"/>
        <v>30</v>
      </c>
      <c r="R1916">
        <f t="shared" si="118"/>
        <v>2014</v>
      </c>
      <c r="S1916" s="17">
        <f t="shared" si="119"/>
        <v>41929.174456018518</v>
      </c>
    </row>
    <row r="1917" spans="1:19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14">
        <v>1407892222</v>
      </c>
      <c r="K1917" t="b">
        <v>0</v>
      </c>
      <c r="L1917">
        <v>4</v>
      </c>
      <c r="M1917" t="b">
        <v>0</v>
      </c>
      <c r="N1917" s="12" t="s">
        <v>8278</v>
      </c>
      <c r="O1917" t="s">
        <v>8307</v>
      </c>
      <c r="P1917" s="10">
        <f t="shared" si="116"/>
        <v>2</v>
      </c>
      <c r="Q1917" s="10">
        <f t="shared" si="117"/>
        <v>2</v>
      </c>
      <c r="R1917">
        <f t="shared" si="118"/>
        <v>2014</v>
      </c>
      <c r="S1917" s="17">
        <f t="shared" si="119"/>
        <v>41864.04886574074</v>
      </c>
    </row>
    <row r="1918" spans="1:19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14">
        <v>1476378775</v>
      </c>
      <c r="K1918" t="b">
        <v>0</v>
      </c>
      <c r="L1918">
        <v>6</v>
      </c>
      <c r="M1918" t="b">
        <v>0</v>
      </c>
      <c r="N1918" s="12" t="s">
        <v>8278</v>
      </c>
      <c r="O1918" t="s">
        <v>8307</v>
      </c>
      <c r="P1918" s="10">
        <f t="shared" si="116"/>
        <v>1</v>
      </c>
      <c r="Q1918" s="10">
        <f t="shared" si="117"/>
        <v>17</v>
      </c>
      <c r="R1918">
        <f t="shared" si="118"/>
        <v>2016</v>
      </c>
      <c r="S1918" s="17">
        <f t="shared" si="119"/>
        <v>42656.717303240745</v>
      </c>
    </row>
    <row r="1919" spans="1:19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14">
        <v>1484116133</v>
      </c>
      <c r="K1919" t="b">
        <v>0</v>
      </c>
      <c r="L1919">
        <v>70</v>
      </c>
      <c r="M1919" t="b">
        <v>0</v>
      </c>
      <c r="N1919" s="12" t="s">
        <v>8278</v>
      </c>
      <c r="O1919" t="s">
        <v>8307</v>
      </c>
      <c r="P1919" s="10">
        <f t="shared" si="116"/>
        <v>53</v>
      </c>
      <c r="Q1919" s="10">
        <f t="shared" si="117"/>
        <v>2928.93</v>
      </c>
      <c r="R1919">
        <f t="shared" si="118"/>
        <v>2017</v>
      </c>
      <c r="S1919" s="17">
        <f t="shared" si="119"/>
        <v>42746.270057870366</v>
      </c>
    </row>
    <row r="1920" spans="1:19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14">
        <v>1404845851</v>
      </c>
      <c r="K1920" t="b">
        <v>0</v>
      </c>
      <c r="L1920">
        <v>9</v>
      </c>
      <c r="M1920" t="b">
        <v>0</v>
      </c>
      <c r="N1920" s="12" t="s">
        <v>8278</v>
      </c>
      <c r="O1920" t="s">
        <v>8307</v>
      </c>
      <c r="P1920" s="10">
        <f t="shared" si="116"/>
        <v>1</v>
      </c>
      <c r="Q1920" s="10">
        <f t="shared" si="117"/>
        <v>28.89</v>
      </c>
      <c r="R1920">
        <f t="shared" si="118"/>
        <v>2014</v>
      </c>
      <c r="S1920" s="17">
        <f t="shared" si="119"/>
        <v>41828.789942129632</v>
      </c>
    </row>
    <row r="1921" spans="1:19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14">
        <v>1429477249</v>
      </c>
      <c r="K1921" t="b">
        <v>0</v>
      </c>
      <c r="L1921">
        <v>8</v>
      </c>
      <c r="M1921" t="b">
        <v>0</v>
      </c>
      <c r="N1921" s="12" t="s">
        <v>8278</v>
      </c>
      <c r="O1921" t="s">
        <v>8307</v>
      </c>
      <c r="P1921" s="10">
        <f t="shared" si="116"/>
        <v>47</v>
      </c>
      <c r="Q1921" s="10">
        <f t="shared" si="117"/>
        <v>29.63</v>
      </c>
      <c r="R1921">
        <f t="shared" si="118"/>
        <v>2015</v>
      </c>
      <c r="S1921" s="17">
        <f t="shared" si="119"/>
        <v>42113.875567129624</v>
      </c>
    </row>
    <row r="1922" spans="1:19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14">
        <v>1443042061</v>
      </c>
      <c r="K1922" t="b">
        <v>0</v>
      </c>
      <c r="L1922">
        <v>105</v>
      </c>
      <c r="M1922" t="b">
        <v>0</v>
      </c>
      <c r="N1922" s="12" t="s">
        <v>8278</v>
      </c>
      <c r="O1922" t="s">
        <v>8307</v>
      </c>
      <c r="P1922" s="10">
        <f t="shared" si="116"/>
        <v>43</v>
      </c>
      <c r="Q1922" s="10">
        <f t="shared" si="117"/>
        <v>40.98</v>
      </c>
      <c r="R1922">
        <f t="shared" si="118"/>
        <v>2015</v>
      </c>
      <c r="S1922" s="17">
        <f t="shared" si="119"/>
        <v>42270.875706018516</v>
      </c>
    </row>
    <row r="1923" spans="1:19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14">
        <v>1339651143</v>
      </c>
      <c r="K1923" t="b">
        <v>0</v>
      </c>
      <c r="L1923">
        <v>38</v>
      </c>
      <c r="M1923" t="b">
        <v>1</v>
      </c>
      <c r="N1923" s="12" t="s">
        <v>8284</v>
      </c>
      <c r="O1923" t="s">
        <v>8288</v>
      </c>
      <c r="P1923" s="10">
        <f t="shared" ref="P1923:P1986" si="120">ROUND(E1923/D1923*100,0)</f>
        <v>137</v>
      </c>
      <c r="Q1923" s="10">
        <f t="shared" ref="Q1923:Q1986" si="121">ROUND(E1923/L1923,2)</f>
        <v>54</v>
      </c>
      <c r="R1923">
        <f t="shared" ref="R1923:R1986" si="122">YEAR(S1923)</f>
        <v>2012</v>
      </c>
      <c r="S1923" s="17">
        <f t="shared" ref="S1923:S1986" si="123">(((J1923/60)/60)/24)+DATE(1970,1,1)</f>
        <v>41074.221562500003</v>
      </c>
    </row>
    <row r="1924" spans="1:19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14">
        <v>1384236507</v>
      </c>
      <c r="K1924" t="b">
        <v>0</v>
      </c>
      <c r="L1924">
        <v>64</v>
      </c>
      <c r="M1924" t="b">
        <v>1</v>
      </c>
      <c r="N1924" s="12" t="s">
        <v>8284</v>
      </c>
      <c r="O1924" t="s">
        <v>8288</v>
      </c>
      <c r="P1924" s="10">
        <f t="shared" si="120"/>
        <v>116</v>
      </c>
      <c r="Q1924" s="10">
        <f t="shared" si="121"/>
        <v>36.11</v>
      </c>
      <c r="R1924">
        <f t="shared" si="122"/>
        <v>2013</v>
      </c>
      <c r="S1924" s="17">
        <f t="shared" si="123"/>
        <v>41590.255868055552</v>
      </c>
    </row>
    <row r="1925" spans="1:19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14">
        <v>1313612532</v>
      </c>
      <c r="K1925" t="b">
        <v>0</v>
      </c>
      <c r="L1925">
        <v>13</v>
      </c>
      <c r="M1925" t="b">
        <v>1</v>
      </c>
      <c r="N1925" s="12" t="s">
        <v>8284</v>
      </c>
      <c r="O1925" t="s">
        <v>8288</v>
      </c>
      <c r="P1925" s="10">
        <f t="shared" si="120"/>
        <v>241</v>
      </c>
      <c r="Q1925" s="10">
        <f t="shared" si="121"/>
        <v>23.15</v>
      </c>
      <c r="R1925">
        <f t="shared" si="122"/>
        <v>2011</v>
      </c>
      <c r="S1925" s="17">
        <f t="shared" si="123"/>
        <v>40772.848749999997</v>
      </c>
    </row>
    <row r="1926" spans="1:19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14">
        <v>1387390555</v>
      </c>
      <c r="K1926" t="b">
        <v>0</v>
      </c>
      <c r="L1926">
        <v>33</v>
      </c>
      <c r="M1926" t="b">
        <v>1</v>
      </c>
      <c r="N1926" s="12" t="s">
        <v>8284</v>
      </c>
      <c r="O1926" t="s">
        <v>8288</v>
      </c>
      <c r="P1926" s="10">
        <f t="shared" si="120"/>
        <v>114</v>
      </c>
      <c r="Q1926" s="10">
        <f t="shared" si="121"/>
        <v>104</v>
      </c>
      <c r="R1926">
        <f t="shared" si="122"/>
        <v>2013</v>
      </c>
      <c r="S1926" s="17">
        <f t="shared" si="123"/>
        <v>41626.761053240742</v>
      </c>
    </row>
    <row r="1927" spans="1:19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14">
        <v>1379540288</v>
      </c>
      <c r="K1927" t="b">
        <v>0</v>
      </c>
      <c r="L1927">
        <v>52</v>
      </c>
      <c r="M1927" t="b">
        <v>1</v>
      </c>
      <c r="N1927" s="12" t="s">
        <v>8284</v>
      </c>
      <c r="O1927" t="s">
        <v>8288</v>
      </c>
      <c r="P1927" s="10">
        <f t="shared" si="120"/>
        <v>110</v>
      </c>
      <c r="Q1927" s="10">
        <f t="shared" si="121"/>
        <v>31.83</v>
      </c>
      <c r="R1927">
        <f t="shared" si="122"/>
        <v>2013</v>
      </c>
      <c r="S1927" s="17">
        <f t="shared" si="123"/>
        <v>41535.90148148148</v>
      </c>
    </row>
    <row r="1928" spans="1:19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14">
        <v>1286319256</v>
      </c>
      <c r="K1928" t="b">
        <v>0</v>
      </c>
      <c r="L1928">
        <v>107</v>
      </c>
      <c r="M1928" t="b">
        <v>1</v>
      </c>
      <c r="N1928" s="12" t="s">
        <v>8284</v>
      </c>
      <c r="O1928" t="s">
        <v>8288</v>
      </c>
      <c r="P1928" s="10">
        <f t="shared" si="120"/>
        <v>195</v>
      </c>
      <c r="Q1928" s="10">
        <f t="shared" si="121"/>
        <v>27.39</v>
      </c>
      <c r="R1928">
        <f t="shared" si="122"/>
        <v>2010</v>
      </c>
      <c r="S1928" s="17">
        <f t="shared" si="123"/>
        <v>40456.954351851848</v>
      </c>
    </row>
    <row r="1929" spans="1:19" ht="15.7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14">
        <v>1329856839</v>
      </c>
      <c r="K1929" t="b">
        <v>0</v>
      </c>
      <c r="L1929">
        <v>11</v>
      </c>
      <c r="M1929" t="b">
        <v>1</v>
      </c>
      <c r="N1929" s="12" t="s">
        <v>8284</v>
      </c>
      <c r="O1929" t="s">
        <v>8288</v>
      </c>
      <c r="P1929" s="10">
        <f t="shared" si="120"/>
        <v>103</v>
      </c>
      <c r="Q1929" s="10">
        <f t="shared" si="121"/>
        <v>56.36</v>
      </c>
      <c r="R1929">
        <f t="shared" si="122"/>
        <v>2012</v>
      </c>
      <c r="S1929" s="17">
        <f t="shared" si="123"/>
        <v>40960.861562500002</v>
      </c>
    </row>
    <row r="1930" spans="1:19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14">
        <v>1365348794</v>
      </c>
      <c r="K1930" t="b">
        <v>0</v>
      </c>
      <c r="L1930">
        <v>34</v>
      </c>
      <c r="M1930" t="b">
        <v>1</v>
      </c>
      <c r="N1930" s="12" t="s">
        <v>8284</v>
      </c>
      <c r="O1930" t="s">
        <v>8288</v>
      </c>
      <c r="P1930" s="10">
        <f t="shared" si="120"/>
        <v>103</v>
      </c>
      <c r="Q1930" s="10">
        <f t="shared" si="121"/>
        <v>77.349999999999994</v>
      </c>
      <c r="R1930">
        <f t="shared" si="122"/>
        <v>2013</v>
      </c>
      <c r="S1930" s="17">
        <f t="shared" si="123"/>
        <v>41371.648078703707</v>
      </c>
    </row>
    <row r="1931" spans="1:19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14">
        <v>1306197066</v>
      </c>
      <c r="K1931" t="b">
        <v>0</v>
      </c>
      <c r="L1931">
        <v>75</v>
      </c>
      <c r="M1931" t="b">
        <v>1</v>
      </c>
      <c r="N1931" s="12" t="s">
        <v>8284</v>
      </c>
      <c r="O1931" t="s">
        <v>8288</v>
      </c>
      <c r="P1931" s="10">
        <f t="shared" si="120"/>
        <v>100</v>
      </c>
      <c r="Q1931" s="10">
        <f t="shared" si="121"/>
        <v>42.8</v>
      </c>
      <c r="R1931">
        <f t="shared" si="122"/>
        <v>2011</v>
      </c>
      <c r="S1931" s="17">
        <f t="shared" si="123"/>
        <v>40687.021597222221</v>
      </c>
    </row>
    <row r="1932" spans="1:19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14">
        <v>1368019482</v>
      </c>
      <c r="K1932" t="b">
        <v>0</v>
      </c>
      <c r="L1932">
        <v>26</v>
      </c>
      <c r="M1932" t="b">
        <v>1</v>
      </c>
      <c r="N1932" s="12" t="s">
        <v>8284</v>
      </c>
      <c r="O1932" t="s">
        <v>8288</v>
      </c>
      <c r="P1932" s="10">
        <f t="shared" si="120"/>
        <v>127</v>
      </c>
      <c r="Q1932" s="10">
        <f t="shared" si="121"/>
        <v>48.85</v>
      </c>
      <c r="R1932">
        <f t="shared" si="122"/>
        <v>2013</v>
      </c>
      <c r="S1932" s="17">
        <f t="shared" si="123"/>
        <v>41402.558819444443</v>
      </c>
    </row>
    <row r="1933" spans="1:19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14">
        <v>1336512309</v>
      </c>
      <c r="K1933" t="b">
        <v>0</v>
      </c>
      <c r="L1933">
        <v>50</v>
      </c>
      <c r="M1933" t="b">
        <v>1</v>
      </c>
      <c r="N1933" s="12" t="s">
        <v>8284</v>
      </c>
      <c r="O1933" t="s">
        <v>8288</v>
      </c>
      <c r="P1933" s="10">
        <f t="shared" si="120"/>
        <v>121</v>
      </c>
      <c r="Q1933" s="10">
        <f t="shared" si="121"/>
        <v>48.24</v>
      </c>
      <c r="R1933">
        <f t="shared" si="122"/>
        <v>2012</v>
      </c>
      <c r="S1933" s="17">
        <f t="shared" si="123"/>
        <v>41037.892465277779</v>
      </c>
    </row>
    <row r="1934" spans="1:19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14">
        <v>1325618773</v>
      </c>
      <c r="K1934" t="b">
        <v>0</v>
      </c>
      <c r="L1934">
        <v>80</v>
      </c>
      <c r="M1934" t="b">
        <v>1</v>
      </c>
      <c r="N1934" s="12" t="s">
        <v>8284</v>
      </c>
      <c r="O1934" t="s">
        <v>8288</v>
      </c>
      <c r="P1934" s="10">
        <f t="shared" si="120"/>
        <v>107</v>
      </c>
      <c r="Q1934" s="10">
        <f t="shared" si="121"/>
        <v>70.209999999999994</v>
      </c>
      <c r="R1934">
        <f t="shared" si="122"/>
        <v>2012</v>
      </c>
      <c r="S1934" s="17">
        <f t="shared" si="123"/>
        <v>40911.809872685182</v>
      </c>
    </row>
    <row r="1935" spans="1:19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14">
        <v>1409195307</v>
      </c>
      <c r="K1935" t="b">
        <v>0</v>
      </c>
      <c r="L1935">
        <v>110</v>
      </c>
      <c r="M1935" t="b">
        <v>1</v>
      </c>
      <c r="N1935" s="12" t="s">
        <v>8284</v>
      </c>
      <c r="O1935" t="s">
        <v>8288</v>
      </c>
      <c r="P1935" s="10">
        <f t="shared" si="120"/>
        <v>172</v>
      </c>
      <c r="Q1935" s="10">
        <f t="shared" si="121"/>
        <v>94.05</v>
      </c>
      <c r="R1935">
        <f t="shared" si="122"/>
        <v>2014</v>
      </c>
      <c r="S1935" s="17">
        <f t="shared" si="123"/>
        <v>41879.130868055552</v>
      </c>
    </row>
    <row r="1936" spans="1:19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14">
        <v>1321649321</v>
      </c>
      <c r="K1936" t="b">
        <v>0</v>
      </c>
      <c r="L1936">
        <v>77</v>
      </c>
      <c r="M1936" t="b">
        <v>1</v>
      </c>
      <c r="N1936" s="12" t="s">
        <v>8284</v>
      </c>
      <c r="O1936" t="s">
        <v>8288</v>
      </c>
      <c r="P1936" s="10">
        <f t="shared" si="120"/>
        <v>124</v>
      </c>
      <c r="Q1936" s="10">
        <f t="shared" si="121"/>
        <v>80.27</v>
      </c>
      <c r="R1936">
        <f t="shared" si="122"/>
        <v>2011</v>
      </c>
      <c r="S1936" s="17">
        <f t="shared" si="123"/>
        <v>40865.867141203707</v>
      </c>
    </row>
    <row r="1937" spans="1:19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14">
        <v>1400106171</v>
      </c>
      <c r="K1937" t="b">
        <v>0</v>
      </c>
      <c r="L1937">
        <v>50</v>
      </c>
      <c r="M1937" t="b">
        <v>1</v>
      </c>
      <c r="N1937" s="12" t="s">
        <v>8284</v>
      </c>
      <c r="O1937" t="s">
        <v>8288</v>
      </c>
      <c r="P1937" s="10">
        <f t="shared" si="120"/>
        <v>108</v>
      </c>
      <c r="Q1937" s="10">
        <f t="shared" si="121"/>
        <v>54.2</v>
      </c>
      <c r="R1937">
        <f t="shared" si="122"/>
        <v>2014</v>
      </c>
      <c r="S1937" s="17">
        <f t="shared" si="123"/>
        <v>41773.932534722226</v>
      </c>
    </row>
    <row r="1938" spans="1:19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14">
        <v>1320528070</v>
      </c>
      <c r="K1938" t="b">
        <v>0</v>
      </c>
      <c r="L1938">
        <v>145</v>
      </c>
      <c r="M1938" t="b">
        <v>1</v>
      </c>
      <c r="N1938" s="12" t="s">
        <v>8284</v>
      </c>
      <c r="O1938" t="s">
        <v>8288</v>
      </c>
      <c r="P1938" s="10">
        <f t="shared" si="120"/>
        <v>117</v>
      </c>
      <c r="Q1938" s="10">
        <f t="shared" si="121"/>
        <v>60.27</v>
      </c>
      <c r="R1938">
        <f t="shared" si="122"/>
        <v>2011</v>
      </c>
      <c r="S1938" s="17">
        <f t="shared" si="123"/>
        <v>40852.889699074076</v>
      </c>
    </row>
    <row r="1939" spans="1:19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14">
        <v>1338346281</v>
      </c>
      <c r="K1939" t="b">
        <v>0</v>
      </c>
      <c r="L1939">
        <v>29</v>
      </c>
      <c r="M1939" t="b">
        <v>1</v>
      </c>
      <c r="N1939" s="12" t="s">
        <v>8284</v>
      </c>
      <c r="O1939" t="s">
        <v>8288</v>
      </c>
      <c r="P1939" s="10">
        <f t="shared" si="120"/>
        <v>187</v>
      </c>
      <c r="Q1939" s="10">
        <f t="shared" si="121"/>
        <v>38.74</v>
      </c>
      <c r="R1939">
        <f t="shared" si="122"/>
        <v>2012</v>
      </c>
      <c r="S1939" s="17">
        <f t="shared" si="123"/>
        <v>41059.118993055556</v>
      </c>
    </row>
    <row r="1940" spans="1:19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14">
        <v>1370067231</v>
      </c>
      <c r="K1940" t="b">
        <v>0</v>
      </c>
      <c r="L1940">
        <v>114</v>
      </c>
      <c r="M1940" t="b">
        <v>1</v>
      </c>
      <c r="N1940" s="12" t="s">
        <v>8284</v>
      </c>
      <c r="O1940" t="s">
        <v>8288</v>
      </c>
      <c r="P1940" s="10">
        <f t="shared" si="120"/>
        <v>116</v>
      </c>
      <c r="Q1940" s="10">
        <f t="shared" si="121"/>
        <v>152.54</v>
      </c>
      <c r="R1940">
        <f t="shared" si="122"/>
        <v>2013</v>
      </c>
      <c r="S1940" s="17">
        <f t="shared" si="123"/>
        <v>41426.259618055556</v>
      </c>
    </row>
    <row r="1941" spans="1:19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14">
        <v>1360366708</v>
      </c>
      <c r="K1941" t="b">
        <v>0</v>
      </c>
      <c r="L1941">
        <v>96</v>
      </c>
      <c r="M1941" t="b">
        <v>1</v>
      </c>
      <c r="N1941" s="12" t="s">
        <v>8284</v>
      </c>
      <c r="O1941" t="s">
        <v>8288</v>
      </c>
      <c r="P1941" s="10">
        <f t="shared" si="120"/>
        <v>111</v>
      </c>
      <c r="Q1941" s="10">
        <f t="shared" si="121"/>
        <v>115.31</v>
      </c>
      <c r="R1941">
        <f t="shared" si="122"/>
        <v>2013</v>
      </c>
      <c r="S1941" s="17">
        <f t="shared" si="123"/>
        <v>41313.985046296293</v>
      </c>
    </row>
    <row r="1942" spans="1:19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14">
        <v>1304770233</v>
      </c>
      <c r="K1942" t="b">
        <v>0</v>
      </c>
      <c r="L1942">
        <v>31</v>
      </c>
      <c r="M1942" t="b">
        <v>1</v>
      </c>
      <c r="N1942" s="12" t="s">
        <v>8284</v>
      </c>
      <c r="O1942" t="s">
        <v>8288</v>
      </c>
      <c r="P1942" s="10">
        <f t="shared" si="120"/>
        <v>171</v>
      </c>
      <c r="Q1942" s="10">
        <f t="shared" si="121"/>
        <v>35.840000000000003</v>
      </c>
      <c r="R1942">
        <f t="shared" si="122"/>
        <v>2011</v>
      </c>
      <c r="S1942" s="17">
        <f t="shared" si="123"/>
        <v>40670.507326388892</v>
      </c>
    </row>
    <row r="1943" spans="1:19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14">
        <v>1397545131</v>
      </c>
      <c r="K1943" t="b">
        <v>1</v>
      </c>
      <c r="L1943">
        <v>4883</v>
      </c>
      <c r="M1943" t="b">
        <v>1</v>
      </c>
      <c r="N1943" s="12" t="s">
        <v>8278</v>
      </c>
      <c r="O1943" t="s">
        <v>8308</v>
      </c>
      <c r="P1943" s="10">
        <f t="shared" si="120"/>
        <v>126</v>
      </c>
      <c r="Q1943" s="10">
        <f t="shared" si="121"/>
        <v>64.569999999999993</v>
      </c>
      <c r="R1943">
        <f t="shared" si="122"/>
        <v>2014</v>
      </c>
      <c r="S1943" s="17">
        <f t="shared" si="123"/>
        <v>41744.290868055556</v>
      </c>
    </row>
    <row r="1944" spans="1:19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14">
        <v>1302033140</v>
      </c>
      <c r="K1944" t="b">
        <v>1</v>
      </c>
      <c r="L1944">
        <v>95</v>
      </c>
      <c r="M1944" t="b">
        <v>1</v>
      </c>
      <c r="N1944" s="12" t="s">
        <v>8278</v>
      </c>
      <c r="O1944" t="s">
        <v>8308</v>
      </c>
      <c r="P1944" s="10">
        <f t="shared" si="120"/>
        <v>138</v>
      </c>
      <c r="Q1944" s="10">
        <f t="shared" si="121"/>
        <v>87.44</v>
      </c>
      <c r="R1944">
        <f t="shared" si="122"/>
        <v>2011</v>
      </c>
      <c r="S1944" s="17">
        <f t="shared" si="123"/>
        <v>40638.828009259261</v>
      </c>
    </row>
    <row r="1945" spans="1:19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14">
        <v>1467008916</v>
      </c>
      <c r="K1945" t="b">
        <v>1</v>
      </c>
      <c r="L1945">
        <v>2478</v>
      </c>
      <c r="M1945" t="b">
        <v>1</v>
      </c>
      <c r="N1945" s="12" t="s">
        <v>8278</v>
      </c>
      <c r="O1945" t="s">
        <v>8308</v>
      </c>
      <c r="P1945" s="10">
        <f t="shared" si="120"/>
        <v>1705</v>
      </c>
      <c r="Q1945" s="10">
        <f t="shared" si="121"/>
        <v>68.819999999999993</v>
      </c>
      <c r="R1945">
        <f t="shared" si="122"/>
        <v>2016</v>
      </c>
      <c r="S1945" s="17">
        <f t="shared" si="123"/>
        <v>42548.269861111112</v>
      </c>
    </row>
    <row r="1946" spans="1:19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14">
        <v>1396360890</v>
      </c>
      <c r="K1946" t="b">
        <v>1</v>
      </c>
      <c r="L1946">
        <v>1789</v>
      </c>
      <c r="M1946" t="b">
        <v>1</v>
      </c>
      <c r="N1946" s="12" t="s">
        <v>8278</v>
      </c>
      <c r="O1946" t="s">
        <v>8308</v>
      </c>
      <c r="P1946" s="10">
        <f t="shared" si="120"/>
        <v>788</v>
      </c>
      <c r="Q1946" s="10">
        <f t="shared" si="121"/>
        <v>176.2</v>
      </c>
      <c r="R1946">
        <f t="shared" si="122"/>
        <v>2014</v>
      </c>
      <c r="S1946" s="17">
        <f t="shared" si="123"/>
        <v>41730.584374999999</v>
      </c>
    </row>
    <row r="1947" spans="1:19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14">
        <v>1433224958</v>
      </c>
      <c r="K1947" t="b">
        <v>1</v>
      </c>
      <c r="L1947">
        <v>680</v>
      </c>
      <c r="M1947" t="b">
        <v>1</v>
      </c>
      <c r="N1947" s="12" t="s">
        <v>8278</v>
      </c>
      <c r="O1947" t="s">
        <v>8308</v>
      </c>
      <c r="P1947" s="10">
        <f t="shared" si="120"/>
        <v>348</v>
      </c>
      <c r="Q1947" s="10">
        <f t="shared" si="121"/>
        <v>511.79</v>
      </c>
      <c r="R1947">
        <f t="shared" si="122"/>
        <v>2015</v>
      </c>
      <c r="S1947" s="17">
        <f t="shared" si="123"/>
        <v>42157.251828703709</v>
      </c>
    </row>
    <row r="1948" spans="1:19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14">
        <v>1392780961</v>
      </c>
      <c r="K1948" t="b">
        <v>1</v>
      </c>
      <c r="L1948">
        <v>70</v>
      </c>
      <c r="M1948" t="b">
        <v>1</v>
      </c>
      <c r="N1948" s="12" t="s">
        <v>8278</v>
      </c>
      <c r="O1948" t="s">
        <v>8308</v>
      </c>
      <c r="P1948" s="10">
        <f t="shared" si="120"/>
        <v>150</v>
      </c>
      <c r="Q1948" s="10">
        <f t="shared" si="121"/>
        <v>160.44</v>
      </c>
      <c r="R1948">
        <f t="shared" si="122"/>
        <v>2014</v>
      </c>
      <c r="S1948" s="17">
        <f t="shared" si="123"/>
        <v>41689.150011574071</v>
      </c>
    </row>
    <row r="1949" spans="1:19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14">
        <v>1255730520</v>
      </c>
      <c r="K1949" t="b">
        <v>1</v>
      </c>
      <c r="L1949">
        <v>23</v>
      </c>
      <c r="M1949" t="b">
        <v>1</v>
      </c>
      <c r="N1949" s="12" t="s">
        <v>8278</v>
      </c>
      <c r="O1949" t="s">
        <v>8308</v>
      </c>
      <c r="P1949" s="10">
        <f t="shared" si="120"/>
        <v>101</v>
      </c>
      <c r="Q1949" s="10">
        <f t="shared" si="121"/>
        <v>35</v>
      </c>
      <c r="R1949">
        <f t="shared" si="122"/>
        <v>2009</v>
      </c>
      <c r="S1949" s="17">
        <f t="shared" si="123"/>
        <v>40102.918055555558</v>
      </c>
    </row>
    <row r="1950" spans="1:19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14">
        <v>1460557809</v>
      </c>
      <c r="K1950" t="b">
        <v>1</v>
      </c>
      <c r="L1950">
        <v>4245</v>
      </c>
      <c r="M1950" t="b">
        <v>1</v>
      </c>
      <c r="N1950" s="12" t="s">
        <v>8278</v>
      </c>
      <c r="O1950" t="s">
        <v>8308</v>
      </c>
      <c r="P1950" s="10">
        <f t="shared" si="120"/>
        <v>800</v>
      </c>
      <c r="Q1950" s="10">
        <f t="shared" si="121"/>
        <v>188.51</v>
      </c>
      <c r="R1950">
        <f t="shared" si="122"/>
        <v>2016</v>
      </c>
      <c r="S1950" s="17">
        <f t="shared" si="123"/>
        <v>42473.604270833333</v>
      </c>
    </row>
    <row r="1951" spans="1:19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14">
        <v>1402394951</v>
      </c>
      <c r="K1951" t="b">
        <v>1</v>
      </c>
      <c r="L1951">
        <v>943</v>
      </c>
      <c r="M1951" t="b">
        <v>1</v>
      </c>
      <c r="N1951" s="12" t="s">
        <v>8278</v>
      </c>
      <c r="O1951" t="s">
        <v>8308</v>
      </c>
      <c r="P1951" s="10">
        <f t="shared" si="120"/>
        <v>106</v>
      </c>
      <c r="Q1951" s="10">
        <f t="shared" si="121"/>
        <v>56.2</v>
      </c>
      <c r="R1951">
        <f t="shared" si="122"/>
        <v>2014</v>
      </c>
      <c r="S1951" s="17">
        <f t="shared" si="123"/>
        <v>41800.423043981478</v>
      </c>
    </row>
    <row r="1952" spans="1:19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14">
        <v>1300767673</v>
      </c>
      <c r="K1952" t="b">
        <v>1</v>
      </c>
      <c r="L1952">
        <v>1876</v>
      </c>
      <c r="M1952" t="b">
        <v>1</v>
      </c>
      <c r="N1952" s="12" t="s">
        <v>8278</v>
      </c>
      <c r="O1952" t="s">
        <v>8308</v>
      </c>
      <c r="P1952" s="10">
        <f t="shared" si="120"/>
        <v>201</v>
      </c>
      <c r="Q1952" s="10">
        <f t="shared" si="121"/>
        <v>51.31</v>
      </c>
      <c r="R1952">
        <f t="shared" si="122"/>
        <v>2011</v>
      </c>
      <c r="S1952" s="17">
        <f t="shared" si="123"/>
        <v>40624.181400462963</v>
      </c>
    </row>
    <row r="1953" spans="1:19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14">
        <v>1475921137</v>
      </c>
      <c r="K1953" t="b">
        <v>1</v>
      </c>
      <c r="L1953">
        <v>834</v>
      </c>
      <c r="M1953" t="b">
        <v>1</v>
      </c>
      <c r="N1953" s="12" t="s">
        <v>8278</v>
      </c>
      <c r="O1953" t="s">
        <v>8308</v>
      </c>
      <c r="P1953" s="10">
        <f t="shared" si="120"/>
        <v>212</v>
      </c>
      <c r="Q1953" s="10">
        <f t="shared" si="121"/>
        <v>127.36</v>
      </c>
      <c r="R1953">
        <f t="shared" si="122"/>
        <v>2016</v>
      </c>
      <c r="S1953" s="17">
        <f t="shared" si="123"/>
        <v>42651.420567129629</v>
      </c>
    </row>
    <row r="1954" spans="1:19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14">
        <v>1378737215</v>
      </c>
      <c r="K1954" t="b">
        <v>1</v>
      </c>
      <c r="L1954">
        <v>682</v>
      </c>
      <c r="M1954" t="b">
        <v>1</v>
      </c>
      <c r="N1954" s="12" t="s">
        <v>8278</v>
      </c>
      <c r="O1954" t="s">
        <v>8308</v>
      </c>
      <c r="P1954" s="10">
        <f t="shared" si="120"/>
        <v>198</v>
      </c>
      <c r="Q1954" s="10">
        <f t="shared" si="121"/>
        <v>101.86</v>
      </c>
      <c r="R1954">
        <f t="shared" si="122"/>
        <v>2013</v>
      </c>
      <c r="S1954" s="17">
        <f t="shared" si="123"/>
        <v>41526.60665509259</v>
      </c>
    </row>
    <row r="1955" spans="1:19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14">
        <v>1328158065</v>
      </c>
      <c r="K1955" t="b">
        <v>1</v>
      </c>
      <c r="L1955">
        <v>147</v>
      </c>
      <c r="M1955" t="b">
        <v>1</v>
      </c>
      <c r="N1955" s="12" t="s">
        <v>8278</v>
      </c>
      <c r="O1955" t="s">
        <v>8308</v>
      </c>
      <c r="P1955" s="10">
        <f t="shared" si="120"/>
        <v>226</v>
      </c>
      <c r="Q1955" s="10">
        <f t="shared" si="121"/>
        <v>230.56</v>
      </c>
      <c r="R1955">
        <f t="shared" si="122"/>
        <v>2012</v>
      </c>
      <c r="S1955" s="17">
        <f t="shared" si="123"/>
        <v>40941.199826388889</v>
      </c>
    </row>
    <row r="1956" spans="1:19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14">
        <v>1453730176</v>
      </c>
      <c r="K1956" t="b">
        <v>1</v>
      </c>
      <c r="L1956">
        <v>415</v>
      </c>
      <c r="M1956" t="b">
        <v>1</v>
      </c>
      <c r="N1956" s="12" t="s">
        <v>8278</v>
      </c>
      <c r="O1956" t="s">
        <v>8308</v>
      </c>
      <c r="P1956" s="10">
        <f t="shared" si="120"/>
        <v>699</v>
      </c>
      <c r="Q1956" s="10">
        <f t="shared" si="121"/>
        <v>842.11</v>
      </c>
      <c r="R1956">
        <f t="shared" si="122"/>
        <v>2016</v>
      </c>
      <c r="S1956" s="17">
        <f t="shared" si="123"/>
        <v>42394.580740740741</v>
      </c>
    </row>
    <row r="1957" spans="1:19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14">
        <v>1334989881</v>
      </c>
      <c r="K1957" t="b">
        <v>1</v>
      </c>
      <c r="L1957">
        <v>290</v>
      </c>
      <c r="M1957" t="b">
        <v>1</v>
      </c>
      <c r="N1957" s="12" t="s">
        <v>8278</v>
      </c>
      <c r="O1957" t="s">
        <v>8308</v>
      </c>
      <c r="P1957" s="10">
        <f t="shared" si="120"/>
        <v>399</v>
      </c>
      <c r="Q1957" s="10">
        <f t="shared" si="121"/>
        <v>577.28</v>
      </c>
      <c r="R1957">
        <f t="shared" si="122"/>
        <v>2012</v>
      </c>
      <c r="S1957" s="17">
        <f t="shared" si="123"/>
        <v>41020.271770833337</v>
      </c>
    </row>
    <row r="1958" spans="1:19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14">
        <v>1425507005</v>
      </c>
      <c r="K1958" t="b">
        <v>1</v>
      </c>
      <c r="L1958">
        <v>365</v>
      </c>
      <c r="M1958" t="b">
        <v>1</v>
      </c>
      <c r="N1958" s="12" t="s">
        <v>8278</v>
      </c>
      <c r="O1958" t="s">
        <v>8308</v>
      </c>
      <c r="P1958" s="10">
        <f t="shared" si="120"/>
        <v>294</v>
      </c>
      <c r="Q1958" s="10">
        <f t="shared" si="121"/>
        <v>483.34</v>
      </c>
      <c r="R1958">
        <f t="shared" si="122"/>
        <v>2015</v>
      </c>
      <c r="S1958" s="17">
        <f t="shared" si="123"/>
        <v>42067.923668981486</v>
      </c>
    </row>
    <row r="1959" spans="1:19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14">
        <v>1348712513</v>
      </c>
      <c r="K1959" t="b">
        <v>1</v>
      </c>
      <c r="L1959">
        <v>660</v>
      </c>
      <c r="M1959" t="b">
        <v>1</v>
      </c>
      <c r="N1959" s="12" t="s">
        <v>8278</v>
      </c>
      <c r="O1959" t="s">
        <v>8308</v>
      </c>
      <c r="P1959" s="10">
        <f t="shared" si="120"/>
        <v>168</v>
      </c>
      <c r="Q1959" s="10">
        <f t="shared" si="121"/>
        <v>76.14</v>
      </c>
      <c r="R1959">
        <f t="shared" si="122"/>
        <v>2012</v>
      </c>
      <c r="S1959" s="17">
        <f t="shared" si="123"/>
        <v>41179.098530092589</v>
      </c>
    </row>
    <row r="1960" spans="1:19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14">
        <v>1361490161</v>
      </c>
      <c r="K1960" t="b">
        <v>1</v>
      </c>
      <c r="L1960">
        <v>1356</v>
      </c>
      <c r="M1960" t="b">
        <v>1</v>
      </c>
      <c r="N1960" s="12" t="s">
        <v>8278</v>
      </c>
      <c r="O1960" t="s">
        <v>8308</v>
      </c>
      <c r="P1960" s="10">
        <f t="shared" si="120"/>
        <v>1436</v>
      </c>
      <c r="Q1960" s="10">
        <f t="shared" si="121"/>
        <v>74.11</v>
      </c>
      <c r="R1960">
        <f t="shared" si="122"/>
        <v>2013</v>
      </c>
      <c r="S1960" s="17">
        <f t="shared" si="123"/>
        <v>41326.987974537034</v>
      </c>
    </row>
    <row r="1961" spans="1:19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14">
        <v>1408565860</v>
      </c>
      <c r="K1961" t="b">
        <v>1</v>
      </c>
      <c r="L1961">
        <v>424</v>
      </c>
      <c r="M1961" t="b">
        <v>1</v>
      </c>
      <c r="N1961" s="12" t="s">
        <v>8278</v>
      </c>
      <c r="O1961" t="s">
        <v>8308</v>
      </c>
      <c r="P1961" s="10">
        <f t="shared" si="120"/>
        <v>157</v>
      </c>
      <c r="Q1961" s="10">
        <f t="shared" si="121"/>
        <v>36.97</v>
      </c>
      <c r="R1961">
        <f t="shared" si="122"/>
        <v>2014</v>
      </c>
      <c r="S1961" s="17">
        <f t="shared" si="123"/>
        <v>41871.845601851855</v>
      </c>
    </row>
    <row r="1962" spans="1:19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14">
        <v>1416559341</v>
      </c>
      <c r="K1962" t="b">
        <v>1</v>
      </c>
      <c r="L1962">
        <v>33</v>
      </c>
      <c r="M1962" t="b">
        <v>1</v>
      </c>
      <c r="N1962" s="12" t="s">
        <v>8278</v>
      </c>
      <c r="O1962" t="s">
        <v>8308</v>
      </c>
      <c r="P1962" s="10">
        <f t="shared" si="120"/>
        <v>118</v>
      </c>
      <c r="Q1962" s="10">
        <f t="shared" si="121"/>
        <v>2500.9699999999998</v>
      </c>
      <c r="R1962">
        <f t="shared" si="122"/>
        <v>2014</v>
      </c>
      <c r="S1962" s="17">
        <f t="shared" si="123"/>
        <v>41964.362743055557</v>
      </c>
    </row>
    <row r="1963" spans="1:19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14">
        <v>1346042417</v>
      </c>
      <c r="K1963" t="b">
        <v>1</v>
      </c>
      <c r="L1963">
        <v>1633</v>
      </c>
      <c r="M1963" t="b">
        <v>1</v>
      </c>
      <c r="N1963" s="12" t="s">
        <v>8278</v>
      </c>
      <c r="O1963" t="s">
        <v>8308</v>
      </c>
      <c r="P1963" s="10">
        <f t="shared" si="120"/>
        <v>1105</v>
      </c>
      <c r="Q1963" s="10">
        <f t="shared" si="121"/>
        <v>67.69</v>
      </c>
      <c r="R1963">
        <f t="shared" si="122"/>
        <v>2012</v>
      </c>
      <c r="S1963" s="17">
        <f t="shared" si="123"/>
        <v>41148.194641203707</v>
      </c>
    </row>
    <row r="1964" spans="1:19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14">
        <v>1397414636</v>
      </c>
      <c r="K1964" t="b">
        <v>1</v>
      </c>
      <c r="L1964">
        <v>306</v>
      </c>
      <c r="M1964" t="b">
        <v>1</v>
      </c>
      <c r="N1964" s="12" t="s">
        <v>8278</v>
      </c>
      <c r="O1964" t="s">
        <v>8308</v>
      </c>
      <c r="P1964" s="10">
        <f t="shared" si="120"/>
        <v>193</v>
      </c>
      <c r="Q1964" s="10">
        <f t="shared" si="121"/>
        <v>63.05</v>
      </c>
      <c r="R1964">
        <f t="shared" si="122"/>
        <v>2014</v>
      </c>
      <c r="S1964" s="17">
        <f t="shared" si="123"/>
        <v>41742.780509259261</v>
      </c>
    </row>
    <row r="1965" spans="1:19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14">
        <v>1407838734</v>
      </c>
      <c r="K1965" t="b">
        <v>1</v>
      </c>
      <c r="L1965">
        <v>205</v>
      </c>
      <c r="M1965" t="b">
        <v>1</v>
      </c>
      <c r="N1965" s="12" t="s">
        <v>8278</v>
      </c>
      <c r="O1965" t="s">
        <v>8308</v>
      </c>
      <c r="P1965" s="10">
        <f t="shared" si="120"/>
        <v>127</v>
      </c>
      <c r="Q1965" s="10">
        <f t="shared" si="121"/>
        <v>117.6</v>
      </c>
      <c r="R1965">
        <f t="shared" si="122"/>
        <v>2014</v>
      </c>
      <c r="S1965" s="17">
        <f t="shared" si="123"/>
        <v>41863.429791666669</v>
      </c>
    </row>
    <row r="1966" spans="1:19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14">
        <v>1458714772</v>
      </c>
      <c r="K1966" t="b">
        <v>1</v>
      </c>
      <c r="L1966">
        <v>1281</v>
      </c>
      <c r="M1966" t="b">
        <v>1</v>
      </c>
      <c r="N1966" s="12" t="s">
        <v>8278</v>
      </c>
      <c r="O1966" t="s">
        <v>8308</v>
      </c>
      <c r="P1966" s="10">
        <f t="shared" si="120"/>
        <v>260</v>
      </c>
      <c r="Q1966" s="10">
        <f t="shared" si="121"/>
        <v>180.75</v>
      </c>
      <c r="R1966">
        <f t="shared" si="122"/>
        <v>2016</v>
      </c>
      <c r="S1966" s="17">
        <f t="shared" si="123"/>
        <v>42452.272824074069</v>
      </c>
    </row>
    <row r="1967" spans="1:19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14">
        <v>1324433310</v>
      </c>
      <c r="K1967" t="b">
        <v>1</v>
      </c>
      <c r="L1967">
        <v>103</v>
      </c>
      <c r="M1967" t="b">
        <v>1</v>
      </c>
      <c r="N1967" s="12" t="s">
        <v>8278</v>
      </c>
      <c r="O1967" t="s">
        <v>8308</v>
      </c>
      <c r="P1967" s="10">
        <f t="shared" si="120"/>
        <v>262</v>
      </c>
      <c r="Q1967" s="10">
        <f t="shared" si="121"/>
        <v>127.32</v>
      </c>
      <c r="R1967">
        <f t="shared" si="122"/>
        <v>2011</v>
      </c>
      <c r="S1967" s="17">
        <f t="shared" si="123"/>
        <v>40898.089236111111</v>
      </c>
    </row>
    <row r="1968" spans="1:19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14">
        <v>1405429098</v>
      </c>
      <c r="K1968" t="b">
        <v>1</v>
      </c>
      <c r="L1968">
        <v>1513</v>
      </c>
      <c r="M1968" t="b">
        <v>1</v>
      </c>
      <c r="N1968" s="12" t="s">
        <v>8278</v>
      </c>
      <c r="O1968" t="s">
        <v>8308</v>
      </c>
      <c r="P1968" s="10">
        <f t="shared" si="120"/>
        <v>207</v>
      </c>
      <c r="Q1968" s="10">
        <f t="shared" si="121"/>
        <v>136.63999999999999</v>
      </c>
      <c r="R1968">
        <f t="shared" si="122"/>
        <v>2014</v>
      </c>
      <c r="S1968" s="17">
        <f t="shared" si="123"/>
        <v>41835.540486111109</v>
      </c>
    </row>
    <row r="1969" spans="1:19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14">
        <v>1396367729</v>
      </c>
      <c r="K1969" t="b">
        <v>1</v>
      </c>
      <c r="L1969">
        <v>405</v>
      </c>
      <c r="M1969" t="b">
        <v>1</v>
      </c>
      <c r="N1969" s="12" t="s">
        <v>8278</v>
      </c>
      <c r="O1969" t="s">
        <v>8308</v>
      </c>
      <c r="P1969" s="10">
        <f t="shared" si="120"/>
        <v>370</v>
      </c>
      <c r="Q1969" s="10">
        <f t="shared" si="121"/>
        <v>182.78</v>
      </c>
      <c r="R1969">
        <f t="shared" si="122"/>
        <v>2014</v>
      </c>
      <c r="S1969" s="17">
        <f t="shared" si="123"/>
        <v>41730.663530092592</v>
      </c>
    </row>
    <row r="1970" spans="1:19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14">
        <v>1478095515</v>
      </c>
      <c r="K1970" t="b">
        <v>1</v>
      </c>
      <c r="L1970">
        <v>510</v>
      </c>
      <c r="M1970" t="b">
        <v>1</v>
      </c>
      <c r="N1970" s="12" t="s">
        <v>8278</v>
      </c>
      <c r="O1970" t="s">
        <v>8308</v>
      </c>
      <c r="P1970" s="10">
        <f t="shared" si="120"/>
        <v>285</v>
      </c>
      <c r="Q1970" s="10">
        <f t="shared" si="121"/>
        <v>279.38</v>
      </c>
      <c r="R1970">
        <f t="shared" si="122"/>
        <v>2016</v>
      </c>
      <c r="S1970" s="17">
        <f t="shared" si="123"/>
        <v>42676.586979166663</v>
      </c>
    </row>
    <row r="1971" spans="1:19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14">
        <v>1467831668</v>
      </c>
      <c r="K1971" t="b">
        <v>1</v>
      </c>
      <c r="L1971">
        <v>1887</v>
      </c>
      <c r="M1971" t="b">
        <v>1</v>
      </c>
      <c r="N1971" s="12" t="s">
        <v>8278</v>
      </c>
      <c r="O1971" t="s">
        <v>8308</v>
      </c>
      <c r="P1971" s="10">
        <f t="shared" si="120"/>
        <v>579</v>
      </c>
      <c r="Q1971" s="10">
        <f t="shared" si="121"/>
        <v>61.38</v>
      </c>
      <c r="R1971">
        <f t="shared" si="122"/>
        <v>2016</v>
      </c>
      <c r="S1971" s="17">
        <f t="shared" si="123"/>
        <v>42557.792453703703</v>
      </c>
    </row>
    <row r="1972" spans="1:19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14">
        <v>1361248701</v>
      </c>
      <c r="K1972" t="b">
        <v>1</v>
      </c>
      <c r="L1972">
        <v>701</v>
      </c>
      <c r="M1972" t="b">
        <v>1</v>
      </c>
      <c r="N1972" s="12" t="s">
        <v>8278</v>
      </c>
      <c r="O1972" t="s">
        <v>8308</v>
      </c>
      <c r="P1972" s="10">
        <f t="shared" si="120"/>
        <v>1132</v>
      </c>
      <c r="Q1972" s="10">
        <f t="shared" si="121"/>
        <v>80.73</v>
      </c>
      <c r="R1972">
        <f t="shared" si="122"/>
        <v>2013</v>
      </c>
      <c r="S1972" s="17">
        <f t="shared" si="123"/>
        <v>41324.193298611113</v>
      </c>
    </row>
    <row r="1973" spans="1:19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14">
        <v>1381752061</v>
      </c>
      <c r="K1973" t="b">
        <v>1</v>
      </c>
      <c r="L1973">
        <v>3863</v>
      </c>
      <c r="M1973" t="b">
        <v>1</v>
      </c>
      <c r="N1973" s="12" t="s">
        <v>8278</v>
      </c>
      <c r="O1973" t="s">
        <v>8308</v>
      </c>
      <c r="P1973" s="10">
        <f t="shared" si="120"/>
        <v>263</v>
      </c>
      <c r="Q1973" s="10">
        <f t="shared" si="121"/>
        <v>272.36</v>
      </c>
      <c r="R1973">
        <f t="shared" si="122"/>
        <v>2013</v>
      </c>
      <c r="S1973" s="17">
        <f t="shared" si="123"/>
        <v>41561.500706018516</v>
      </c>
    </row>
    <row r="1974" spans="1:19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14">
        <v>1350605844</v>
      </c>
      <c r="K1974" t="b">
        <v>1</v>
      </c>
      <c r="L1974">
        <v>238</v>
      </c>
      <c r="M1974" t="b">
        <v>1</v>
      </c>
      <c r="N1974" s="12" t="s">
        <v>8278</v>
      </c>
      <c r="O1974" t="s">
        <v>8308</v>
      </c>
      <c r="P1974" s="10">
        <f t="shared" si="120"/>
        <v>674</v>
      </c>
      <c r="Q1974" s="10">
        <f t="shared" si="121"/>
        <v>70.849999999999994</v>
      </c>
      <c r="R1974">
        <f t="shared" si="122"/>
        <v>2012</v>
      </c>
      <c r="S1974" s="17">
        <f t="shared" si="123"/>
        <v>41201.012083333335</v>
      </c>
    </row>
    <row r="1975" spans="1:19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14">
        <v>1467134464</v>
      </c>
      <c r="K1975" t="b">
        <v>1</v>
      </c>
      <c r="L1975">
        <v>2051</v>
      </c>
      <c r="M1975" t="b">
        <v>1</v>
      </c>
      <c r="N1975" s="12" t="s">
        <v>8278</v>
      </c>
      <c r="O1975" t="s">
        <v>8308</v>
      </c>
      <c r="P1975" s="10">
        <f t="shared" si="120"/>
        <v>257</v>
      </c>
      <c r="Q1975" s="10">
        <f t="shared" si="121"/>
        <v>247.94</v>
      </c>
      <c r="R1975">
        <f t="shared" si="122"/>
        <v>2016</v>
      </c>
      <c r="S1975" s="17">
        <f t="shared" si="123"/>
        <v>42549.722962962958</v>
      </c>
    </row>
    <row r="1976" spans="1:19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14">
        <v>1371715269</v>
      </c>
      <c r="K1976" t="b">
        <v>1</v>
      </c>
      <c r="L1976">
        <v>402</v>
      </c>
      <c r="M1976" t="b">
        <v>1</v>
      </c>
      <c r="N1976" s="12" t="s">
        <v>8278</v>
      </c>
      <c r="O1976" t="s">
        <v>8308</v>
      </c>
      <c r="P1976" s="10">
        <f t="shared" si="120"/>
        <v>375</v>
      </c>
      <c r="Q1976" s="10">
        <f t="shared" si="121"/>
        <v>186.81</v>
      </c>
      <c r="R1976">
        <f t="shared" si="122"/>
        <v>2013</v>
      </c>
      <c r="S1976" s="17">
        <f t="shared" si="123"/>
        <v>41445.334131944444</v>
      </c>
    </row>
    <row r="1977" spans="1:19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14">
        <v>1360346851</v>
      </c>
      <c r="K1977" t="b">
        <v>1</v>
      </c>
      <c r="L1977">
        <v>253</v>
      </c>
      <c r="M1977" t="b">
        <v>1</v>
      </c>
      <c r="N1977" s="12" t="s">
        <v>8278</v>
      </c>
      <c r="O1977" t="s">
        <v>8308</v>
      </c>
      <c r="P1977" s="10">
        <f t="shared" si="120"/>
        <v>209</v>
      </c>
      <c r="Q1977" s="10">
        <f t="shared" si="121"/>
        <v>131.99</v>
      </c>
      <c r="R1977">
        <f t="shared" si="122"/>
        <v>2013</v>
      </c>
      <c r="S1977" s="17">
        <f t="shared" si="123"/>
        <v>41313.755219907405</v>
      </c>
    </row>
    <row r="1978" spans="1:19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14">
        <v>1371159325</v>
      </c>
      <c r="K1978" t="b">
        <v>1</v>
      </c>
      <c r="L1978">
        <v>473</v>
      </c>
      <c r="M1978" t="b">
        <v>1</v>
      </c>
      <c r="N1978" s="12" t="s">
        <v>8278</v>
      </c>
      <c r="O1978" t="s">
        <v>8308</v>
      </c>
      <c r="P1978" s="10">
        <f t="shared" si="120"/>
        <v>347</v>
      </c>
      <c r="Q1978" s="10">
        <f t="shared" si="121"/>
        <v>29.31</v>
      </c>
      <c r="R1978">
        <f t="shared" si="122"/>
        <v>2013</v>
      </c>
      <c r="S1978" s="17">
        <f t="shared" si="123"/>
        <v>41438.899594907409</v>
      </c>
    </row>
    <row r="1979" spans="1:19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14">
        <v>1446527540</v>
      </c>
      <c r="K1979" t="b">
        <v>1</v>
      </c>
      <c r="L1979">
        <v>821</v>
      </c>
      <c r="M1979" t="b">
        <v>1</v>
      </c>
      <c r="N1979" s="12" t="s">
        <v>8278</v>
      </c>
      <c r="O1979" t="s">
        <v>8308</v>
      </c>
      <c r="P1979" s="10">
        <f t="shared" si="120"/>
        <v>402</v>
      </c>
      <c r="Q1979" s="10">
        <f t="shared" si="121"/>
        <v>245.02</v>
      </c>
      <c r="R1979">
        <f t="shared" si="122"/>
        <v>2015</v>
      </c>
      <c r="S1979" s="17">
        <f t="shared" si="123"/>
        <v>42311.216898148152</v>
      </c>
    </row>
    <row r="1980" spans="1:19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14">
        <v>1336627492</v>
      </c>
      <c r="K1980" t="b">
        <v>1</v>
      </c>
      <c r="L1980">
        <v>388</v>
      </c>
      <c r="M1980" t="b">
        <v>1</v>
      </c>
      <c r="N1980" s="12" t="s">
        <v>8278</v>
      </c>
      <c r="O1980" t="s">
        <v>8308</v>
      </c>
      <c r="P1980" s="10">
        <f t="shared" si="120"/>
        <v>1027</v>
      </c>
      <c r="Q1980" s="10">
        <f t="shared" si="121"/>
        <v>1323.25</v>
      </c>
      <c r="R1980">
        <f t="shared" si="122"/>
        <v>2012</v>
      </c>
      <c r="S1980" s="17">
        <f t="shared" si="123"/>
        <v>41039.225601851853</v>
      </c>
    </row>
    <row r="1981" spans="1:19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14">
        <v>1444734146</v>
      </c>
      <c r="K1981" t="b">
        <v>1</v>
      </c>
      <c r="L1981">
        <v>813</v>
      </c>
      <c r="M1981" t="b">
        <v>1</v>
      </c>
      <c r="N1981" s="12" t="s">
        <v>8278</v>
      </c>
      <c r="O1981" t="s">
        <v>8308</v>
      </c>
      <c r="P1981" s="10">
        <f t="shared" si="120"/>
        <v>115</v>
      </c>
      <c r="Q1981" s="10">
        <f t="shared" si="121"/>
        <v>282.66000000000003</v>
      </c>
      <c r="R1981">
        <f t="shared" si="122"/>
        <v>2015</v>
      </c>
      <c r="S1981" s="17">
        <f t="shared" si="123"/>
        <v>42290.460023148145</v>
      </c>
    </row>
    <row r="1982" spans="1:19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14">
        <v>1456232462</v>
      </c>
      <c r="K1982" t="b">
        <v>1</v>
      </c>
      <c r="L1982">
        <v>1945</v>
      </c>
      <c r="M1982" t="b">
        <v>1</v>
      </c>
      <c r="N1982" s="12" t="s">
        <v>8278</v>
      </c>
      <c r="O1982" t="s">
        <v>8308</v>
      </c>
      <c r="P1982" s="10">
        <f t="shared" si="120"/>
        <v>355</v>
      </c>
      <c r="Q1982" s="10">
        <f t="shared" si="121"/>
        <v>91.21</v>
      </c>
      <c r="R1982">
        <f t="shared" si="122"/>
        <v>2016</v>
      </c>
      <c r="S1982" s="17">
        <f t="shared" si="123"/>
        <v>42423.542384259257</v>
      </c>
    </row>
    <row r="1983" spans="1:19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14">
        <v>1402334665</v>
      </c>
      <c r="K1983" t="b">
        <v>0</v>
      </c>
      <c r="L1983">
        <v>12</v>
      </c>
      <c r="M1983" t="b">
        <v>0</v>
      </c>
      <c r="N1983" s="12" t="s">
        <v>8297</v>
      </c>
      <c r="O1983" t="s">
        <v>8309</v>
      </c>
      <c r="P1983" s="10">
        <f t="shared" si="120"/>
        <v>5</v>
      </c>
      <c r="Q1983" s="10">
        <f t="shared" si="121"/>
        <v>31.75</v>
      </c>
      <c r="R1983">
        <f t="shared" si="122"/>
        <v>2014</v>
      </c>
      <c r="S1983" s="17">
        <f t="shared" si="123"/>
        <v>41799.725289351853</v>
      </c>
    </row>
    <row r="1984" spans="1:19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14">
        <v>1478268287</v>
      </c>
      <c r="K1984" t="b">
        <v>0</v>
      </c>
      <c r="L1984">
        <v>0</v>
      </c>
      <c r="M1984" t="b">
        <v>0</v>
      </c>
      <c r="N1984" s="12" t="s">
        <v>8297</v>
      </c>
      <c r="O1984" t="s">
        <v>8309</v>
      </c>
      <c r="P1984" s="10">
        <f t="shared" si="120"/>
        <v>0</v>
      </c>
      <c r="Q1984" s="10" t="e">
        <f t="shared" si="121"/>
        <v>#DIV/0!</v>
      </c>
      <c r="R1984">
        <f t="shared" si="122"/>
        <v>2016</v>
      </c>
      <c r="S1984" s="17">
        <f t="shared" si="123"/>
        <v>42678.586655092593</v>
      </c>
    </row>
    <row r="1985" spans="1:19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14">
        <v>1470874618</v>
      </c>
      <c r="K1985" t="b">
        <v>0</v>
      </c>
      <c r="L1985">
        <v>16</v>
      </c>
      <c r="M1985" t="b">
        <v>0</v>
      </c>
      <c r="N1985" s="12" t="s">
        <v>8297</v>
      </c>
      <c r="O1985" t="s">
        <v>8309</v>
      </c>
      <c r="P1985" s="10">
        <f t="shared" si="120"/>
        <v>4</v>
      </c>
      <c r="Q1985" s="10">
        <f t="shared" si="121"/>
        <v>88.69</v>
      </c>
      <c r="R1985">
        <f t="shared" si="122"/>
        <v>2016</v>
      </c>
      <c r="S1985" s="17">
        <f t="shared" si="123"/>
        <v>42593.011782407411</v>
      </c>
    </row>
    <row r="1986" spans="1:19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14">
        <v>1412189881</v>
      </c>
      <c r="K1986" t="b">
        <v>0</v>
      </c>
      <c r="L1986">
        <v>7</v>
      </c>
      <c r="M1986" t="b">
        <v>0</v>
      </c>
      <c r="N1986" s="12" t="s">
        <v>8297</v>
      </c>
      <c r="O1986" t="s">
        <v>8309</v>
      </c>
      <c r="P1986" s="10">
        <f t="shared" si="120"/>
        <v>21</v>
      </c>
      <c r="Q1986" s="10">
        <f t="shared" si="121"/>
        <v>453.14</v>
      </c>
      <c r="R1986">
        <f t="shared" si="122"/>
        <v>2014</v>
      </c>
      <c r="S1986" s="17">
        <f t="shared" si="123"/>
        <v>41913.790289351848</v>
      </c>
    </row>
    <row r="1987" spans="1:19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14">
        <v>1467650771</v>
      </c>
      <c r="K1987" t="b">
        <v>0</v>
      </c>
      <c r="L1987">
        <v>4</v>
      </c>
      <c r="M1987" t="b">
        <v>0</v>
      </c>
      <c r="N1987" s="12" t="s">
        <v>8297</v>
      </c>
      <c r="O1987" t="s">
        <v>8309</v>
      </c>
      <c r="P1987" s="10">
        <f t="shared" ref="P1987:P2050" si="124">ROUND(E1987/D1987*100,0)</f>
        <v>3</v>
      </c>
      <c r="Q1987" s="10">
        <f t="shared" ref="Q1987:Q2050" si="125">ROUND(E1987/L1987,2)</f>
        <v>12.75</v>
      </c>
      <c r="R1987">
        <f t="shared" ref="R1987:R2050" si="126">YEAR(S1987)</f>
        <v>2016</v>
      </c>
      <c r="S1987" s="17">
        <f t="shared" ref="S1987:S2050" si="127">(((J1987/60)/60)/24)+DATE(1970,1,1)</f>
        <v>42555.698738425926</v>
      </c>
    </row>
    <row r="1988" spans="1:19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14">
        <v>1455359083</v>
      </c>
      <c r="K1988" t="b">
        <v>0</v>
      </c>
      <c r="L1988">
        <v>1</v>
      </c>
      <c r="M1988" t="b">
        <v>0</v>
      </c>
      <c r="N1988" s="12" t="s">
        <v>8297</v>
      </c>
      <c r="O1988" t="s">
        <v>8309</v>
      </c>
      <c r="P1988" s="10">
        <f t="shared" si="124"/>
        <v>0</v>
      </c>
      <c r="Q1988" s="10">
        <f t="shared" si="125"/>
        <v>1</v>
      </c>
      <c r="R1988">
        <f t="shared" si="126"/>
        <v>2016</v>
      </c>
      <c r="S1988" s="17">
        <f t="shared" si="127"/>
        <v>42413.433831018512</v>
      </c>
    </row>
    <row r="1989" spans="1:19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14">
        <v>1422631276</v>
      </c>
      <c r="K1989" t="b">
        <v>0</v>
      </c>
      <c r="L1989">
        <v>28</v>
      </c>
      <c r="M1989" t="b">
        <v>0</v>
      </c>
      <c r="N1989" s="12" t="s">
        <v>8297</v>
      </c>
      <c r="O1989" t="s">
        <v>8309</v>
      </c>
      <c r="P1989" s="10">
        <f t="shared" si="124"/>
        <v>42</v>
      </c>
      <c r="Q1989" s="10">
        <f t="shared" si="125"/>
        <v>83.43</v>
      </c>
      <c r="R1989">
        <f t="shared" si="126"/>
        <v>2015</v>
      </c>
      <c r="S1989" s="17">
        <f t="shared" si="127"/>
        <v>42034.639768518522</v>
      </c>
    </row>
    <row r="1990" spans="1:19" ht="15.7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14">
        <v>1437502742</v>
      </c>
      <c r="K1990" t="b">
        <v>0</v>
      </c>
      <c r="L1990">
        <v>1</v>
      </c>
      <c r="M1990" t="b">
        <v>0</v>
      </c>
      <c r="N1990" s="12" t="s">
        <v>8297</v>
      </c>
      <c r="O1990" t="s">
        <v>8309</v>
      </c>
      <c r="P1990" s="10">
        <f t="shared" si="124"/>
        <v>0</v>
      </c>
      <c r="Q1990" s="10">
        <f t="shared" si="125"/>
        <v>25</v>
      </c>
      <c r="R1990">
        <f t="shared" si="126"/>
        <v>2015</v>
      </c>
      <c r="S1990" s="17">
        <f t="shared" si="127"/>
        <v>42206.763217592597</v>
      </c>
    </row>
    <row r="1991" spans="1:19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14">
        <v>1478881208</v>
      </c>
      <c r="K1991" t="b">
        <v>0</v>
      </c>
      <c r="L1991">
        <v>1</v>
      </c>
      <c r="M1991" t="b">
        <v>0</v>
      </c>
      <c r="N1991" s="12" t="s">
        <v>8297</v>
      </c>
      <c r="O1991" t="s">
        <v>8309</v>
      </c>
      <c r="P1991" s="10">
        <f t="shared" si="124"/>
        <v>1</v>
      </c>
      <c r="Q1991" s="10">
        <f t="shared" si="125"/>
        <v>50</v>
      </c>
      <c r="R1991">
        <f t="shared" si="126"/>
        <v>2016</v>
      </c>
      <c r="S1991" s="17">
        <f t="shared" si="127"/>
        <v>42685.680648148147</v>
      </c>
    </row>
    <row r="1992" spans="1:19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14">
        <v>1454042532</v>
      </c>
      <c r="K1992" t="b">
        <v>0</v>
      </c>
      <c r="L1992">
        <v>5</v>
      </c>
      <c r="M1992" t="b">
        <v>0</v>
      </c>
      <c r="N1992" s="12" t="s">
        <v>8297</v>
      </c>
      <c r="O1992" t="s">
        <v>8309</v>
      </c>
      <c r="P1992" s="10">
        <f t="shared" si="124"/>
        <v>17</v>
      </c>
      <c r="Q1992" s="10">
        <f t="shared" si="125"/>
        <v>101.8</v>
      </c>
      <c r="R1992">
        <f t="shared" si="126"/>
        <v>2016</v>
      </c>
      <c r="S1992" s="17">
        <f t="shared" si="127"/>
        <v>42398.195972222224</v>
      </c>
    </row>
    <row r="1993" spans="1:19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14">
        <v>1434144386</v>
      </c>
      <c r="K1993" t="b">
        <v>0</v>
      </c>
      <c r="L1993">
        <v>3</v>
      </c>
      <c r="M1993" t="b">
        <v>0</v>
      </c>
      <c r="N1993" s="12" t="s">
        <v>8297</v>
      </c>
      <c r="O1993" t="s">
        <v>8309</v>
      </c>
      <c r="P1993" s="10">
        <f t="shared" si="124"/>
        <v>7</v>
      </c>
      <c r="Q1993" s="10">
        <f t="shared" si="125"/>
        <v>46.67</v>
      </c>
      <c r="R1993">
        <f t="shared" si="126"/>
        <v>2015</v>
      </c>
      <c r="S1993" s="17">
        <f t="shared" si="127"/>
        <v>42167.89335648148</v>
      </c>
    </row>
    <row r="1994" spans="1:19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14">
        <v>1421637991</v>
      </c>
      <c r="K1994" t="b">
        <v>0</v>
      </c>
      <c r="L1994">
        <v>2</v>
      </c>
      <c r="M1994" t="b">
        <v>0</v>
      </c>
      <c r="N1994" s="12" t="s">
        <v>8297</v>
      </c>
      <c r="O1994" t="s">
        <v>8309</v>
      </c>
      <c r="P1994" s="10">
        <f t="shared" si="124"/>
        <v>0</v>
      </c>
      <c r="Q1994" s="10">
        <f t="shared" si="125"/>
        <v>1</v>
      </c>
      <c r="R1994">
        <f t="shared" si="126"/>
        <v>2015</v>
      </c>
      <c r="S1994" s="17">
        <f t="shared" si="127"/>
        <v>42023.143414351856</v>
      </c>
    </row>
    <row r="1995" spans="1:19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14">
        <v>1448114837</v>
      </c>
      <c r="K1995" t="b">
        <v>0</v>
      </c>
      <c r="L1995">
        <v>0</v>
      </c>
      <c r="M1995" t="b">
        <v>0</v>
      </c>
      <c r="N1995" s="12" t="s">
        <v>8297</v>
      </c>
      <c r="O1995" t="s">
        <v>8309</v>
      </c>
      <c r="P1995" s="10">
        <f t="shared" si="124"/>
        <v>0</v>
      </c>
      <c r="Q1995" s="10" t="e">
        <f t="shared" si="125"/>
        <v>#DIV/0!</v>
      </c>
      <c r="R1995">
        <f t="shared" si="126"/>
        <v>2015</v>
      </c>
      <c r="S1995" s="17">
        <f t="shared" si="127"/>
        <v>42329.58839120371</v>
      </c>
    </row>
    <row r="1996" spans="1:19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14">
        <v>1475885342</v>
      </c>
      <c r="K1996" t="b">
        <v>0</v>
      </c>
      <c r="L1996">
        <v>0</v>
      </c>
      <c r="M1996" t="b">
        <v>0</v>
      </c>
      <c r="N1996" s="12" t="s">
        <v>8297</v>
      </c>
      <c r="O1996" t="s">
        <v>8309</v>
      </c>
      <c r="P1996" s="10">
        <f t="shared" si="124"/>
        <v>0</v>
      </c>
      <c r="Q1996" s="10" t="e">
        <f t="shared" si="125"/>
        <v>#DIV/0!</v>
      </c>
      <c r="R1996">
        <f t="shared" si="126"/>
        <v>2016</v>
      </c>
      <c r="S1996" s="17">
        <f t="shared" si="127"/>
        <v>42651.006273148145</v>
      </c>
    </row>
    <row r="1997" spans="1:19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14">
        <v>1435354736</v>
      </c>
      <c r="K1997" t="b">
        <v>0</v>
      </c>
      <c r="L1997">
        <v>3</v>
      </c>
      <c r="M1997" t="b">
        <v>0</v>
      </c>
      <c r="N1997" s="12" t="s">
        <v>8297</v>
      </c>
      <c r="O1997" t="s">
        <v>8309</v>
      </c>
      <c r="P1997" s="10">
        <f t="shared" si="124"/>
        <v>8</v>
      </c>
      <c r="Q1997" s="10">
        <f t="shared" si="125"/>
        <v>26</v>
      </c>
      <c r="R1997">
        <f t="shared" si="126"/>
        <v>2015</v>
      </c>
      <c r="S1997" s="17">
        <f t="shared" si="127"/>
        <v>42181.902037037042</v>
      </c>
    </row>
    <row r="1998" spans="1:19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14">
        <v>1402429211</v>
      </c>
      <c r="K1998" t="b">
        <v>0</v>
      </c>
      <c r="L1998">
        <v>0</v>
      </c>
      <c r="M1998" t="b">
        <v>0</v>
      </c>
      <c r="N1998" s="12" t="s">
        <v>8297</v>
      </c>
      <c r="O1998" t="s">
        <v>8309</v>
      </c>
      <c r="P1998" s="10">
        <f t="shared" si="124"/>
        <v>0</v>
      </c>
      <c r="Q1998" s="10" t="e">
        <f t="shared" si="125"/>
        <v>#DIV/0!</v>
      </c>
      <c r="R1998">
        <f t="shared" si="126"/>
        <v>2014</v>
      </c>
      <c r="S1998" s="17">
        <f t="shared" si="127"/>
        <v>41800.819571759261</v>
      </c>
    </row>
    <row r="1999" spans="1:19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14">
        <v>1406499612</v>
      </c>
      <c r="K1999" t="b">
        <v>0</v>
      </c>
      <c r="L1999">
        <v>0</v>
      </c>
      <c r="M1999" t="b">
        <v>0</v>
      </c>
      <c r="N1999" s="12" t="s">
        <v>8297</v>
      </c>
      <c r="O1999" t="s">
        <v>8309</v>
      </c>
      <c r="P1999" s="10">
        <f t="shared" si="124"/>
        <v>0</v>
      </c>
      <c r="Q1999" s="10" t="e">
        <f t="shared" si="125"/>
        <v>#DIV/0!</v>
      </c>
      <c r="R1999">
        <f t="shared" si="126"/>
        <v>2014</v>
      </c>
      <c r="S1999" s="17">
        <f t="shared" si="127"/>
        <v>41847.930694444447</v>
      </c>
    </row>
    <row r="2000" spans="1:19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14">
        <v>1402973438</v>
      </c>
      <c r="K2000" t="b">
        <v>0</v>
      </c>
      <c r="L2000">
        <v>3</v>
      </c>
      <c r="M2000" t="b">
        <v>0</v>
      </c>
      <c r="N2000" s="12" t="s">
        <v>8297</v>
      </c>
      <c r="O2000" t="s">
        <v>8309</v>
      </c>
      <c r="P2000" s="10">
        <f t="shared" si="124"/>
        <v>26</v>
      </c>
      <c r="Q2000" s="10">
        <f t="shared" si="125"/>
        <v>218.33</v>
      </c>
      <c r="R2000">
        <f t="shared" si="126"/>
        <v>2014</v>
      </c>
      <c r="S2000" s="17">
        <f t="shared" si="127"/>
        <v>41807.118495370371</v>
      </c>
    </row>
    <row r="2001" spans="1:19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14">
        <v>1413286508</v>
      </c>
      <c r="K2001" t="b">
        <v>0</v>
      </c>
      <c r="L2001">
        <v>7</v>
      </c>
      <c r="M2001" t="b">
        <v>0</v>
      </c>
      <c r="N2001" s="12" t="s">
        <v>8297</v>
      </c>
      <c r="O2001" t="s">
        <v>8309</v>
      </c>
      <c r="P2001" s="10">
        <f t="shared" si="124"/>
        <v>1</v>
      </c>
      <c r="Q2001" s="10">
        <f t="shared" si="125"/>
        <v>33.71</v>
      </c>
      <c r="R2001">
        <f t="shared" si="126"/>
        <v>2014</v>
      </c>
      <c r="S2001" s="17">
        <f t="shared" si="127"/>
        <v>41926.482731481483</v>
      </c>
    </row>
    <row r="2002" spans="1:19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14">
        <v>1449528613</v>
      </c>
      <c r="K2002" t="b">
        <v>0</v>
      </c>
      <c r="L2002">
        <v>25</v>
      </c>
      <c r="M2002" t="b">
        <v>0</v>
      </c>
      <c r="N2002" s="12" t="s">
        <v>8297</v>
      </c>
      <c r="O2002" t="s">
        <v>8309</v>
      </c>
      <c r="P2002" s="10">
        <f t="shared" si="124"/>
        <v>13</v>
      </c>
      <c r="Q2002" s="10">
        <f t="shared" si="125"/>
        <v>25</v>
      </c>
      <c r="R2002">
        <f t="shared" si="126"/>
        <v>2015</v>
      </c>
      <c r="S2002" s="17">
        <f t="shared" si="127"/>
        <v>42345.951539351852</v>
      </c>
    </row>
    <row r="2003" spans="1:19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14">
        <v>1431406916</v>
      </c>
      <c r="K2003" t="b">
        <v>1</v>
      </c>
      <c r="L2003">
        <v>1637</v>
      </c>
      <c r="M2003" t="b">
        <v>1</v>
      </c>
      <c r="N2003" s="12" t="s">
        <v>8278</v>
      </c>
      <c r="O2003" t="s">
        <v>8308</v>
      </c>
      <c r="P2003" s="10">
        <f t="shared" si="124"/>
        <v>382</v>
      </c>
      <c r="Q2003" s="10">
        <f t="shared" si="125"/>
        <v>128.38999999999999</v>
      </c>
      <c r="R2003">
        <f t="shared" si="126"/>
        <v>2015</v>
      </c>
      <c r="S2003" s="17">
        <f t="shared" si="127"/>
        <v>42136.209675925929</v>
      </c>
    </row>
    <row r="2004" spans="1:19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14">
        <v>1482599143</v>
      </c>
      <c r="K2004" t="b">
        <v>1</v>
      </c>
      <c r="L2004">
        <v>1375</v>
      </c>
      <c r="M2004" t="b">
        <v>1</v>
      </c>
      <c r="N2004" s="12" t="s">
        <v>8278</v>
      </c>
      <c r="O2004" t="s">
        <v>8308</v>
      </c>
      <c r="P2004" s="10">
        <f t="shared" si="124"/>
        <v>217</v>
      </c>
      <c r="Q2004" s="10">
        <f t="shared" si="125"/>
        <v>78.83</v>
      </c>
      <c r="R2004">
        <f t="shared" si="126"/>
        <v>2016</v>
      </c>
      <c r="S2004" s="17">
        <f t="shared" si="127"/>
        <v>42728.71230324074</v>
      </c>
    </row>
    <row r="2005" spans="1:19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14">
        <v>1276830052</v>
      </c>
      <c r="K2005" t="b">
        <v>1</v>
      </c>
      <c r="L2005">
        <v>17</v>
      </c>
      <c r="M2005" t="b">
        <v>1</v>
      </c>
      <c r="N2005" s="12" t="s">
        <v>8278</v>
      </c>
      <c r="O2005" t="s">
        <v>8308</v>
      </c>
      <c r="P2005" s="10">
        <f t="shared" si="124"/>
        <v>312</v>
      </c>
      <c r="Q2005" s="10">
        <f t="shared" si="125"/>
        <v>91.76</v>
      </c>
      <c r="R2005">
        <f t="shared" si="126"/>
        <v>2010</v>
      </c>
      <c r="S2005" s="17">
        <f t="shared" si="127"/>
        <v>40347.125601851854</v>
      </c>
    </row>
    <row r="2006" spans="1:19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14">
        <v>1402410663</v>
      </c>
      <c r="K2006" t="b">
        <v>1</v>
      </c>
      <c r="L2006">
        <v>354</v>
      </c>
      <c r="M2006" t="b">
        <v>1</v>
      </c>
      <c r="N2006" s="12" t="s">
        <v>8278</v>
      </c>
      <c r="O2006" t="s">
        <v>8308</v>
      </c>
      <c r="P2006" s="10">
        <f t="shared" si="124"/>
        <v>234</v>
      </c>
      <c r="Q2006" s="10">
        <f t="shared" si="125"/>
        <v>331.1</v>
      </c>
      <c r="R2006">
        <f t="shared" si="126"/>
        <v>2014</v>
      </c>
      <c r="S2006" s="17">
        <f t="shared" si="127"/>
        <v>41800.604895833334</v>
      </c>
    </row>
    <row r="2007" spans="1:19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14">
        <v>1379532618</v>
      </c>
      <c r="K2007" t="b">
        <v>1</v>
      </c>
      <c r="L2007">
        <v>191</v>
      </c>
      <c r="M2007" t="b">
        <v>1</v>
      </c>
      <c r="N2007" s="12" t="s">
        <v>8278</v>
      </c>
      <c r="O2007" t="s">
        <v>8308</v>
      </c>
      <c r="P2007" s="10">
        <f t="shared" si="124"/>
        <v>124</v>
      </c>
      <c r="Q2007" s="10">
        <f t="shared" si="125"/>
        <v>194.26</v>
      </c>
      <c r="R2007">
        <f t="shared" si="126"/>
        <v>2013</v>
      </c>
      <c r="S2007" s="17">
        <f t="shared" si="127"/>
        <v>41535.812708333331</v>
      </c>
    </row>
    <row r="2008" spans="1:19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14">
        <v>1414584045</v>
      </c>
      <c r="K2008" t="b">
        <v>1</v>
      </c>
      <c r="L2008">
        <v>303</v>
      </c>
      <c r="M2008" t="b">
        <v>1</v>
      </c>
      <c r="N2008" s="12" t="s">
        <v>8278</v>
      </c>
      <c r="O2008" t="s">
        <v>8308</v>
      </c>
      <c r="P2008" s="10">
        <f t="shared" si="124"/>
        <v>248</v>
      </c>
      <c r="Q2008" s="10">
        <f t="shared" si="125"/>
        <v>408.98</v>
      </c>
      <c r="R2008">
        <f t="shared" si="126"/>
        <v>2014</v>
      </c>
      <c r="S2008" s="17">
        <f t="shared" si="127"/>
        <v>41941.500520833331</v>
      </c>
    </row>
    <row r="2009" spans="1:19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14">
        <v>1276891586</v>
      </c>
      <c r="K2009" t="b">
        <v>1</v>
      </c>
      <c r="L2009">
        <v>137</v>
      </c>
      <c r="M2009" t="b">
        <v>1</v>
      </c>
      <c r="N2009" s="12" t="s">
        <v>8278</v>
      </c>
      <c r="O2009" t="s">
        <v>8308</v>
      </c>
      <c r="P2009" s="10">
        <f t="shared" si="124"/>
        <v>116</v>
      </c>
      <c r="Q2009" s="10">
        <f t="shared" si="125"/>
        <v>84.46</v>
      </c>
      <c r="R2009">
        <f t="shared" si="126"/>
        <v>2010</v>
      </c>
      <c r="S2009" s="17">
        <f t="shared" si="127"/>
        <v>40347.837800925925</v>
      </c>
    </row>
    <row r="2010" spans="1:19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14">
        <v>1312641022</v>
      </c>
      <c r="K2010" t="b">
        <v>1</v>
      </c>
      <c r="L2010">
        <v>41</v>
      </c>
      <c r="M2010" t="b">
        <v>1</v>
      </c>
      <c r="N2010" s="12" t="s">
        <v>8278</v>
      </c>
      <c r="O2010" t="s">
        <v>8308</v>
      </c>
      <c r="P2010" s="10">
        <f t="shared" si="124"/>
        <v>117</v>
      </c>
      <c r="Q2010" s="10">
        <f t="shared" si="125"/>
        <v>44.85</v>
      </c>
      <c r="R2010">
        <f t="shared" si="126"/>
        <v>2011</v>
      </c>
      <c r="S2010" s="17">
        <f t="shared" si="127"/>
        <v>40761.604421296295</v>
      </c>
    </row>
    <row r="2011" spans="1:19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14">
        <v>1476776743</v>
      </c>
      <c r="K2011" t="b">
        <v>1</v>
      </c>
      <c r="L2011">
        <v>398</v>
      </c>
      <c r="M2011" t="b">
        <v>1</v>
      </c>
      <c r="N2011" s="12" t="s">
        <v>8278</v>
      </c>
      <c r="O2011" t="s">
        <v>8308</v>
      </c>
      <c r="P2011" s="10">
        <f t="shared" si="124"/>
        <v>305</v>
      </c>
      <c r="Q2011" s="10">
        <f t="shared" si="125"/>
        <v>383.36</v>
      </c>
      <c r="R2011">
        <f t="shared" si="126"/>
        <v>2016</v>
      </c>
      <c r="S2011" s="17">
        <f t="shared" si="127"/>
        <v>42661.323414351849</v>
      </c>
    </row>
    <row r="2012" spans="1:19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14">
        <v>1468972491</v>
      </c>
      <c r="K2012" t="b">
        <v>1</v>
      </c>
      <c r="L2012">
        <v>1737</v>
      </c>
      <c r="M2012" t="b">
        <v>1</v>
      </c>
      <c r="N2012" s="12" t="s">
        <v>8278</v>
      </c>
      <c r="O2012" t="s">
        <v>8308</v>
      </c>
      <c r="P2012" s="10">
        <f t="shared" si="124"/>
        <v>320</v>
      </c>
      <c r="Q2012" s="10">
        <f t="shared" si="125"/>
        <v>55.28</v>
      </c>
      <c r="R2012">
        <f t="shared" si="126"/>
        <v>2016</v>
      </c>
      <c r="S2012" s="17">
        <f t="shared" si="127"/>
        <v>42570.996423611112</v>
      </c>
    </row>
    <row r="2013" spans="1:19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14">
        <v>1449650173</v>
      </c>
      <c r="K2013" t="b">
        <v>1</v>
      </c>
      <c r="L2013">
        <v>971</v>
      </c>
      <c r="M2013" t="b">
        <v>1</v>
      </c>
      <c r="N2013" s="12" t="s">
        <v>8278</v>
      </c>
      <c r="O2013" t="s">
        <v>8308</v>
      </c>
      <c r="P2013" s="10">
        <f t="shared" si="124"/>
        <v>820</v>
      </c>
      <c r="Q2013" s="10">
        <f t="shared" si="125"/>
        <v>422.02</v>
      </c>
      <c r="R2013">
        <f t="shared" si="126"/>
        <v>2015</v>
      </c>
      <c r="S2013" s="17">
        <f t="shared" si="127"/>
        <v>42347.358483796299</v>
      </c>
    </row>
    <row r="2014" spans="1:19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14">
        <v>1420573441</v>
      </c>
      <c r="K2014" t="b">
        <v>1</v>
      </c>
      <c r="L2014">
        <v>183</v>
      </c>
      <c r="M2014" t="b">
        <v>1</v>
      </c>
      <c r="N2014" s="12" t="s">
        <v>8278</v>
      </c>
      <c r="O2014" t="s">
        <v>8308</v>
      </c>
      <c r="P2014" s="10">
        <f t="shared" si="124"/>
        <v>235</v>
      </c>
      <c r="Q2014" s="10">
        <f t="shared" si="125"/>
        <v>64.180000000000007</v>
      </c>
      <c r="R2014">
        <f t="shared" si="126"/>
        <v>2015</v>
      </c>
      <c r="S2014" s="17">
        <f t="shared" si="127"/>
        <v>42010.822233796294</v>
      </c>
    </row>
    <row r="2015" spans="1:19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14">
        <v>1462835014</v>
      </c>
      <c r="K2015" t="b">
        <v>1</v>
      </c>
      <c r="L2015">
        <v>4562</v>
      </c>
      <c r="M2015" t="b">
        <v>1</v>
      </c>
      <c r="N2015" s="12" t="s">
        <v>8278</v>
      </c>
      <c r="O2015" t="s">
        <v>8308</v>
      </c>
      <c r="P2015" s="10">
        <f t="shared" si="124"/>
        <v>495</v>
      </c>
      <c r="Q2015" s="10">
        <f t="shared" si="125"/>
        <v>173.58</v>
      </c>
      <c r="R2015">
        <f t="shared" si="126"/>
        <v>2016</v>
      </c>
      <c r="S2015" s="17">
        <f t="shared" si="127"/>
        <v>42499.960810185185</v>
      </c>
    </row>
    <row r="2016" spans="1:19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14">
        <v>1361250539</v>
      </c>
      <c r="K2016" t="b">
        <v>1</v>
      </c>
      <c r="L2016">
        <v>26457</v>
      </c>
      <c r="M2016" t="b">
        <v>1</v>
      </c>
      <c r="N2016" s="12" t="s">
        <v>8278</v>
      </c>
      <c r="O2016" t="s">
        <v>8308</v>
      </c>
      <c r="P2016" s="10">
        <f t="shared" si="124"/>
        <v>7814</v>
      </c>
      <c r="Q2016" s="10">
        <f t="shared" si="125"/>
        <v>88.6</v>
      </c>
      <c r="R2016">
        <f t="shared" si="126"/>
        <v>2013</v>
      </c>
      <c r="S2016" s="17">
        <f t="shared" si="127"/>
        <v>41324.214571759258</v>
      </c>
    </row>
    <row r="2017" spans="1:19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14">
        <v>1313010163</v>
      </c>
      <c r="K2017" t="b">
        <v>1</v>
      </c>
      <c r="L2017">
        <v>162</v>
      </c>
      <c r="M2017" t="b">
        <v>1</v>
      </c>
      <c r="N2017" s="12" t="s">
        <v>8278</v>
      </c>
      <c r="O2017" t="s">
        <v>8308</v>
      </c>
      <c r="P2017" s="10">
        <f t="shared" si="124"/>
        <v>113</v>
      </c>
      <c r="Q2017" s="10">
        <f t="shared" si="125"/>
        <v>50.22</v>
      </c>
      <c r="R2017">
        <f t="shared" si="126"/>
        <v>2011</v>
      </c>
      <c r="S2017" s="17">
        <f t="shared" si="127"/>
        <v>40765.876886574071</v>
      </c>
    </row>
    <row r="2018" spans="1:19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14">
        <v>1360271299</v>
      </c>
      <c r="K2018" t="b">
        <v>1</v>
      </c>
      <c r="L2018">
        <v>479</v>
      </c>
      <c r="M2018" t="b">
        <v>1</v>
      </c>
      <c r="N2018" s="12" t="s">
        <v>8278</v>
      </c>
      <c r="O2018" t="s">
        <v>8308</v>
      </c>
      <c r="P2018" s="10">
        <f t="shared" si="124"/>
        <v>922</v>
      </c>
      <c r="Q2018" s="10">
        <f t="shared" si="125"/>
        <v>192.39</v>
      </c>
      <c r="R2018">
        <f t="shared" si="126"/>
        <v>2013</v>
      </c>
      <c r="S2018" s="17">
        <f t="shared" si="127"/>
        <v>41312.88077546296</v>
      </c>
    </row>
    <row r="2019" spans="1:19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14">
        <v>1329873755</v>
      </c>
      <c r="K2019" t="b">
        <v>1</v>
      </c>
      <c r="L2019">
        <v>426</v>
      </c>
      <c r="M2019" t="b">
        <v>1</v>
      </c>
      <c r="N2019" s="12" t="s">
        <v>8278</v>
      </c>
      <c r="O2019" t="s">
        <v>8308</v>
      </c>
      <c r="P2019" s="10">
        <f t="shared" si="124"/>
        <v>125</v>
      </c>
      <c r="Q2019" s="10">
        <f t="shared" si="125"/>
        <v>73.42</v>
      </c>
      <c r="R2019">
        <f t="shared" si="126"/>
        <v>2012</v>
      </c>
      <c r="S2019" s="17">
        <f t="shared" si="127"/>
        <v>40961.057349537034</v>
      </c>
    </row>
    <row r="2020" spans="1:19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14">
        <v>1436863609</v>
      </c>
      <c r="K2020" t="b">
        <v>1</v>
      </c>
      <c r="L2020">
        <v>450</v>
      </c>
      <c r="M2020" t="b">
        <v>1</v>
      </c>
      <c r="N2020" s="12" t="s">
        <v>8278</v>
      </c>
      <c r="O2020" t="s">
        <v>8308</v>
      </c>
      <c r="P2020" s="10">
        <f t="shared" si="124"/>
        <v>102</v>
      </c>
      <c r="Q2020" s="10">
        <f t="shared" si="125"/>
        <v>147.68</v>
      </c>
      <c r="R2020">
        <f t="shared" si="126"/>
        <v>2015</v>
      </c>
      <c r="S2020" s="17">
        <f t="shared" si="127"/>
        <v>42199.365844907406</v>
      </c>
    </row>
    <row r="2021" spans="1:19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14">
        <v>1471971621</v>
      </c>
      <c r="K2021" t="b">
        <v>1</v>
      </c>
      <c r="L2021">
        <v>1780</v>
      </c>
      <c r="M2021" t="b">
        <v>1</v>
      </c>
      <c r="N2021" s="12" t="s">
        <v>8278</v>
      </c>
      <c r="O2021" t="s">
        <v>8308</v>
      </c>
      <c r="P2021" s="10">
        <f t="shared" si="124"/>
        <v>485</v>
      </c>
      <c r="Q2021" s="10">
        <f t="shared" si="125"/>
        <v>108.97</v>
      </c>
      <c r="R2021">
        <f t="shared" si="126"/>
        <v>2016</v>
      </c>
      <c r="S2021" s="17">
        <f t="shared" si="127"/>
        <v>42605.70857638889</v>
      </c>
    </row>
    <row r="2022" spans="1:19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14">
        <v>1396923624</v>
      </c>
      <c r="K2022" t="b">
        <v>1</v>
      </c>
      <c r="L2022">
        <v>122</v>
      </c>
      <c r="M2022" t="b">
        <v>1</v>
      </c>
      <c r="N2022" s="12" t="s">
        <v>8278</v>
      </c>
      <c r="O2022" t="s">
        <v>8308</v>
      </c>
      <c r="P2022" s="10">
        <f t="shared" si="124"/>
        <v>192</v>
      </c>
      <c r="Q2022" s="10">
        <f t="shared" si="125"/>
        <v>23.65</v>
      </c>
      <c r="R2022">
        <f t="shared" si="126"/>
        <v>2014</v>
      </c>
      <c r="S2022" s="17">
        <f t="shared" si="127"/>
        <v>41737.097499999996</v>
      </c>
    </row>
    <row r="2023" spans="1:19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14">
        <v>1407634897</v>
      </c>
      <c r="K2023" t="b">
        <v>1</v>
      </c>
      <c r="L2023">
        <v>95</v>
      </c>
      <c r="M2023" t="b">
        <v>1</v>
      </c>
      <c r="N2023" s="12" t="s">
        <v>8278</v>
      </c>
      <c r="O2023" t="s">
        <v>8308</v>
      </c>
      <c r="P2023" s="10">
        <f t="shared" si="124"/>
        <v>281</v>
      </c>
      <c r="Q2023" s="10">
        <f t="shared" si="125"/>
        <v>147.94999999999999</v>
      </c>
      <c r="R2023">
        <f t="shared" si="126"/>
        <v>2014</v>
      </c>
      <c r="S2023" s="17">
        <f t="shared" si="127"/>
        <v>41861.070567129631</v>
      </c>
    </row>
    <row r="2024" spans="1:19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14">
        <v>1463060372</v>
      </c>
      <c r="K2024" t="b">
        <v>1</v>
      </c>
      <c r="L2024">
        <v>325</v>
      </c>
      <c r="M2024" t="b">
        <v>1</v>
      </c>
      <c r="N2024" s="12" t="s">
        <v>8278</v>
      </c>
      <c r="O2024" t="s">
        <v>8308</v>
      </c>
      <c r="P2024" s="10">
        <f t="shared" si="124"/>
        <v>125</v>
      </c>
      <c r="Q2024" s="10">
        <f t="shared" si="125"/>
        <v>385.04</v>
      </c>
      <c r="R2024">
        <f t="shared" si="126"/>
        <v>2016</v>
      </c>
      <c r="S2024" s="17">
        <f t="shared" si="127"/>
        <v>42502.569120370375</v>
      </c>
    </row>
    <row r="2025" spans="1:19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14">
        <v>1431425153</v>
      </c>
      <c r="K2025" t="b">
        <v>1</v>
      </c>
      <c r="L2025">
        <v>353</v>
      </c>
      <c r="M2025" t="b">
        <v>1</v>
      </c>
      <c r="N2025" s="12" t="s">
        <v>8278</v>
      </c>
      <c r="O2025" t="s">
        <v>8308</v>
      </c>
      <c r="P2025" s="10">
        <f t="shared" si="124"/>
        <v>161</v>
      </c>
      <c r="Q2025" s="10">
        <f t="shared" si="125"/>
        <v>457.39</v>
      </c>
      <c r="R2025">
        <f t="shared" si="126"/>
        <v>2015</v>
      </c>
      <c r="S2025" s="17">
        <f t="shared" si="127"/>
        <v>42136.420752314814</v>
      </c>
    </row>
    <row r="2026" spans="1:19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14">
        <v>1341875544</v>
      </c>
      <c r="K2026" t="b">
        <v>1</v>
      </c>
      <c r="L2026">
        <v>105</v>
      </c>
      <c r="M2026" t="b">
        <v>1</v>
      </c>
      <c r="N2026" s="12" t="s">
        <v>8278</v>
      </c>
      <c r="O2026" t="s">
        <v>8308</v>
      </c>
      <c r="P2026" s="10">
        <f t="shared" si="124"/>
        <v>585</v>
      </c>
      <c r="Q2026" s="10">
        <f t="shared" si="125"/>
        <v>222.99</v>
      </c>
      <c r="R2026">
        <f t="shared" si="126"/>
        <v>2012</v>
      </c>
      <c r="S2026" s="17">
        <f t="shared" si="127"/>
        <v>41099.966944444444</v>
      </c>
    </row>
    <row r="2027" spans="1:19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14">
        <v>1431404746</v>
      </c>
      <c r="K2027" t="b">
        <v>1</v>
      </c>
      <c r="L2027">
        <v>729</v>
      </c>
      <c r="M2027" t="b">
        <v>1</v>
      </c>
      <c r="N2027" s="12" t="s">
        <v>8278</v>
      </c>
      <c r="O2027" t="s">
        <v>8308</v>
      </c>
      <c r="P2027" s="10">
        <f t="shared" si="124"/>
        <v>201</v>
      </c>
      <c r="Q2027" s="10">
        <f t="shared" si="125"/>
        <v>220.74</v>
      </c>
      <c r="R2027">
        <f t="shared" si="126"/>
        <v>2015</v>
      </c>
      <c r="S2027" s="17">
        <f t="shared" si="127"/>
        <v>42136.184560185182</v>
      </c>
    </row>
    <row r="2028" spans="1:19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14">
        <v>1394127585</v>
      </c>
      <c r="K2028" t="b">
        <v>1</v>
      </c>
      <c r="L2028">
        <v>454</v>
      </c>
      <c r="M2028" t="b">
        <v>1</v>
      </c>
      <c r="N2028" s="12" t="s">
        <v>8278</v>
      </c>
      <c r="O2028" t="s">
        <v>8308</v>
      </c>
      <c r="P2028" s="10">
        <f t="shared" si="124"/>
        <v>133</v>
      </c>
      <c r="Q2028" s="10">
        <f t="shared" si="125"/>
        <v>73.5</v>
      </c>
      <c r="R2028">
        <f t="shared" si="126"/>
        <v>2014</v>
      </c>
      <c r="S2028" s="17">
        <f t="shared" si="127"/>
        <v>41704.735937500001</v>
      </c>
    </row>
    <row r="2029" spans="1:19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14">
        <v>1423855919</v>
      </c>
      <c r="K2029" t="b">
        <v>1</v>
      </c>
      <c r="L2029">
        <v>539</v>
      </c>
      <c r="M2029" t="b">
        <v>1</v>
      </c>
      <c r="N2029" s="12" t="s">
        <v>8278</v>
      </c>
      <c r="O2029" t="s">
        <v>8308</v>
      </c>
      <c r="P2029" s="10">
        <f t="shared" si="124"/>
        <v>120</v>
      </c>
      <c r="Q2029" s="10">
        <f t="shared" si="125"/>
        <v>223.1</v>
      </c>
      <c r="R2029">
        <f t="shared" si="126"/>
        <v>2015</v>
      </c>
      <c r="S2029" s="17">
        <f t="shared" si="127"/>
        <v>42048.813877314817</v>
      </c>
    </row>
    <row r="2030" spans="1:19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14">
        <v>1265493806</v>
      </c>
      <c r="K2030" t="b">
        <v>1</v>
      </c>
      <c r="L2030">
        <v>79</v>
      </c>
      <c r="M2030" t="b">
        <v>1</v>
      </c>
      <c r="N2030" s="12" t="s">
        <v>8278</v>
      </c>
      <c r="O2030" t="s">
        <v>8308</v>
      </c>
      <c r="P2030" s="10">
        <f t="shared" si="124"/>
        <v>126</v>
      </c>
      <c r="Q2030" s="10">
        <f t="shared" si="125"/>
        <v>47.91</v>
      </c>
      <c r="R2030">
        <f t="shared" si="126"/>
        <v>2010</v>
      </c>
      <c r="S2030" s="17">
        <f t="shared" si="127"/>
        <v>40215.919050925928</v>
      </c>
    </row>
    <row r="2031" spans="1:19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14">
        <v>1406507481</v>
      </c>
      <c r="K2031" t="b">
        <v>1</v>
      </c>
      <c r="L2031">
        <v>94</v>
      </c>
      <c r="M2031" t="b">
        <v>1</v>
      </c>
      <c r="N2031" s="12" t="s">
        <v>8278</v>
      </c>
      <c r="O2031" t="s">
        <v>8308</v>
      </c>
      <c r="P2031" s="10">
        <f t="shared" si="124"/>
        <v>361</v>
      </c>
      <c r="Q2031" s="10">
        <f t="shared" si="125"/>
        <v>96.06</v>
      </c>
      <c r="R2031">
        <f t="shared" si="126"/>
        <v>2014</v>
      </c>
      <c r="S2031" s="17">
        <f t="shared" si="127"/>
        <v>41848.021770833337</v>
      </c>
    </row>
    <row r="2032" spans="1:19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14">
        <v>1351641296</v>
      </c>
      <c r="K2032" t="b">
        <v>1</v>
      </c>
      <c r="L2032">
        <v>625</v>
      </c>
      <c r="M2032" t="b">
        <v>1</v>
      </c>
      <c r="N2032" s="12" t="s">
        <v>8278</v>
      </c>
      <c r="O2032" t="s">
        <v>8308</v>
      </c>
      <c r="P2032" s="10">
        <f t="shared" si="124"/>
        <v>226</v>
      </c>
      <c r="Q2032" s="10">
        <f t="shared" si="125"/>
        <v>118.61</v>
      </c>
      <c r="R2032">
        <f t="shared" si="126"/>
        <v>2012</v>
      </c>
      <c r="S2032" s="17">
        <f t="shared" si="127"/>
        <v>41212.996481481481</v>
      </c>
    </row>
    <row r="2033" spans="1:19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14">
        <v>1417506853</v>
      </c>
      <c r="K2033" t="b">
        <v>1</v>
      </c>
      <c r="L2033">
        <v>508</v>
      </c>
      <c r="M2033" t="b">
        <v>1</v>
      </c>
      <c r="N2033" s="12" t="s">
        <v>8278</v>
      </c>
      <c r="O2033" t="s">
        <v>8308</v>
      </c>
      <c r="P2033" s="10">
        <f t="shared" si="124"/>
        <v>120</v>
      </c>
      <c r="Q2033" s="10">
        <f t="shared" si="125"/>
        <v>118.45</v>
      </c>
      <c r="R2033">
        <f t="shared" si="126"/>
        <v>2014</v>
      </c>
      <c r="S2033" s="17">
        <f t="shared" si="127"/>
        <v>41975.329317129625</v>
      </c>
    </row>
    <row r="2034" spans="1:19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14">
        <v>1479216874</v>
      </c>
      <c r="K2034" t="b">
        <v>1</v>
      </c>
      <c r="L2034">
        <v>531</v>
      </c>
      <c r="M2034" t="b">
        <v>1</v>
      </c>
      <c r="N2034" s="12" t="s">
        <v>8278</v>
      </c>
      <c r="O2034" t="s">
        <v>8308</v>
      </c>
      <c r="P2034" s="10">
        <f t="shared" si="124"/>
        <v>304</v>
      </c>
      <c r="Q2034" s="10">
        <f t="shared" si="125"/>
        <v>143.21</v>
      </c>
      <c r="R2034">
        <f t="shared" si="126"/>
        <v>2016</v>
      </c>
      <c r="S2034" s="17">
        <f t="shared" si="127"/>
        <v>42689.565671296295</v>
      </c>
    </row>
    <row r="2035" spans="1:19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14">
        <v>1395885518</v>
      </c>
      <c r="K2035" t="b">
        <v>1</v>
      </c>
      <c r="L2035">
        <v>158</v>
      </c>
      <c r="M2035" t="b">
        <v>1</v>
      </c>
      <c r="N2035" s="12" t="s">
        <v>8278</v>
      </c>
      <c r="O2035" t="s">
        <v>8308</v>
      </c>
      <c r="P2035" s="10">
        <f t="shared" si="124"/>
        <v>179</v>
      </c>
      <c r="Q2035" s="10">
        <f t="shared" si="125"/>
        <v>282.72000000000003</v>
      </c>
      <c r="R2035">
        <f t="shared" si="126"/>
        <v>2014</v>
      </c>
      <c r="S2035" s="17">
        <f t="shared" si="127"/>
        <v>41725.082384259258</v>
      </c>
    </row>
    <row r="2036" spans="1:19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14">
        <v>1426216033</v>
      </c>
      <c r="K2036" t="b">
        <v>1</v>
      </c>
      <c r="L2036">
        <v>508</v>
      </c>
      <c r="M2036" t="b">
        <v>1</v>
      </c>
      <c r="N2036" s="12" t="s">
        <v>8278</v>
      </c>
      <c r="O2036" t="s">
        <v>8308</v>
      </c>
      <c r="P2036" s="10">
        <f t="shared" si="124"/>
        <v>387</v>
      </c>
      <c r="Q2036" s="10">
        <f t="shared" si="125"/>
        <v>593.94000000000005</v>
      </c>
      <c r="R2036">
        <f t="shared" si="126"/>
        <v>2015</v>
      </c>
      <c r="S2036" s="17">
        <f t="shared" si="127"/>
        <v>42076.130011574074</v>
      </c>
    </row>
    <row r="2037" spans="1:19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14">
        <v>1446562807</v>
      </c>
      <c r="K2037" t="b">
        <v>1</v>
      </c>
      <c r="L2037">
        <v>644</v>
      </c>
      <c r="M2037" t="b">
        <v>1</v>
      </c>
      <c r="N2037" s="12" t="s">
        <v>8278</v>
      </c>
      <c r="O2037" t="s">
        <v>8308</v>
      </c>
      <c r="P2037" s="10">
        <f t="shared" si="124"/>
        <v>211</v>
      </c>
      <c r="Q2037" s="10">
        <f t="shared" si="125"/>
        <v>262.16000000000003</v>
      </c>
      <c r="R2037">
        <f t="shared" si="126"/>
        <v>2015</v>
      </c>
      <c r="S2037" s="17">
        <f t="shared" si="127"/>
        <v>42311.625081018516</v>
      </c>
    </row>
    <row r="2038" spans="1:19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14">
        <v>1397076319</v>
      </c>
      <c r="K2038" t="b">
        <v>1</v>
      </c>
      <c r="L2038">
        <v>848</v>
      </c>
      <c r="M2038" t="b">
        <v>1</v>
      </c>
      <c r="N2038" s="12" t="s">
        <v>8278</v>
      </c>
      <c r="O2038" t="s">
        <v>8308</v>
      </c>
      <c r="P2038" s="10">
        <f t="shared" si="124"/>
        <v>132</v>
      </c>
      <c r="Q2038" s="10">
        <f t="shared" si="125"/>
        <v>46.58</v>
      </c>
      <c r="R2038">
        <f t="shared" si="126"/>
        <v>2014</v>
      </c>
      <c r="S2038" s="17">
        <f t="shared" si="127"/>
        <v>41738.864803240744</v>
      </c>
    </row>
    <row r="2039" spans="1:19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14">
        <v>1383195753</v>
      </c>
      <c r="K2039" t="b">
        <v>1</v>
      </c>
      <c r="L2039">
        <v>429</v>
      </c>
      <c r="M2039" t="b">
        <v>1</v>
      </c>
      <c r="N2039" s="12" t="s">
        <v>8278</v>
      </c>
      <c r="O2039" t="s">
        <v>8308</v>
      </c>
      <c r="P2039" s="10">
        <f t="shared" si="124"/>
        <v>300</v>
      </c>
      <c r="Q2039" s="10">
        <f t="shared" si="125"/>
        <v>70.040000000000006</v>
      </c>
      <c r="R2039">
        <f t="shared" si="126"/>
        <v>2013</v>
      </c>
      <c r="S2039" s="17">
        <f t="shared" si="127"/>
        <v>41578.210104166668</v>
      </c>
    </row>
    <row r="2040" spans="1:19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14">
        <v>1369895421</v>
      </c>
      <c r="K2040" t="b">
        <v>1</v>
      </c>
      <c r="L2040">
        <v>204</v>
      </c>
      <c r="M2040" t="b">
        <v>1</v>
      </c>
      <c r="N2040" s="12" t="s">
        <v>8278</v>
      </c>
      <c r="O2040" t="s">
        <v>8308</v>
      </c>
      <c r="P2040" s="10">
        <f t="shared" si="124"/>
        <v>421</v>
      </c>
      <c r="Q2040" s="10">
        <f t="shared" si="125"/>
        <v>164.91</v>
      </c>
      <c r="R2040">
        <f t="shared" si="126"/>
        <v>2013</v>
      </c>
      <c r="S2040" s="17">
        <f t="shared" si="127"/>
        <v>41424.27107638889</v>
      </c>
    </row>
    <row r="2041" spans="1:19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14">
        <v>1477996325</v>
      </c>
      <c r="K2041" t="b">
        <v>1</v>
      </c>
      <c r="L2041">
        <v>379</v>
      </c>
      <c r="M2041" t="b">
        <v>1</v>
      </c>
      <c r="N2041" s="12" t="s">
        <v>8278</v>
      </c>
      <c r="O2041" t="s">
        <v>8308</v>
      </c>
      <c r="P2041" s="10">
        <f t="shared" si="124"/>
        <v>136</v>
      </c>
      <c r="Q2041" s="10">
        <f t="shared" si="125"/>
        <v>449.26</v>
      </c>
      <c r="R2041">
        <f t="shared" si="126"/>
        <v>2016</v>
      </c>
      <c r="S2041" s="17">
        <f t="shared" si="127"/>
        <v>42675.438946759255</v>
      </c>
    </row>
    <row r="2042" spans="1:19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14">
        <v>1383257703</v>
      </c>
      <c r="K2042" t="b">
        <v>1</v>
      </c>
      <c r="L2042">
        <v>271</v>
      </c>
      <c r="M2042" t="b">
        <v>1</v>
      </c>
      <c r="N2042" s="12" t="s">
        <v>8278</v>
      </c>
      <c r="O2042" t="s">
        <v>8308</v>
      </c>
      <c r="P2042" s="10">
        <f t="shared" si="124"/>
        <v>248</v>
      </c>
      <c r="Q2042" s="10">
        <f t="shared" si="125"/>
        <v>27.47</v>
      </c>
      <c r="R2042">
        <f t="shared" si="126"/>
        <v>2013</v>
      </c>
      <c r="S2042" s="17">
        <f t="shared" si="127"/>
        <v>41578.927118055559</v>
      </c>
    </row>
    <row r="2043" spans="1:19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14">
        <v>1476189427</v>
      </c>
      <c r="K2043" t="b">
        <v>0</v>
      </c>
      <c r="L2043">
        <v>120</v>
      </c>
      <c r="M2043" t="b">
        <v>1</v>
      </c>
      <c r="N2043" s="12" t="s">
        <v>8278</v>
      </c>
      <c r="O2043" t="s">
        <v>8308</v>
      </c>
      <c r="P2043" s="10">
        <f t="shared" si="124"/>
        <v>182</v>
      </c>
      <c r="Q2043" s="10">
        <f t="shared" si="125"/>
        <v>143.97999999999999</v>
      </c>
      <c r="R2043">
        <f t="shared" si="126"/>
        <v>2016</v>
      </c>
      <c r="S2043" s="17">
        <f t="shared" si="127"/>
        <v>42654.525775462964</v>
      </c>
    </row>
    <row r="2044" spans="1:19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14">
        <v>1448297974</v>
      </c>
      <c r="K2044" t="b">
        <v>0</v>
      </c>
      <c r="L2044">
        <v>140</v>
      </c>
      <c r="M2044" t="b">
        <v>1</v>
      </c>
      <c r="N2044" s="12" t="s">
        <v>8278</v>
      </c>
      <c r="O2044" t="s">
        <v>8308</v>
      </c>
      <c r="P2044" s="10">
        <f t="shared" si="124"/>
        <v>124</v>
      </c>
      <c r="Q2044" s="10">
        <f t="shared" si="125"/>
        <v>88.24</v>
      </c>
      <c r="R2044">
        <f t="shared" si="126"/>
        <v>2015</v>
      </c>
      <c r="S2044" s="17">
        <f t="shared" si="127"/>
        <v>42331.708032407405</v>
      </c>
    </row>
    <row r="2045" spans="1:19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14">
        <v>1476764077</v>
      </c>
      <c r="K2045" t="b">
        <v>0</v>
      </c>
      <c r="L2045">
        <v>193</v>
      </c>
      <c r="M2045" t="b">
        <v>1</v>
      </c>
      <c r="N2045" s="12" t="s">
        <v>8278</v>
      </c>
      <c r="O2045" t="s">
        <v>8308</v>
      </c>
      <c r="P2045" s="10">
        <f t="shared" si="124"/>
        <v>506</v>
      </c>
      <c r="Q2045" s="10">
        <f t="shared" si="125"/>
        <v>36.33</v>
      </c>
      <c r="R2045">
        <f t="shared" si="126"/>
        <v>2016</v>
      </c>
      <c r="S2045" s="17">
        <f t="shared" si="127"/>
        <v>42661.176817129628</v>
      </c>
    </row>
    <row r="2046" spans="1:19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14">
        <v>1431620714</v>
      </c>
      <c r="K2046" t="b">
        <v>0</v>
      </c>
      <c r="L2046">
        <v>180</v>
      </c>
      <c r="M2046" t="b">
        <v>1</v>
      </c>
      <c r="N2046" s="12" t="s">
        <v>8278</v>
      </c>
      <c r="O2046" t="s">
        <v>8308</v>
      </c>
      <c r="P2046" s="10">
        <f t="shared" si="124"/>
        <v>108</v>
      </c>
      <c r="Q2046" s="10">
        <f t="shared" si="125"/>
        <v>90.18</v>
      </c>
      <c r="R2046">
        <f t="shared" si="126"/>
        <v>2015</v>
      </c>
      <c r="S2046" s="17">
        <f t="shared" si="127"/>
        <v>42138.684189814812</v>
      </c>
    </row>
    <row r="2047" spans="1:19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14">
        <v>1339207647</v>
      </c>
      <c r="K2047" t="b">
        <v>0</v>
      </c>
      <c r="L2047">
        <v>263</v>
      </c>
      <c r="M2047" t="b">
        <v>1</v>
      </c>
      <c r="N2047" s="12" t="s">
        <v>8278</v>
      </c>
      <c r="O2047" t="s">
        <v>8308</v>
      </c>
      <c r="P2047" s="10">
        <f t="shared" si="124"/>
        <v>819</v>
      </c>
      <c r="Q2047" s="10">
        <f t="shared" si="125"/>
        <v>152.62</v>
      </c>
      <c r="R2047">
        <f t="shared" si="126"/>
        <v>2012</v>
      </c>
      <c r="S2047" s="17">
        <f t="shared" si="127"/>
        <v>41069.088506944441</v>
      </c>
    </row>
    <row r="2048" spans="1:19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14">
        <v>1366690044</v>
      </c>
      <c r="K2048" t="b">
        <v>0</v>
      </c>
      <c r="L2048">
        <v>217</v>
      </c>
      <c r="M2048" t="b">
        <v>1</v>
      </c>
      <c r="N2048" s="12" t="s">
        <v>8278</v>
      </c>
      <c r="O2048" t="s">
        <v>8308</v>
      </c>
      <c r="P2048" s="10">
        <f t="shared" si="124"/>
        <v>121</v>
      </c>
      <c r="Q2048" s="10">
        <f t="shared" si="125"/>
        <v>55.81</v>
      </c>
      <c r="R2048">
        <f t="shared" si="126"/>
        <v>2013</v>
      </c>
      <c r="S2048" s="17">
        <f t="shared" si="127"/>
        <v>41387.171805555554</v>
      </c>
    </row>
    <row r="2049" spans="1:19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14">
        <v>1426714870</v>
      </c>
      <c r="K2049" t="b">
        <v>0</v>
      </c>
      <c r="L2049">
        <v>443</v>
      </c>
      <c r="M2049" t="b">
        <v>1</v>
      </c>
      <c r="N2049" s="12" t="s">
        <v>8278</v>
      </c>
      <c r="O2049" t="s">
        <v>8308</v>
      </c>
      <c r="P2049" s="10">
        <f t="shared" si="124"/>
        <v>103</v>
      </c>
      <c r="Q2049" s="10">
        <f t="shared" si="125"/>
        <v>227.85</v>
      </c>
      <c r="R2049">
        <f t="shared" si="126"/>
        <v>2015</v>
      </c>
      <c r="S2049" s="17">
        <f t="shared" si="127"/>
        <v>42081.903587962966</v>
      </c>
    </row>
    <row r="2050" spans="1:19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14">
        <v>1366731491</v>
      </c>
      <c r="K2050" t="b">
        <v>0</v>
      </c>
      <c r="L2050">
        <v>1373</v>
      </c>
      <c r="M2050" t="b">
        <v>1</v>
      </c>
      <c r="N2050" s="12" t="s">
        <v>8278</v>
      </c>
      <c r="O2050" t="s">
        <v>8308</v>
      </c>
      <c r="P2050" s="10">
        <f t="shared" si="124"/>
        <v>148</v>
      </c>
      <c r="Q2050" s="10">
        <f t="shared" si="125"/>
        <v>91.83</v>
      </c>
      <c r="R2050">
        <f t="shared" si="126"/>
        <v>2013</v>
      </c>
      <c r="S2050" s="17">
        <f t="shared" si="127"/>
        <v>41387.651516203703</v>
      </c>
    </row>
    <row r="2051" spans="1:19" ht="15.7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14">
        <v>1382963963</v>
      </c>
      <c r="K2051" t="b">
        <v>0</v>
      </c>
      <c r="L2051">
        <v>742</v>
      </c>
      <c r="M2051" t="b">
        <v>1</v>
      </c>
      <c r="N2051" s="12" t="s">
        <v>8278</v>
      </c>
      <c r="O2051" t="s">
        <v>8308</v>
      </c>
      <c r="P2051" s="10">
        <f t="shared" ref="P2051:P2114" si="128">ROUND(E2051/D2051*100,0)</f>
        <v>120</v>
      </c>
      <c r="Q2051" s="10">
        <f t="shared" ref="Q2051:Q2114" si="129">ROUND(E2051/L2051,2)</f>
        <v>80.989999999999995</v>
      </c>
      <c r="R2051">
        <f t="shared" ref="R2051:R2114" si="130">YEAR(S2051)</f>
        <v>2013</v>
      </c>
      <c r="S2051" s="17">
        <f t="shared" ref="S2051:S2114" si="131">(((J2051/60)/60)/24)+DATE(1970,1,1)</f>
        <v>41575.527349537035</v>
      </c>
    </row>
    <row r="2052" spans="1:19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14">
        <v>1429580578</v>
      </c>
      <c r="K2052" t="b">
        <v>0</v>
      </c>
      <c r="L2052">
        <v>170</v>
      </c>
      <c r="M2052" t="b">
        <v>1</v>
      </c>
      <c r="N2052" s="12" t="s">
        <v>8278</v>
      </c>
      <c r="O2052" t="s">
        <v>8308</v>
      </c>
      <c r="P2052" s="10">
        <f t="shared" si="128"/>
        <v>473</v>
      </c>
      <c r="Q2052" s="10">
        <f t="shared" si="129"/>
        <v>278.39</v>
      </c>
      <c r="R2052">
        <f t="shared" si="130"/>
        <v>2015</v>
      </c>
      <c r="S2052" s="17">
        <f t="shared" si="131"/>
        <v>42115.071504629625</v>
      </c>
    </row>
    <row r="2053" spans="1:19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14">
        <v>1385425937</v>
      </c>
      <c r="K2053" t="b">
        <v>0</v>
      </c>
      <c r="L2053">
        <v>242</v>
      </c>
      <c r="M2053" t="b">
        <v>1</v>
      </c>
      <c r="N2053" s="12" t="s">
        <v>8278</v>
      </c>
      <c r="O2053" t="s">
        <v>8308</v>
      </c>
      <c r="P2053" s="10">
        <f t="shared" si="128"/>
        <v>130</v>
      </c>
      <c r="Q2053" s="10">
        <f t="shared" si="129"/>
        <v>43.1</v>
      </c>
      <c r="R2053">
        <f t="shared" si="130"/>
        <v>2013</v>
      </c>
      <c r="S2053" s="17">
        <f t="shared" si="131"/>
        <v>41604.022418981483</v>
      </c>
    </row>
    <row r="2054" spans="1:19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14">
        <v>1452045653</v>
      </c>
      <c r="K2054" t="b">
        <v>0</v>
      </c>
      <c r="L2054">
        <v>541</v>
      </c>
      <c r="M2054" t="b">
        <v>1</v>
      </c>
      <c r="N2054" s="12" t="s">
        <v>8278</v>
      </c>
      <c r="O2054" t="s">
        <v>8308</v>
      </c>
      <c r="P2054" s="10">
        <f t="shared" si="128"/>
        <v>353</v>
      </c>
      <c r="Q2054" s="10">
        <f t="shared" si="129"/>
        <v>326.29000000000002</v>
      </c>
      <c r="R2054">
        <f t="shared" si="130"/>
        <v>2016</v>
      </c>
      <c r="S2054" s="17">
        <f t="shared" si="131"/>
        <v>42375.08394675926</v>
      </c>
    </row>
    <row r="2055" spans="1:19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14">
        <v>1445870951</v>
      </c>
      <c r="K2055" t="b">
        <v>0</v>
      </c>
      <c r="L2055">
        <v>121</v>
      </c>
      <c r="M2055" t="b">
        <v>1</v>
      </c>
      <c r="N2055" s="12" t="s">
        <v>8278</v>
      </c>
      <c r="O2055" t="s">
        <v>8308</v>
      </c>
      <c r="P2055" s="10">
        <f t="shared" si="128"/>
        <v>101</v>
      </c>
      <c r="Q2055" s="10">
        <f t="shared" si="129"/>
        <v>41.74</v>
      </c>
      <c r="R2055">
        <f t="shared" si="130"/>
        <v>2015</v>
      </c>
      <c r="S2055" s="17">
        <f t="shared" si="131"/>
        <v>42303.617488425924</v>
      </c>
    </row>
    <row r="2056" spans="1:19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14">
        <v>1396441810</v>
      </c>
      <c r="K2056" t="b">
        <v>0</v>
      </c>
      <c r="L2056">
        <v>621</v>
      </c>
      <c r="M2056" t="b">
        <v>1</v>
      </c>
      <c r="N2056" s="12" t="s">
        <v>8278</v>
      </c>
      <c r="O2056" t="s">
        <v>8308</v>
      </c>
      <c r="P2056" s="10">
        <f t="shared" si="128"/>
        <v>114</v>
      </c>
      <c r="Q2056" s="10">
        <f t="shared" si="129"/>
        <v>64.02</v>
      </c>
      <c r="R2056">
        <f t="shared" si="130"/>
        <v>2014</v>
      </c>
      <c r="S2056" s="17">
        <f t="shared" si="131"/>
        <v>41731.520949074074</v>
      </c>
    </row>
    <row r="2057" spans="1:19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14">
        <v>1415031043</v>
      </c>
      <c r="K2057" t="b">
        <v>0</v>
      </c>
      <c r="L2057">
        <v>101</v>
      </c>
      <c r="M2057" t="b">
        <v>1</v>
      </c>
      <c r="N2057" s="12" t="s">
        <v>8278</v>
      </c>
      <c r="O2057" t="s">
        <v>8308</v>
      </c>
      <c r="P2057" s="10">
        <f t="shared" si="128"/>
        <v>167</v>
      </c>
      <c r="Q2057" s="10">
        <f t="shared" si="129"/>
        <v>99.46</v>
      </c>
      <c r="R2057">
        <f t="shared" si="130"/>
        <v>2014</v>
      </c>
      <c r="S2057" s="17">
        <f t="shared" si="131"/>
        <v>41946.674108796295</v>
      </c>
    </row>
    <row r="2058" spans="1:19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14">
        <v>1363630542</v>
      </c>
      <c r="K2058" t="b">
        <v>0</v>
      </c>
      <c r="L2058">
        <v>554</v>
      </c>
      <c r="M2058" t="b">
        <v>1</v>
      </c>
      <c r="N2058" s="12" t="s">
        <v>8278</v>
      </c>
      <c r="O2058" t="s">
        <v>8308</v>
      </c>
      <c r="P2058" s="10">
        <f t="shared" si="128"/>
        <v>153</v>
      </c>
      <c r="Q2058" s="10">
        <f t="shared" si="129"/>
        <v>138.49</v>
      </c>
      <c r="R2058">
        <f t="shared" si="130"/>
        <v>2013</v>
      </c>
      <c r="S2058" s="17">
        <f t="shared" si="131"/>
        <v>41351.76090277778</v>
      </c>
    </row>
    <row r="2059" spans="1:19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14">
        <v>1453895532</v>
      </c>
      <c r="K2059" t="b">
        <v>0</v>
      </c>
      <c r="L2059">
        <v>666</v>
      </c>
      <c r="M2059" t="b">
        <v>1</v>
      </c>
      <c r="N2059" s="12" t="s">
        <v>8278</v>
      </c>
      <c r="O2059" t="s">
        <v>8308</v>
      </c>
      <c r="P2059" s="10">
        <f t="shared" si="128"/>
        <v>202</v>
      </c>
      <c r="Q2059" s="10">
        <f t="shared" si="129"/>
        <v>45.55</v>
      </c>
      <c r="R2059">
        <f t="shared" si="130"/>
        <v>2016</v>
      </c>
      <c r="S2059" s="17">
        <f t="shared" si="131"/>
        <v>42396.494583333333</v>
      </c>
    </row>
    <row r="2060" spans="1:19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14">
        <v>1421916830</v>
      </c>
      <c r="K2060" t="b">
        <v>0</v>
      </c>
      <c r="L2060">
        <v>410</v>
      </c>
      <c r="M2060" t="b">
        <v>1</v>
      </c>
      <c r="N2060" s="12" t="s">
        <v>8278</v>
      </c>
      <c r="O2060" t="s">
        <v>8308</v>
      </c>
      <c r="P2060" s="10">
        <f t="shared" si="128"/>
        <v>168</v>
      </c>
      <c r="Q2060" s="10">
        <f t="shared" si="129"/>
        <v>10.51</v>
      </c>
      <c r="R2060">
        <f t="shared" si="130"/>
        <v>2015</v>
      </c>
      <c r="S2060" s="17">
        <f t="shared" si="131"/>
        <v>42026.370717592596</v>
      </c>
    </row>
    <row r="2061" spans="1:19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14">
        <v>1450880854</v>
      </c>
      <c r="K2061" t="b">
        <v>0</v>
      </c>
      <c r="L2061">
        <v>375</v>
      </c>
      <c r="M2061" t="b">
        <v>1</v>
      </c>
      <c r="N2061" s="12" t="s">
        <v>8278</v>
      </c>
      <c r="O2061" t="s">
        <v>8308</v>
      </c>
      <c r="P2061" s="10">
        <f t="shared" si="128"/>
        <v>143</v>
      </c>
      <c r="Q2061" s="10">
        <f t="shared" si="129"/>
        <v>114.77</v>
      </c>
      <c r="R2061">
        <f t="shared" si="130"/>
        <v>2015</v>
      </c>
      <c r="S2061" s="17">
        <f t="shared" si="131"/>
        <v>42361.602476851855</v>
      </c>
    </row>
    <row r="2062" spans="1:19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14">
        <v>1400945150</v>
      </c>
      <c r="K2062" t="b">
        <v>0</v>
      </c>
      <c r="L2062">
        <v>1364</v>
      </c>
      <c r="M2062" t="b">
        <v>1</v>
      </c>
      <c r="N2062" s="12" t="s">
        <v>8278</v>
      </c>
      <c r="O2062" t="s">
        <v>8308</v>
      </c>
      <c r="P2062" s="10">
        <f t="shared" si="128"/>
        <v>196</v>
      </c>
      <c r="Q2062" s="10">
        <f t="shared" si="129"/>
        <v>36</v>
      </c>
      <c r="R2062">
        <f t="shared" si="130"/>
        <v>2014</v>
      </c>
      <c r="S2062" s="17">
        <f t="shared" si="131"/>
        <v>41783.642939814818</v>
      </c>
    </row>
    <row r="2063" spans="1:19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14">
        <v>1480616454</v>
      </c>
      <c r="K2063" t="b">
        <v>0</v>
      </c>
      <c r="L2063">
        <v>35</v>
      </c>
      <c r="M2063" t="b">
        <v>1</v>
      </c>
      <c r="N2063" s="12" t="s">
        <v>8278</v>
      </c>
      <c r="O2063" t="s">
        <v>8308</v>
      </c>
      <c r="P2063" s="10">
        <f t="shared" si="128"/>
        <v>108</v>
      </c>
      <c r="Q2063" s="10">
        <f t="shared" si="129"/>
        <v>154.16999999999999</v>
      </c>
      <c r="R2063">
        <f t="shared" si="130"/>
        <v>2016</v>
      </c>
      <c r="S2063" s="17">
        <f t="shared" si="131"/>
        <v>42705.764513888891</v>
      </c>
    </row>
    <row r="2064" spans="1:19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14">
        <v>1456218698</v>
      </c>
      <c r="K2064" t="b">
        <v>0</v>
      </c>
      <c r="L2064">
        <v>203</v>
      </c>
      <c r="M2064" t="b">
        <v>1</v>
      </c>
      <c r="N2064" s="12" t="s">
        <v>8278</v>
      </c>
      <c r="O2064" t="s">
        <v>8308</v>
      </c>
      <c r="P2064" s="10">
        <f t="shared" si="128"/>
        <v>115</v>
      </c>
      <c r="Q2064" s="10">
        <f t="shared" si="129"/>
        <v>566.39</v>
      </c>
      <c r="R2064">
        <f t="shared" si="130"/>
        <v>2016</v>
      </c>
      <c r="S2064" s="17">
        <f t="shared" si="131"/>
        <v>42423.3830787037</v>
      </c>
    </row>
    <row r="2065" spans="1:19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14">
        <v>1460482501</v>
      </c>
      <c r="K2065" t="b">
        <v>0</v>
      </c>
      <c r="L2065">
        <v>49</v>
      </c>
      <c r="M2065" t="b">
        <v>1</v>
      </c>
      <c r="N2065" s="12" t="s">
        <v>8278</v>
      </c>
      <c r="O2065" t="s">
        <v>8308</v>
      </c>
      <c r="P2065" s="10">
        <f t="shared" si="128"/>
        <v>148</v>
      </c>
      <c r="Q2065" s="10">
        <f t="shared" si="129"/>
        <v>120.86</v>
      </c>
      <c r="R2065">
        <f t="shared" si="130"/>
        <v>2016</v>
      </c>
      <c r="S2065" s="17">
        <f t="shared" si="131"/>
        <v>42472.73265046296</v>
      </c>
    </row>
    <row r="2066" spans="1:19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14">
        <v>1366879523</v>
      </c>
      <c r="K2066" t="b">
        <v>0</v>
      </c>
      <c r="L2066">
        <v>5812</v>
      </c>
      <c r="M2066" t="b">
        <v>1</v>
      </c>
      <c r="N2066" s="12" t="s">
        <v>8278</v>
      </c>
      <c r="O2066" t="s">
        <v>8308</v>
      </c>
      <c r="P2066" s="10">
        <f t="shared" si="128"/>
        <v>191</v>
      </c>
      <c r="Q2066" s="10">
        <f t="shared" si="129"/>
        <v>86.16</v>
      </c>
      <c r="R2066">
        <f t="shared" si="130"/>
        <v>2013</v>
      </c>
      <c r="S2066" s="17">
        <f t="shared" si="131"/>
        <v>41389.364849537036</v>
      </c>
    </row>
    <row r="2067" spans="1:19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14">
        <v>1385366429</v>
      </c>
      <c r="K2067" t="b">
        <v>0</v>
      </c>
      <c r="L2067">
        <v>1556</v>
      </c>
      <c r="M2067" t="b">
        <v>1</v>
      </c>
      <c r="N2067" s="12" t="s">
        <v>8278</v>
      </c>
      <c r="O2067" t="s">
        <v>8308</v>
      </c>
      <c r="P2067" s="10">
        <f t="shared" si="128"/>
        <v>199</v>
      </c>
      <c r="Q2067" s="10">
        <f t="shared" si="129"/>
        <v>51.21</v>
      </c>
      <c r="R2067">
        <f t="shared" si="130"/>
        <v>2013</v>
      </c>
      <c r="S2067" s="17">
        <f t="shared" si="131"/>
        <v>41603.333668981482</v>
      </c>
    </row>
    <row r="2068" spans="1:19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14">
        <v>1406226683</v>
      </c>
      <c r="K2068" t="b">
        <v>0</v>
      </c>
      <c r="L2068">
        <v>65</v>
      </c>
      <c r="M2068" t="b">
        <v>1</v>
      </c>
      <c r="N2068" s="12" t="s">
        <v>8278</v>
      </c>
      <c r="O2068" t="s">
        <v>8308</v>
      </c>
      <c r="P2068" s="10">
        <f t="shared" si="128"/>
        <v>219</v>
      </c>
      <c r="Q2068" s="10">
        <f t="shared" si="129"/>
        <v>67.260000000000005</v>
      </c>
      <c r="R2068">
        <f t="shared" si="130"/>
        <v>2014</v>
      </c>
      <c r="S2068" s="17">
        <f t="shared" si="131"/>
        <v>41844.771793981483</v>
      </c>
    </row>
    <row r="2069" spans="1:19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14">
        <v>1429648176</v>
      </c>
      <c r="K2069" t="b">
        <v>0</v>
      </c>
      <c r="L2069">
        <v>10</v>
      </c>
      <c r="M2069" t="b">
        <v>1</v>
      </c>
      <c r="N2069" s="12" t="s">
        <v>8278</v>
      </c>
      <c r="O2069" t="s">
        <v>8308</v>
      </c>
      <c r="P2069" s="10">
        <f t="shared" si="128"/>
        <v>127</v>
      </c>
      <c r="Q2069" s="10">
        <f t="shared" si="129"/>
        <v>62.8</v>
      </c>
      <c r="R2069">
        <f t="shared" si="130"/>
        <v>2015</v>
      </c>
      <c r="S2069" s="17">
        <f t="shared" si="131"/>
        <v>42115.853888888887</v>
      </c>
    </row>
    <row r="2070" spans="1:19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14">
        <v>1474402315</v>
      </c>
      <c r="K2070" t="b">
        <v>0</v>
      </c>
      <c r="L2070">
        <v>76</v>
      </c>
      <c r="M2070" t="b">
        <v>1</v>
      </c>
      <c r="N2070" s="12" t="s">
        <v>8278</v>
      </c>
      <c r="O2070" t="s">
        <v>8308</v>
      </c>
      <c r="P2070" s="10">
        <f t="shared" si="128"/>
        <v>105</v>
      </c>
      <c r="Q2070" s="10">
        <f t="shared" si="129"/>
        <v>346.13</v>
      </c>
      <c r="R2070">
        <f t="shared" si="130"/>
        <v>2016</v>
      </c>
      <c r="S2070" s="17">
        <f t="shared" si="131"/>
        <v>42633.841608796298</v>
      </c>
    </row>
    <row r="2071" spans="1:19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14">
        <v>1449098391</v>
      </c>
      <c r="K2071" t="b">
        <v>0</v>
      </c>
      <c r="L2071">
        <v>263</v>
      </c>
      <c r="M2071" t="b">
        <v>1</v>
      </c>
      <c r="N2071" s="12" t="s">
        <v>8278</v>
      </c>
      <c r="O2071" t="s">
        <v>8308</v>
      </c>
      <c r="P2071" s="10">
        <f t="shared" si="128"/>
        <v>128</v>
      </c>
      <c r="Q2071" s="10">
        <f t="shared" si="129"/>
        <v>244.12</v>
      </c>
      <c r="R2071">
        <f t="shared" si="130"/>
        <v>2015</v>
      </c>
      <c r="S2071" s="17">
        <f t="shared" si="131"/>
        <v>42340.972118055557</v>
      </c>
    </row>
    <row r="2072" spans="1:19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14">
        <v>1464536723</v>
      </c>
      <c r="K2072" t="b">
        <v>0</v>
      </c>
      <c r="L2072">
        <v>1530</v>
      </c>
      <c r="M2072" t="b">
        <v>1</v>
      </c>
      <c r="N2072" s="12" t="s">
        <v>8278</v>
      </c>
      <c r="O2072" t="s">
        <v>8308</v>
      </c>
      <c r="P2072" s="10">
        <f t="shared" si="128"/>
        <v>317</v>
      </c>
      <c r="Q2072" s="10">
        <f t="shared" si="129"/>
        <v>259.25</v>
      </c>
      <c r="R2072">
        <f t="shared" si="130"/>
        <v>2016</v>
      </c>
      <c r="S2072" s="17">
        <f t="shared" si="131"/>
        <v>42519.6565162037</v>
      </c>
    </row>
    <row r="2073" spans="1:19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14">
        <v>1471502484</v>
      </c>
      <c r="K2073" t="b">
        <v>0</v>
      </c>
      <c r="L2073">
        <v>278</v>
      </c>
      <c r="M2073" t="b">
        <v>1</v>
      </c>
      <c r="N2073" s="12" t="s">
        <v>8278</v>
      </c>
      <c r="O2073" t="s">
        <v>8308</v>
      </c>
      <c r="P2073" s="10">
        <f t="shared" si="128"/>
        <v>281</v>
      </c>
      <c r="Q2073" s="10">
        <f t="shared" si="129"/>
        <v>201.96</v>
      </c>
      <c r="R2073">
        <f t="shared" si="130"/>
        <v>2016</v>
      </c>
      <c r="S2073" s="17">
        <f t="shared" si="131"/>
        <v>42600.278749999998</v>
      </c>
    </row>
    <row r="2074" spans="1:19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14">
        <v>1460037432</v>
      </c>
      <c r="K2074" t="b">
        <v>0</v>
      </c>
      <c r="L2074">
        <v>350</v>
      </c>
      <c r="M2074" t="b">
        <v>1</v>
      </c>
      <c r="N2074" s="12" t="s">
        <v>8278</v>
      </c>
      <c r="O2074" t="s">
        <v>8308</v>
      </c>
      <c r="P2074" s="10">
        <f t="shared" si="128"/>
        <v>111</v>
      </c>
      <c r="Q2074" s="10">
        <f t="shared" si="129"/>
        <v>226.21</v>
      </c>
      <c r="R2074">
        <f t="shared" si="130"/>
        <v>2016</v>
      </c>
      <c r="S2074" s="17">
        <f t="shared" si="131"/>
        <v>42467.581388888888</v>
      </c>
    </row>
    <row r="2075" spans="1:19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14">
        <v>1427212918</v>
      </c>
      <c r="K2075" t="b">
        <v>0</v>
      </c>
      <c r="L2075">
        <v>470</v>
      </c>
      <c r="M2075" t="b">
        <v>1</v>
      </c>
      <c r="N2075" s="12" t="s">
        <v>8278</v>
      </c>
      <c r="O2075" t="s">
        <v>8308</v>
      </c>
      <c r="P2075" s="10">
        <f t="shared" si="128"/>
        <v>153</v>
      </c>
      <c r="Q2075" s="10">
        <f t="shared" si="129"/>
        <v>324.69</v>
      </c>
      <c r="R2075">
        <f t="shared" si="130"/>
        <v>2015</v>
      </c>
      <c r="S2075" s="17">
        <f t="shared" si="131"/>
        <v>42087.668032407411</v>
      </c>
    </row>
    <row r="2076" spans="1:19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14">
        <v>1459972182</v>
      </c>
      <c r="K2076" t="b">
        <v>0</v>
      </c>
      <c r="L2076">
        <v>3</v>
      </c>
      <c r="M2076" t="b">
        <v>1</v>
      </c>
      <c r="N2076" s="12" t="s">
        <v>8278</v>
      </c>
      <c r="O2076" t="s">
        <v>8308</v>
      </c>
      <c r="P2076" s="10">
        <f t="shared" si="128"/>
        <v>103</v>
      </c>
      <c r="Q2076" s="10">
        <f t="shared" si="129"/>
        <v>205</v>
      </c>
      <c r="R2076">
        <f t="shared" si="130"/>
        <v>2016</v>
      </c>
      <c r="S2076" s="17">
        <f t="shared" si="131"/>
        <v>42466.826180555552</v>
      </c>
    </row>
    <row r="2077" spans="1:19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14">
        <v>1372177288</v>
      </c>
      <c r="K2077" t="b">
        <v>0</v>
      </c>
      <c r="L2077">
        <v>8200</v>
      </c>
      <c r="M2077" t="b">
        <v>1</v>
      </c>
      <c r="N2077" s="12" t="s">
        <v>8278</v>
      </c>
      <c r="O2077" t="s">
        <v>8308</v>
      </c>
      <c r="P2077" s="10">
        <f t="shared" si="128"/>
        <v>1678</v>
      </c>
      <c r="Q2077" s="10">
        <f t="shared" si="129"/>
        <v>20.47</v>
      </c>
      <c r="R2077">
        <f t="shared" si="130"/>
        <v>2013</v>
      </c>
      <c r="S2077" s="17">
        <f t="shared" si="131"/>
        <v>41450.681574074071</v>
      </c>
    </row>
    <row r="2078" spans="1:19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14">
        <v>1402693689</v>
      </c>
      <c r="K2078" t="b">
        <v>0</v>
      </c>
      <c r="L2078">
        <v>8359</v>
      </c>
      <c r="M2078" t="b">
        <v>1</v>
      </c>
      <c r="N2078" s="12" t="s">
        <v>8278</v>
      </c>
      <c r="O2078" t="s">
        <v>8308</v>
      </c>
      <c r="P2078" s="10">
        <f t="shared" si="128"/>
        <v>543</v>
      </c>
      <c r="Q2078" s="10">
        <f t="shared" si="129"/>
        <v>116.35</v>
      </c>
      <c r="R2078">
        <f t="shared" si="130"/>
        <v>2014</v>
      </c>
      <c r="S2078" s="17">
        <f t="shared" si="131"/>
        <v>41803.880659722221</v>
      </c>
    </row>
    <row r="2079" spans="1:19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14">
        <v>1428541276</v>
      </c>
      <c r="K2079" t="b">
        <v>0</v>
      </c>
      <c r="L2079">
        <v>188</v>
      </c>
      <c r="M2079" t="b">
        <v>1</v>
      </c>
      <c r="N2079" s="12" t="s">
        <v>8278</v>
      </c>
      <c r="O2079" t="s">
        <v>8308</v>
      </c>
      <c r="P2079" s="10">
        <f t="shared" si="128"/>
        <v>116</v>
      </c>
      <c r="Q2079" s="10">
        <f t="shared" si="129"/>
        <v>307.2</v>
      </c>
      <c r="R2079">
        <f t="shared" si="130"/>
        <v>2015</v>
      </c>
      <c r="S2079" s="17">
        <f t="shared" si="131"/>
        <v>42103.042546296296</v>
      </c>
    </row>
    <row r="2080" spans="1:19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14">
        <v>1479493857</v>
      </c>
      <c r="K2080" t="b">
        <v>0</v>
      </c>
      <c r="L2080">
        <v>48</v>
      </c>
      <c r="M2080" t="b">
        <v>1</v>
      </c>
      <c r="N2080" s="12" t="s">
        <v>8278</v>
      </c>
      <c r="O2080" t="s">
        <v>8308</v>
      </c>
      <c r="P2080" s="10">
        <f t="shared" si="128"/>
        <v>131</v>
      </c>
      <c r="Q2080" s="10">
        <f t="shared" si="129"/>
        <v>546.69000000000005</v>
      </c>
      <c r="R2080">
        <f t="shared" si="130"/>
        <v>2016</v>
      </c>
      <c r="S2080" s="17">
        <f t="shared" si="131"/>
        <v>42692.771493055552</v>
      </c>
    </row>
    <row r="2081" spans="1:19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14">
        <v>1432659793</v>
      </c>
      <c r="K2081" t="b">
        <v>0</v>
      </c>
      <c r="L2081">
        <v>607</v>
      </c>
      <c r="M2081" t="b">
        <v>1</v>
      </c>
      <c r="N2081" s="12" t="s">
        <v>8278</v>
      </c>
      <c r="O2081" t="s">
        <v>8308</v>
      </c>
      <c r="P2081" s="10">
        <f t="shared" si="128"/>
        <v>288</v>
      </c>
      <c r="Q2081" s="10">
        <f t="shared" si="129"/>
        <v>47.47</v>
      </c>
      <c r="R2081">
        <f t="shared" si="130"/>
        <v>2015</v>
      </c>
      <c r="S2081" s="17">
        <f t="shared" si="131"/>
        <v>42150.71056712963</v>
      </c>
    </row>
    <row r="2082" spans="1:19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14">
        <v>1444690700</v>
      </c>
      <c r="K2082" t="b">
        <v>0</v>
      </c>
      <c r="L2082">
        <v>50</v>
      </c>
      <c r="M2082" t="b">
        <v>1</v>
      </c>
      <c r="N2082" s="12" t="s">
        <v>8278</v>
      </c>
      <c r="O2082" t="s">
        <v>8308</v>
      </c>
      <c r="P2082" s="10">
        <f t="shared" si="128"/>
        <v>508</v>
      </c>
      <c r="Q2082" s="10">
        <f t="shared" si="129"/>
        <v>101.56</v>
      </c>
      <c r="R2082">
        <f t="shared" si="130"/>
        <v>2015</v>
      </c>
      <c r="S2082" s="17">
        <f t="shared" si="131"/>
        <v>42289.957175925927</v>
      </c>
    </row>
    <row r="2083" spans="1:19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14">
        <v>1333597555</v>
      </c>
      <c r="K2083" t="b">
        <v>0</v>
      </c>
      <c r="L2083">
        <v>55</v>
      </c>
      <c r="M2083" t="b">
        <v>1</v>
      </c>
      <c r="N2083" s="12" t="s">
        <v>8284</v>
      </c>
      <c r="O2083" t="s">
        <v>8288</v>
      </c>
      <c r="P2083" s="10">
        <f t="shared" si="128"/>
        <v>115</v>
      </c>
      <c r="Q2083" s="10">
        <f t="shared" si="129"/>
        <v>72.91</v>
      </c>
      <c r="R2083">
        <f t="shared" si="130"/>
        <v>2012</v>
      </c>
      <c r="S2083" s="17">
        <f t="shared" si="131"/>
        <v>41004.156886574077</v>
      </c>
    </row>
    <row r="2084" spans="1:19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14">
        <v>1316919196</v>
      </c>
      <c r="K2084" t="b">
        <v>0</v>
      </c>
      <c r="L2084">
        <v>38</v>
      </c>
      <c r="M2084" t="b">
        <v>1</v>
      </c>
      <c r="N2084" s="12" t="s">
        <v>8284</v>
      </c>
      <c r="O2084" t="s">
        <v>8288</v>
      </c>
      <c r="P2084" s="10">
        <f t="shared" si="128"/>
        <v>111</v>
      </c>
      <c r="Q2084" s="10">
        <f t="shared" si="129"/>
        <v>43.71</v>
      </c>
      <c r="R2084">
        <f t="shared" si="130"/>
        <v>2011</v>
      </c>
      <c r="S2084" s="17">
        <f t="shared" si="131"/>
        <v>40811.120324074072</v>
      </c>
    </row>
    <row r="2085" spans="1:19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14">
        <v>1336238395</v>
      </c>
      <c r="K2085" t="b">
        <v>0</v>
      </c>
      <c r="L2085">
        <v>25</v>
      </c>
      <c r="M2085" t="b">
        <v>1</v>
      </c>
      <c r="N2085" s="12" t="s">
        <v>8284</v>
      </c>
      <c r="O2085" t="s">
        <v>8288</v>
      </c>
      <c r="P2085" s="10">
        <f t="shared" si="128"/>
        <v>113</v>
      </c>
      <c r="Q2085" s="10">
        <f t="shared" si="129"/>
        <v>34</v>
      </c>
      <c r="R2085">
        <f t="shared" si="130"/>
        <v>2012</v>
      </c>
      <c r="S2085" s="17">
        <f t="shared" si="131"/>
        <v>41034.72216435185</v>
      </c>
    </row>
    <row r="2086" spans="1:19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14">
        <v>1396468782</v>
      </c>
      <c r="K2086" t="b">
        <v>0</v>
      </c>
      <c r="L2086">
        <v>46</v>
      </c>
      <c r="M2086" t="b">
        <v>1</v>
      </c>
      <c r="N2086" s="12" t="s">
        <v>8284</v>
      </c>
      <c r="O2086" t="s">
        <v>8288</v>
      </c>
      <c r="P2086" s="10">
        <f t="shared" si="128"/>
        <v>108</v>
      </c>
      <c r="Q2086" s="10">
        <f t="shared" si="129"/>
        <v>70.650000000000006</v>
      </c>
      <c r="R2086">
        <f t="shared" si="130"/>
        <v>2014</v>
      </c>
      <c r="S2086" s="17">
        <f t="shared" si="131"/>
        <v>41731.833124999997</v>
      </c>
    </row>
    <row r="2087" spans="1:19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14">
        <v>1339790587</v>
      </c>
      <c r="K2087" t="b">
        <v>0</v>
      </c>
      <c r="L2087">
        <v>83</v>
      </c>
      <c r="M2087" t="b">
        <v>1</v>
      </c>
      <c r="N2087" s="12" t="s">
        <v>8284</v>
      </c>
      <c r="O2087" t="s">
        <v>8288</v>
      </c>
      <c r="P2087" s="10">
        <f t="shared" si="128"/>
        <v>124</v>
      </c>
      <c r="Q2087" s="10">
        <f t="shared" si="129"/>
        <v>89.3</v>
      </c>
      <c r="R2087">
        <f t="shared" si="130"/>
        <v>2012</v>
      </c>
      <c r="S2087" s="17">
        <f t="shared" si="131"/>
        <v>41075.835497685184</v>
      </c>
    </row>
    <row r="2088" spans="1:19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14">
        <v>1321200332</v>
      </c>
      <c r="K2088" t="b">
        <v>0</v>
      </c>
      <c r="L2088">
        <v>35</v>
      </c>
      <c r="M2088" t="b">
        <v>1</v>
      </c>
      <c r="N2088" s="12" t="s">
        <v>8284</v>
      </c>
      <c r="O2088" t="s">
        <v>8288</v>
      </c>
      <c r="P2088" s="10">
        <f t="shared" si="128"/>
        <v>101</v>
      </c>
      <c r="Q2088" s="10">
        <f t="shared" si="129"/>
        <v>115.09</v>
      </c>
      <c r="R2088">
        <f t="shared" si="130"/>
        <v>2011</v>
      </c>
      <c r="S2088" s="17">
        <f t="shared" si="131"/>
        <v>40860.67050925926</v>
      </c>
    </row>
    <row r="2089" spans="1:19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14">
        <v>1312865658</v>
      </c>
      <c r="K2089" t="b">
        <v>0</v>
      </c>
      <c r="L2089">
        <v>25</v>
      </c>
      <c r="M2089" t="b">
        <v>1</v>
      </c>
      <c r="N2089" s="12" t="s">
        <v>8284</v>
      </c>
      <c r="O2089" t="s">
        <v>8288</v>
      </c>
      <c r="P2089" s="10">
        <f t="shared" si="128"/>
        <v>104</v>
      </c>
      <c r="Q2089" s="10">
        <f t="shared" si="129"/>
        <v>62.12</v>
      </c>
      <c r="R2089">
        <f t="shared" si="130"/>
        <v>2011</v>
      </c>
      <c r="S2089" s="17">
        <f t="shared" si="131"/>
        <v>40764.204375000001</v>
      </c>
    </row>
    <row r="2090" spans="1:19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14">
        <v>1281028152</v>
      </c>
      <c r="K2090" t="b">
        <v>0</v>
      </c>
      <c r="L2090">
        <v>75</v>
      </c>
      <c r="M2090" t="b">
        <v>1</v>
      </c>
      <c r="N2090" s="12" t="s">
        <v>8284</v>
      </c>
      <c r="O2090" t="s">
        <v>8288</v>
      </c>
      <c r="P2090" s="10">
        <f t="shared" si="128"/>
        <v>116</v>
      </c>
      <c r="Q2090" s="10">
        <f t="shared" si="129"/>
        <v>46.2</v>
      </c>
      <c r="R2090">
        <f t="shared" si="130"/>
        <v>2010</v>
      </c>
      <c r="S2090" s="17">
        <f t="shared" si="131"/>
        <v>40395.714722222219</v>
      </c>
    </row>
    <row r="2091" spans="1:19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14">
        <v>1372384194</v>
      </c>
      <c r="K2091" t="b">
        <v>0</v>
      </c>
      <c r="L2091">
        <v>62</v>
      </c>
      <c r="M2091" t="b">
        <v>1</v>
      </c>
      <c r="N2091" s="12" t="s">
        <v>8284</v>
      </c>
      <c r="O2091" t="s">
        <v>8288</v>
      </c>
      <c r="P2091" s="10">
        <f t="shared" si="128"/>
        <v>120</v>
      </c>
      <c r="Q2091" s="10">
        <f t="shared" si="129"/>
        <v>48.55</v>
      </c>
      <c r="R2091">
        <f t="shared" si="130"/>
        <v>2013</v>
      </c>
      <c r="S2091" s="17">
        <f t="shared" si="131"/>
        <v>41453.076319444444</v>
      </c>
    </row>
    <row r="2092" spans="1:19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14">
        <v>1359104955</v>
      </c>
      <c r="K2092" t="b">
        <v>0</v>
      </c>
      <c r="L2092">
        <v>160</v>
      </c>
      <c r="M2092" t="b">
        <v>1</v>
      </c>
      <c r="N2092" s="12" t="s">
        <v>8284</v>
      </c>
      <c r="O2092" t="s">
        <v>8288</v>
      </c>
      <c r="P2092" s="10">
        <f t="shared" si="128"/>
        <v>115</v>
      </c>
      <c r="Q2092" s="10">
        <f t="shared" si="129"/>
        <v>57.52</v>
      </c>
      <c r="R2092">
        <f t="shared" si="130"/>
        <v>2013</v>
      </c>
      <c r="S2092" s="17">
        <f t="shared" si="131"/>
        <v>41299.381423611114</v>
      </c>
    </row>
    <row r="2093" spans="1:19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14">
        <v>1294818278</v>
      </c>
      <c r="K2093" t="b">
        <v>0</v>
      </c>
      <c r="L2093">
        <v>246</v>
      </c>
      <c r="M2093" t="b">
        <v>1</v>
      </c>
      <c r="N2093" s="12" t="s">
        <v>8284</v>
      </c>
      <c r="O2093" t="s">
        <v>8288</v>
      </c>
      <c r="P2093" s="10">
        <f t="shared" si="128"/>
        <v>120</v>
      </c>
      <c r="Q2093" s="10">
        <f t="shared" si="129"/>
        <v>88.15</v>
      </c>
      <c r="R2093">
        <f t="shared" si="130"/>
        <v>2011</v>
      </c>
      <c r="S2093" s="17">
        <f t="shared" si="131"/>
        <v>40555.322662037033</v>
      </c>
    </row>
    <row r="2094" spans="1:19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14">
        <v>1312822732</v>
      </c>
      <c r="K2094" t="b">
        <v>0</v>
      </c>
      <c r="L2094">
        <v>55</v>
      </c>
      <c r="M2094" t="b">
        <v>1</v>
      </c>
      <c r="N2094" s="12" t="s">
        <v>8284</v>
      </c>
      <c r="O2094" t="s">
        <v>8288</v>
      </c>
      <c r="P2094" s="10">
        <f t="shared" si="128"/>
        <v>101</v>
      </c>
      <c r="Q2094" s="10">
        <f t="shared" si="129"/>
        <v>110.49</v>
      </c>
      <c r="R2094">
        <f t="shared" si="130"/>
        <v>2011</v>
      </c>
      <c r="S2094" s="17">
        <f t="shared" si="131"/>
        <v>40763.707546296297</v>
      </c>
    </row>
    <row r="2095" spans="1:19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14">
        <v>1351024232</v>
      </c>
      <c r="K2095" t="b">
        <v>0</v>
      </c>
      <c r="L2095">
        <v>23</v>
      </c>
      <c r="M2095" t="b">
        <v>1</v>
      </c>
      <c r="N2095" s="12" t="s">
        <v>8284</v>
      </c>
      <c r="O2095" t="s">
        <v>8288</v>
      </c>
      <c r="P2095" s="10">
        <f t="shared" si="128"/>
        <v>102</v>
      </c>
      <c r="Q2095" s="10">
        <f t="shared" si="129"/>
        <v>66.83</v>
      </c>
      <c r="R2095">
        <f t="shared" si="130"/>
        <v>2012</v>
      </c>
      <c r="S2095" s="17">
        <f t="shared" si="131"/>
        <v>41205.854537037041</v>
      </c>
    </row>
    <row r="2096" spans="1:19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14">
        <v>1327969730</v>
      </c>
      <c r="K2096" t="b">
        <v>0</v>
      </c>
      <c r="L2096">
        <v>72</v>
      </c>
      <c r="M2096" t="b">
        <v>1</v>
      </c>
      <c r="N2096" s="12" t="s">
        <v>8284</v>
      </c>
      <c r="O2096" t="s">
        <v>8288</v>
      </c>
      <c r="P2096" s="10">
        <f t="shared" si="128"/>
        <v>121</v>
      </c>
      <c r="Q2096" s="10">
        <f t="shared" si="129"/>
        <v>58.6</v>
      </c>
      <c r="R2096">
        <f t="shared" si="130"/>
        <v>2012</v>
      </c>
      <c r="S2096" s="17">
        <f t="shared" si="131"/>
        <v>40939.02002314815</v>
      </c>
    </row>
    <row r="2097" spans="1:19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14">
        <v>1312392973</v>
      </c>
      <c r="K2097" t="b">
        <v>0</v>
      </c>
      <c r="L2097">
        <v>22</v>
      </c>
      <c r="M2097" t="b">
        <v>1</v>
      </c>
      <c r="N2097" s="12" t="s">
        <v>8284</v>
      </c>
      <c r="O2097" t="s">
        <v>8288</v>
      </c>
      <c r="P2097" s="10">
        <f t="shared" si="128"/>
        <v>100</v>
      </c>
      <c r="Q2097" s="10">
        <f t="shared" si="129"/>
        <v>113.64</v>
      </c>
      <c r="R2097">
        <f t="shared" si="130"/>
        <v>2011</v>
      </c>
      <c r="S2097" s="17">
        <f t="shared" si="131"/>
        <v>40758.733483796292</v>
      </c>
    </row>
    <row r="2098" spans="1:19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14">
        <v>1349892735</v>
      </c>
      <c r="K2098" t="b">
        <v>0</v>
      </c>
      <c r="L2098">
        <v>14</v>
      </c>
      <c r="M2098" t="b">
        <v>1</v>
      </c>
      <c r="N2098" s="12" t="s">
        <v>8284</v>
      </c>
      <c r="O2098" t="s">
        <v>8288</v>
      </c>
      <c r="P2098" s="10">
        <f t="shared" si="128"/>
        <v>102</v>
      </c>
      <c r="Q2098" s="10">
        <f t="shared" si="129"/>
        <v>43.57</v>
      </c>
      <c r="R2098">
        <f t="shared" si="130"/>
        <v>2012</v>
      </c>
      <c r="S2098" s="17">
        <f t="shared" si="131"/>
        <v>41192.758506944447</v>
      </c>
    </row>
    <row r="2099" spans="1:19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14">
        <v>1317564135</v>
      </c>
      <c r="K2099" t="b">
        <v>0</v>
      </c>
      <c r="L2099">
        <v>38</v>
      </c>
      <c r="M2099" t="b">
        <v>1</v>
      </c>
      <c r="N2099" s="12" t="s">
        <v>8284</v>
      </c>
      <c r="O2099" t="s">
        <v>8288</v>
      </c>
      <c r="P2099" s="10">
        <f t="shared" si="128"/>
        <v>100</v>
      </c>
      <c r="Q2099" s="10">
        <f t="shared" si="129"/>
        <v>78.95</v>
      </c>
      <c r="R2099">
        <f t="shared" si="130"/>
        <v>2011</v>
      </c>
      <c r="S2099" s="17">
        <f t="shared" si="131"/>
        <v>40818.58489583333</v>
      </c>
    </row>
    <row r="2100" spans="1:19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14">
        <v>1328582635</v>
      </c>
      <c r="K2100" t="b">
        <v>0</v>
      </c>
      <c r="L2100">
        <v>32</v>
      </c>
      <c r="M2100" t="b">
        <v>1</v>
      </c>
      <c r="N2100" s="12" t="s">
        <v>8284</v>
      </c>
      <c r="O2100" t="s">
        <v>8288</v>
      </c>
      <c r="P2100" s="10">
        <f t="shared" si="128"/>
        <v>100</v>
      </c>
      <c r="Q2100" s="10">
        <f t="shared" si="129"/>
        <v>188.13</v>
      </c>
      <c r="R2100">
        <f t="shared" si="130"/>
        <v>2012</v>
      </c>
      <c r="S2100" s="17">
        <f t="shared" si="131"/>
        <v>40946.11383101852</v>
      </c>
    </row>
    <row r="2101" spans="1:19" ht="15.7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14">
        <v>1434650084</v>
      </c>
      <c r="K2101" t="b">
        <v>0</v>
      </c>
      <c r="L2101">
        <v>63</v>
      </c>
      <c r="M2101" t="b">
        <v>1</v>
      </c>
      <c r="N2101" s="12" t="s">
        <v>8284</v>
      </c>
      <c r="O2101" t="s">
        <v>8288</v>
      </c>
      <c r="P2101" s="10">
        <f t="shared" si="128"/>
        <v>132</v>
      </c>
      <c r="Q2101" s="10">
        <f t="shared" si="129"/>
        <v>63.03</v>
      </c>
      <c r="R2101">
        <f t="shared" si="130"/>
        <v>2015</v>
      </c>
      <c r="S2101" s="17">
        <f t="shared" si="131"/>
        <v>42173.746342592596</v>
      </c>
    </row>
    <row r="2102" spans="1:19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14">
        <v>1339704141</v>
      </c>
      <c r="K2102" t="b">
        <v>0</v>
      </c>
      <c r="L2102">
        <v>27</v>
      </c>
      <c r="M2102" t="b">
        <v>1</v>
      </c>
      <c r="N2102" s="12" t="s">
        <v>8284</v>
      </c>
      <c r="O2102" t="s">
        <v>8288</v>
      </c>
      <c r="P2102" s="10">
        <f t="shared" si="128"/>
        <v>137</v>
      </c>
      <c r="Q2102" s="10">
        <f t="shared" si="129"/>
        <v>30.37</v>
      </c>
      <c r="R2102">
        <f t="shared" si="130"/>
        <v>2012</v>
      </c>
      <c r="S2102" s="17">
        <f t="shared" si="131"/>
        <v>41074.834965277776</v>
      </c>
    </row>
    <row r="2103" spans="1:19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14">
        <v>1323920114</v>
      </c>
      <c r="K2103" t="b">
        <v>0</v>
      </c>
      <c r="L2103">
        <v>44</v>
      </c>
      <c r="M2103" t="b">
        <v>1</v>
      </c>
      <c r="N2103" s="12" t="s">
        <v>8284</v>
      </c>
      <c r="O2103" t="s">
        <v>8288</v>
      </c>
      <c r="P2103" s="10">
        <f t="shared" si="128"/>
        <v>113</v>
      </c>
      <c r="Q2103" s="10">
        <f t="shared" si="129"/>
        <v>51.48</v>
      </c>
      <c r="R2103">
        <f t="shared" si="130"/>
        <v>2011</v>
      </c>
      <c r="S2103" s="17">
        <f t="shared" si="131"/>
        <v>40892.149467592593</v>
      </c>
    </row>
    <row r="2104" spans="1:19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14">
        <v>1302036648</v>
      </c>
      <c r="K2104" t="b">
        <v>0</v>
      </c>
      <c r="L2104">
        <v>38</v>
      </c>
      <c r="M2104" t="b">
        <v>1</v>
      </c>
      <c r="N2104" s="12" t="s">
        <v>8284</v>
      </c>
      <c r="O2104" t="s">
        <v>8288</v>
      </c>
      <c r="P2104" s="10">
        <f t="shared" si="128"/>
        <v>136</v>
      </c>
      <c r="Q2104" s="10">
        <f t="shared" si="129"/>
        <v>35.79</v>
      </c>
      <c r="R2104">
        <f t="shared" si="130"/>
        <v>2011</v>
      </c>
      <c r="S2104" s="17">
        <f t="shared" si="131"/>
        <v>40638.868611111109</v>
      </c>
    </row>
    <row r="2105" spans="1:19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14">
        <v>1349892427</v>
      </c>
      <c r="K2105" t="b">
        <v>0</v>
      </c>
      <c r="L2105">
        <v>115</v>
      </c>
      <c r="M2105" t="b">
        <v>1</v>
      </c>
      <c r="N2105" s="12" t="s">
        <v>8284</v>
      </c>
      <c r="O2105" t="s">
        <v>8288</v>
      </c>
      <c r="P2105" s="10">
        <f t="shared" si="128"/>
        <v>146</v>
      </c>
      <c r="Q2105" s="10">
        <f t="shared" si="129"/>
        <v>98.82</v>
      </c>
      <c r="R2105">
        <f t="shared" si="130"/>
        <v>2012</v>
      </c>
      <c r="S2105" s="17">
        <f t="shared" si="131"/>
        <v>41192.754942129628</v>
      </c>
    </row>
    <row r="2106" spans="1:19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14">
        <v>1367286434</v>
      </c>
      <c r="K2106" t="b">
        <v>0</v>
      </c>
      <c r="L2106">
        <v>37</v>
      </c>
      <c r="M2106" t="b">
        <v>1</v>
      </c>
      <c r="N2106" s="12" t="s">
        <v>8284</v>
      </c>
      <c r="O2106" t="s">
        <v>8288</v>
      </c>
      <c r="P2106" s="10">
        <f t="shared" si="128"/>
        <v>130</v>
      </c>
      <c r="Q2106" s="10">
        <f t="shared" si="129"/>
        <v>28</v>
      </c>
      <c r="R2106">
        <f t="shared" si="130"/>
        <v>2013</v>
      </c>
      <c r="S2106" s="17">
        <f t="shared" si="131"/>
        <v>41394.074467592596</v>
      </c>
    </row>
    <row r="2107" spans="1:19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14">
        <v>1415472953</v>
      </c>
      <c r="K2107" t="b">
        <v>0</v>
      </c>
      <c r="L2107">
        <v>99</v>
      </c>
      <c r="M2107" t="b">
        <v>1</v>
      </c>
      <c r="N2107" s="12" t="s">
        <v>8284</v>
      </c>
      <c r="O2107" t="s">
        <v>8288</v>
      </c>
      <c r="P2107" s="10">
        <f t="shared" si="128"/>
        <v>254</v>
      </c>
      <c r="Q2107" s="10">
        <f t="shared" si="129"/>
        <v>51.31</v>
      </c>
      <c r="R2107">
        <f t="shared" si="130"/>
        <v>2014</v>
      </c>
      <c r="S2107" s="17">
        <f t="shared" si="131"/>
        <v>41951.788807870369</v>
      </c>
    </row>
    <row r="2108" spans="1:19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14">
        <v>1356584974</v>
      </c>
      <c r="K2108" t="b">
        <v>0</v>
      </c>
      <c r="L2108">
        <v>44</v>
      </c>
      <c r="M2108" t="b">
        <v>1</v>
      </c>
      <c r="N2108" s="12" t="s">
        <v>8284</v>
      </c>
      <c r="O2108" t="s">
        <v>8288</v>
      </c>
      <c r="P2108" s="10">
        <f t="shared" si="128"/>
        <v>107</v>
      </c>
      <c r="Q2108" s="10">
        <f t="shared" si="129"/>
        <v>53.52</v>
      </c>
      <c r="R2108">
        <f t="shared" si="130"/>
        <v>2012</v>
      </c>
      <c r="S2108" s="17">
        <f t="shared" si="131"/>
        <v>41270.21497685185</v>
      </c>
    </row>
    <row r="2109" spans="1:19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14">
        <v>1413997393</v>
      </c>
      <c r="K2109" t="b">
        <v>0</v>
      </c>
      <c r="L2109">
        <v>58</v>
      </c>
      <c r="M2109" t="b">
        <v>1</v>
      </c>
      <c r="N2109" s="12" t="s">
        <v>8284</v>
      </c>
      <c r="O2109" t="s">
        <v>8288</v>
      </c>
      <c r="P2109" s="10">
        <f t="shared" si="128"/>
        <v>108</v>
      </c>
      <c r="Q2109" s="10">
        <f t="shared" si="129"/>
        <v>37.15</v>
      </c>
      <c r="R2109">
        <f t="shared" si="130"/>
        <v>2014</v>
      </c>
      <c r="S2109" s="17">
        <f t="shared" si="131"/>
        <v>41934.71056712963</v>
      </c>
    </row>
    <row r="2110" spans="1:19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14">
        <v>1344917580</v>
      </c>
      <c r="K2110" t="b">
        <v>0</v>
      </c>
      <c r="L2110">
        <v>191</v>
      </c>
      <c r="M2110" t="b">
        <v>1</v>
      </c>
      <c r="N2110" s="12" t="s">
        <v>8284</v>
      </c>
      <c r="O2110" t="s">
        <v>8288</v>
      </c>
      <c r="P2110" s="10">
        <f t="shared" si="128"/>
        <v>107</v>
      </c>
      <c r="Q2110" s="10">
        <f t="shared" si="129"/>
        <v>89.9</v>
      </c>
      <c r="R2110">
        <f t="shared" si="130"/>
        <v>2012</v>
      </c>
      <c r="S2110" s="17">
        <f t="shared" si="131"/>
        <v>41135.175694444442</v>
      </c>
    </row>
    <row r="2111" spans="1:19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14">
        <v>1433523617</v>
      </c>
      <c r="K2111" t="b">
        <v>0</v>
      </c>
      <c r="L2111">
        <v>40</v>
      </c>
      <c r="M2111" t="b">
        <v>1</v>
      </c>
      <c r="N2111" s="12" t="s">
        <v>8284</v>
      </c>
      <c r="O2111" t="s">
        <v>8288</v>
      </c>
      <c r="P2111" s="10">
        <f t="shared" si="128"/>
        <v>107</v>
      </c>
      <c r="Q2111" s="10">
        <f t="shared" si="129"/>
        <v>106.53</v>
      </c>
      <c r="R2111">
        <f t="shared" si="130"/>
        <v>2015</v>
      </c>
      <c r="S2111" s="17">
        <f t="shared" si="131"/>
        <v>42160.708530092597</v>
      </c>
    </row>
    <row r="2112" spans="1:19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14">
        <v>1398873969</v>
      </c>
      <c r="K2112" t="b">
        <v>0</v>
      </c>
      <c r="L2112">
        <v>38</v>
      </c>
      <c r="M2112" t="b">
        <v>1</v>
      </c>
      <c r="N2112" s="12" t="s">
        <v>8284</v>
      </c>
      <c r="O2112" t="s">
        <v>8288</v>
      </c>
      <c r="P2112" s="10">
        <f t="shared" si="128"/>
        <v>100</v>
      </c>
      <c r="Q2112" s="10">
        <f t="shared" si="129"/>
        <v>52.82</v>
      </c>
      <c r="R2112">
        <f t="shared" si="130"/>
        <v>2014</v>
      </c>
      <c r="S2112" s="17">
        <f t="shared" si="131"/>
        <v>41759.670937499999</v>
      </c>
    </row>
    <row r="2113" spans="1:19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14">
        <v>1307594625</v>
      </c>
      <c r="K2113" t="b">
        <v>0</v>
      </c>
      <c r="L2113">
        <v>39</v>
      </c>
      <c r="M2113" t="b">
        <v>1</v>
      </c>
      <c r="N2113" s="12" t="s">
        <v>8284</v>
      </c>
      <c r="O2113" t="s">
        <v>8288</v>
      </c>
      <c r="P2113" s="10">
        <f t="shared" si="128"/>
        <v>107</v>
      </c>
      <c r="Q2113" s="10">
        <f t="shared" si="129"/>
        <v>54.62</v>
      </c>
      <c r="R2113">
        <f t="shared" si="130"/>
        <v>2011</v>
      </c>
      <c r="S2113" s="17">
        <f t="shared" si="131"/>
        <v>40703.197048611109</v>
      </c>
    </row>
    <row r="2114" spans="1:19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14">
        <v>1364854593</v>
      </c>
      <c r="K2114" t="b">
        <v>0</v>
      </c>
      <c r="L2114">
        <v>11</v>
      </c>
      <c r="M2114" t="b">
        <v>1</v>
      </c>
      <c r="N2114" s="12" t="s">
        <v>8284</v>
      </c>
      <c r="O2114" t="s">
        <v>8288</v>
      </c>
      <c r="P2114" s="10">
        <f t="shared" si="128"/>
        <v>100</v>
      </c>
      <c r="Q2114" s="10">
        <f t="shared" si="129"/>
        <v>27.27</v>
      </c>
      <c r="R2114">
        <f t="shared" si="130"/>
        <v>2013</v>
      </c>
      <c r="S2114" s="17">
        <f t="shared" si="131"/>
        <v>41365.928159722222</v>
      </c>
    </row>
    <row r="2115" spans="1:19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14">
        <v>1408481176</v>
      </c>
      <c r="K2115" t="b">
        <v>0</v>
      </c>
      <c r="L2115">
        <v>107</v>
      </c>
      <c r="M2115" t="b">
        <v>1</v>
      </c>
      <c r="N2115" s="12" t="s">
        <v>8284</v>
      </c>
      <c r="O2115" t="s">
        <v>8288</v>
      </c>
      <c r="P2115" s="10">
        <f t="shared" ref="P2115:P2178" si="132">ROUND(E2115/D2115*100,0)</f>
        <v>105</v>
      </c>
      <c r="Q2115" s="10">
        <f t="shared" ref="Q2115:Q2178" si="133">ROUND(E2115/L2115,2)</f>
        <v>68.599999999999994</v>
      </c>
      <c r="R2115">
        <f t="shared" ref="R2115:R2178" si="134">YEAR(S2115)</f>
        <v>2014</v>
      </c>
      <c r="S2115" s="17">
        <f t="shared" ref="S2115:S2178" si="135">(((J2115/60)/60)/24)+DATE(1970,1,1)</f>
        <v>41870.86546296296</v>
      </c>
    </row>
    <row r="2116" spans="1:19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14">
        <v>1286480070</v>
      </c>
      <c r="K2116" t="b">
        <v>0</v>
      </c>
      <c r="L2116">
        <v>147</v>
      </c>
      <c r="M2116" t="b">
        <v>1</v>
      </c>
      <c r="N2116" s="12" t="s">
        <v>8284</v>
      </c>
      <c r="O2116" t="s">
        <v>8288</v>
      </c>
      <c r="P2116" s="10">
        <f t="shared" si="132"/>
        <v>105</v>
      </c>
      <c r="Q2116" s="10">
        <f t="shared" si="133"/>
        <v>35.61</v>
      </c>
      <c r="R2116">
        <f t="shared" si="134"/>
        <v>2010</v>
      </c>
      <c r="S2116" s="17">
        <f t="shared" si="135"/>
        <v>40458.815625000003</v>
      </c>
    </row>
    <row r="2117" spans="1:19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14">
        <v>1295575001</v>
      </c>
      <c r="K2117" t="b">
        <v>0</v>
      </c>
      <c r="L2117">
        <v>36</v>
      </c>
      <c r="M2117" t="b">
        <v>1</v>
      </c>
      <c r="N2117" s="12" t="s">
        <v>8284</v>
      </c>
      <c r="O2117" t="s">
        <v>8288</v>
      </c>
      <c r="P2117" s="10">
        <f t="shared" si="132"/>
        <v>226</v>
      </c>
      <c r="Q2117" s="10">
        <f t="shared" si="133"/>
        <v>94.03</v>
      </c>
      <c r="R2117">
        <f t="shared" si="134"/>
        <v>2011</v>
      </c>
      <c r="S2117" s="17">
        <f t="shared" si="135"/>
        <v>40564.081030092595</v>
      </c>
    </row>
    <row r="2118" spans="1:19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14">
        <v>1345056003</v>
      </c>
      <c r="K2118" t="b">
        <v>0</v>
      </c>
      <c r="L2118">
        <v>92</v>
      </c>
      <c r="M2118" t="b">
        <v>1</v>
      </c>
      <c r="N2118" s="12" t="s">
        <v>8284</v>
      </c>
      <c r="O2118" t="s">
        <v>8288</v>
      </c>
      <c r="P2118" s="10">
        <f t="shared" si="132"/>
        <v>101</v>
      </c>
      <c r="Q2118" s="10">
        <f t="shared" si="133"/>
        <v>526.46</v>
      </c>
      <c r="R2118">
        <f t="shared" si="134"/>
        <v>2012</v>
      </c>
      <c r="S2118" s="17">
        <f t="shared" si="135"/>
        <v>41136.777812500004</v>
      </c>
    </row>
    <row r="2119" spans="1:19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14">
        <v>1444699549</v>
      </c>
      <c r="K2119" t="b">
        <v>0</v>
      </c>
      <c r="L2119">
        <v>35</v>
      </c>
      <c r="M2119" t="b">
        <v>1</v>
      </c>
      <c r="N2119" s="12" t="s">
        <v>8284</v>
      </c>
      <c r="O2119" t="s">
        <v>8288</v>
      </c>
      <c r="P2119" s="10">
        <f t="shared" si="132"/>
        <v>148</v>
      </c>
      <c r="Q2119" s="10">
        <f t="shared" si="133"/>
        <v>50.66</v>
      </c>
      <c r="R2119">
        <f t="shared" si="134"/>
        <v>2015</v>
      </c>
      <c r="S2119" s="17">
        <f t="shared" si="135"/>
        <v>42290.059594907405</v>
      </c>
    </row>
    <row r="2120" spans="1:19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14">
        <v>1308946136</v>
      </c>
      <c r="K2120" t="b">
        <v>0</v>
      </c>
      <c r="L2120">
        <v>17</v>
      </c>
      <c r="M2120" t="b">
        <v>1</v>
      </c>
      <c r="N2120" s="12" t="s">
        <v>8284</v>
      </c>
      <c r="O2120" t="s">
        <v>8288</v>
      </c>
      <c r="P2120" s="10">
        <f t="shared" si="132"/>
        <v>135</v>
      </c>
      <c r="Q2120" s="10">
        <f t="shared" si="133"/>
        <v>79.180000000000007</v>
      </c>
      <c r="R2120">
        <f t="shared" si="134"/>
        <v>2011</v>
      </c>
      <c r="S2120" s="17">
        <f t="shared" si="135"/>
        <v>40718.839537037034</v>
      </c>
    </row>
    <row r="2121" spans="1:19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14">
        <v>1342494445</v>
      </c>
      <c r="K2121" t="b">
        <v>0</v>
      </c>
      <c r="L2121">
        <v>22</v>
      </c>
      <c r="M2121" t="b">
        <v>1</v>
      </c>
      <c r="N2121" s="12" t="s">
        <v>8284</v>
      </c>
      <c r="O2121" t="s">
        <v>8288</v>
      </c>
      <c r="P2121" s="10">
        <f t="shared" si="132"/>
        <v>101</v>
      </c>
      <c r="Q2121" s="10">
        <f t="shared" si="133"/>
        <v>91.59</v>
      </c>
      <c r="R2121">
        <f t="shared" si="134"/>
        <v>2012</v>
      </c>
      <c r="S2121" s="17">
        <f t="shared" si="135"/>
        <v>41107.130150462966</v>
      </c>
    </row>
    <row r="2122" spans="1:19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14">
        <v>1384384136</v>
      </c>
      <c r="K2122" t="b">
        <v>0</v>
      </c>
      <c r="L2122">
        <v>69</v>
      </c>
      <c r="M2122" t="b">
        <v>1</v>
      </c>
      <c r="N2122" s="12" t="s">
        <v>8284</v>
      </c>
      <c r="O2122" t="s">
        <v>8288</v>
      </c>
      <c r="P2122" s="10">
        <f t="shared" si="132"/>
        <v>101</v>
      </c>
      <c r="Q2122" s="10">
        <f t="shared" si="133"/>
        <v>116.96</v>
      </c>
      <c r="R2122">
        <f t="shared" si="134"/>
        <v>2013</v>
      </c>
      <c r="S2122" s="17">
        <f t="shared" si="135"/>
        <v>41591.964537037034</v>
      </c>
    </row>
    <row r="2123" spans="1:19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14">
        <v>1481564948</v>
      </c>
      <c r="K2123" t="b">
        <v>0</v>
      </c>
      <c r="L2123">
        <v>10</v>
      </c>
      <c r="M2123" t="b">
        <v>0</v>
      </c>
      <c r="N2123" s="12" t="s">
        <v>8292</v>
      </c>
      <c r="O2123" t="s">
        <v>8293</v>
      </c>
      <c r="P2123" s="10">
        <f t="shared" si="132"/>
        <v>1</v>
      </c>
      <c r="Q2123" s="10">
        <f t="shared" si="133"/>
        <v>28.4</v>
      </c>
      <c r="R2123">
        <f t="shared" si="134"/>
        <v>2016</v>
      </c>
      <c r="S2123" s="17">
        <f t="shared" si="135"/>
        <v>42716.7424537037</v>
      </c>
    </row>
    <row r="2124" spans="1:19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14">
        <v>1481181169</v>
      </c>
      <c r="K2124" t="b">
        <v>0</v>
      </c>
      <c r="L2124">
        <v>3</v>
      </c>
      <c r="M2124" t="b">
        <v>0</v>
      </c>
      <c r="N2124" s="12" t="s">
        <v>8292</v>
      </c>
      <c r="O2124" t="s">
        <v>8293</v>
      </c>
      <c r="P2124" s="10">
        <f t="shared" si="132"/>
        <v>0</v>
      </c>
      <c r="Q2124" s="10">
        <f t="shared" si="133"/>
        <v>103.33</v>
      </c>
      <c r="R2124">
        <f t="shared" si="134"/>
        <v>2016</v>
      </c>
      <c r="S2124" s="17">
        <f t="shared" si="135"/>
        <v>42712.300567129627</v>
      </c>
    </row>
    <row r="2125" spans="1:19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14">
        <v>1263982307</v>
      </c>
      <c r="K2125" t="b">
        <v>0</v>
      </c>
      <c r="L2125">
        <v>5</v>
      </c>
      <c r="M2125" t="b">
        <v>0</v>
      </c>
      <c r="N2125" s="12" t="s">
        <v>8292</v>
      </c>
      <c r="O2125" t="s">
        <v>8293</v>
      </c>
      <c r="P2125" s="10">
        <f t="shared" si="132"/>
        <v>10</v>
      </c>
      <c r="Q2125" s="10">
        <f t="shared" si="133"/>
        <v>10</v>
      </c>
      <c r="R2125">
        <f t="shared" si="134"/>
        <v>2010</v>
      </c>
      <c r="S2125" s="17">
        <f t="shared" si="135"/>
        <v>40198.424849537041</v>
      </c>
    </row>
    <row r="2126" spans="1:19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14">
        <v>1286930435</v>
      </c>
      <c r="K2126" t="b">
        <v>0</v>
      </c>
      <c r="L2126">
        <v>5</v>
      </c>
      <c r="M2126" t="b">
        <v>0</v>
      </c>
      <c r="N2126" s="12" t="s">
        <v>8292</v>
      </c>
      <c r="O2126" t="s">
        <v>8293</v>
      </c>
      <c r="P2126" s="10">
        <f t="shared" si="132"/>
        <v>10</v>
      </c>
      <c r="Q2126" s="10">
        <f t="shared" si="133"/>
        <v>23</v>
      </c>
      <c r="R2126">
        <f t="shared" si="134"/>
        <v>2010</v>
      </c>
      <c r="S2126" s="17">
        <f t="shared" si="135"/>
        <v>40464.028182870366</v>
      </c>
    </row>
    <row r="2127" spans="1:19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14">
        <v>1436142833</v>
      </c>
      <c r="K2127" t="b">
        <v>0</v>
      </c>
      <c r="L2127">
        <v>27</v>
      </c>
      <c r="M2127" t="b">
        <v>0</v>
      </c>
      <c r="N2127" s="12" t="s">
        <v>8292</v>
      </c>
      <c r="O2127" t="s">
        <v>8293</v>
      </c>
      <c r="P2127" s="10">
        <f t="shared" si="132"/>
        <v>1</v>
      </c>
      <c r="Q2127" s="10">
        <f t="shared" si="133"/>
        <v>31.56</v>
      </c>
      <c r="R2127">
        <f t="shared" si="134"/>
        <v>2015</v>
      </c>
      <c r="S2127" s="17">
        <f t="shared" si="135"/>
        <v>42191.023530092592</v>
      </c>
    </row>
    <row r="2128" spans="1:19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14">
        <v>1415488887</v>
      </c>
      <c r="K2128" t="b">
        <v>0</v>
      </c>
      <c r="L2128">
        <v>2</v>
      </c>
      <c r="M2128" t="b">
        <v>0</v>
      </c>
      <c r="N2128" s="12" t="s">
        <v>8292</v>
      </c>
      <c r="O2128" t="s">
        <v>8293</v>
      </c>
      <c r="P2128" s="10">
        <f t="shared" si="132"/>
        <v>0</v>
      </c>
      <c r="Q2128" s="10">
        <f t="shared" si="133"/>
        <v>5</v>
      </c>
      <c r="R2128">
        <f t="shared" si="134"/>
        <v>2014</v>
      </c>
      <c r="S2128" s="17">
        <f t="shared" si="135"/>
        <v>41951.973229166666</v>
      </c>
    </row>
    <row r="2129" spans="1:19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14">
        <v>1423570063</v>
      </c>
      <c r="K2129" t="b">
        <v>0</v>
      </c>
      <c r="L2129">
        <v>236</v>
      </c>
      <c r="M2129" t="b">
        <v>0</v>
      </c>
      <c r="N2129" s="12" t="s">
        <v>8292</v>
      </c>
      <c r="O2129" t="s">
        <v>8293</v>
      </c>
      <c r="P2129" s="10">
        <f t="shared" si="132"/>
        <v>29</v>
      </c>
      <c r="Q2129" s="10">
        <f t="shared" si="133"/>
        <v>34.22</v>
      </c>
      <c r="R2129">
        <f t="shared" si="134"/>
        <v>2015</v>
      </c>
      <c r="S2129" s="17">
        <f t="shared" si="135"/>
        <v>42045.50535879629</v>
      </c>
    </row>
    <row r="2130" spans="1:19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14">
        <v>1406140369</v>
      </c>
      <c r="K2130" t="b">
        <v>0</v>
      </c>
      <c r="L2130">
        <v>1</v>
      </c>
      <c r="M2130" t="b">
        <v>0</v>
      </c>
      <c r="N2130" s="12" t="s">
        <v>8292</v>
      </c>
      <c r="O2130" t="s">
        <v>8293</v>
      </c>
      <c r="P2130" s="10">
        <f t="shared" si="132"/>
        <v>0</v>
      </c>
      <c r="Q2130" s="10">
        <f t="shared" si="133"/>
        <v>25</v>
      </c>
      <c r="R2130">
        <f t="shared" si="134"/>
        <v>2014</v>
      </c>
      <c r="S2130" s="17">
        <f t="shared" si="135"/>
        <v>41843.772789351853</v>
      </c>
    </row>
    <row r="2131" spans="1:19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14">
        <v>1454978100</v>
      </c>
      <c r="K2131" t="b">
        <v>0</v>
      </c>
      <c r="L2131">
        <v>12</v>
      </c>
      <c r="M2131" t="b">
        <v>0</v>
      </c>
      <c r="N2131" s="12" t="s">
        <v>8292</v>
      </c>
      <c r="O2131" t="s">
        <v>8293</v>
      </c>
      <c r="P2131" s="10">
        <f t="shared" si="132"/>
        <v>12</v>
      </c>
      <c r="Q2131" s="10">
        <f t="shared" si="133"/>
        <v>19.670000000000002</v>
      </c>
      <c r="R2131">
        <f t="shared" si="134"/>
        <v>2016</v>
      </c>
      <c r="S2131" s="17">
        <f t="shared" si="135"/>
        <v>42409.024305555555</v>
      </c>
    </row>
    <row r="2132" spans="1:19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14">
        <v>1405130663</v>
      </c>
      <c r="K2132" t="b">
        <v>0</v>
      </c>
      <c r="L2132">
        <v>4</v>
      </c>
      <c r="M2132" t="b">
        <v>0</v>
      </c>
      <c r="N2132" s="12" t="s">
        <v>8292</v>
      </c>
      <c r="O2132" t="s">
        <v>8293</v>
      </c>
      <c r="P2132" s="10">
        <f t="shared" si="132"/>
        <v>0</v>
      </c>
      <c r="Q2132" s="10">
        <f t="shared" si="133"/>
        <v>21.25</v>
      </c>
      <c r="R2132">
        <f t="shared" si="134"/>
        <v>2014</v>
      </c>
      <c r="S2132" s="17">
        <f t="shared" si="135"/>
        <v>41832.086377314816</v>
      </c>
    </row>
    <row r="2133" spans="1:19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14">
        <v>1434085091</v>
      </c>
      <c r="K2133" t="b">
        <v>0</v>
      </c>
      <c r="L2133">
        <v>3</v>
      </c>
      <c r="M2133" t="b">
        <v>0</v>
      </c>
      <c r="N2133" s="12" t="s">
        <v>8292</v>
      </c>
      <c r="O2133" t="s">
        <v>8293</v>
      </c>
      <c r="P2133" s="10">
        <f t="shared" si="132"/>
        <v>5</v>
      </c>
      <c r="Q2133" s="10">
        <f t="shared" si="133"/>
        <v>8.33</v>
      </c>
      <c r="R2133">
        <f t="shared" si="134"/>
        <v>2015</v>
      </c>
      <c r="S2133" s="17">
        <f t="shared" si="135"/>
        <v>42167.207071759258</v>
      </c>
    </row>
    <row r="2134" spans="1:19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14">
        <v>1388835692</v>
      </c>
      <c r="K2134" t="b">
        <v>0</v>
      </c>
      <c r="L2134">
        <v>99</v>
      </c>
      <c r="M2134" t="b">
        <v>0</v>
      </c>
      <c r="N2134" s="12" t="s">
        <v>8292</v>
      </c>
      <c r="O2134" t="s">
        <v>8293</v>
      </c>
      <c r="P2134" s="10">
        <f t="shared" si="132"/>
        <v>2</v>
      </c>
      <c r="Q2134" s="10">
        <f t="shared" si="133"/>
        <v>21.34</v>
      </c>
      <c r="R2134">
        <f t="shared" si="134"/>
        <v>2014</v>
      </c>
      <c r="S2134" s="17">
        <f t="shared" si="135"/>
        <v>41643.487175925926</v>
      </c>
    </row>
    <row r="2135" spans="1:19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14">
        <v>1300328399</v>
      </c>
      <c r="K2135" t="b">
        <v>0</v>
      </c>
      <c r="L2135">
        <v>3</v>
      </c>
      <c r="M2135" t="b">
        <v>0</v>
      </c>
      <c r="N2135" s="12" t="s">
        <v>8292</v>
      </c>
      <c r="O2135" t="s">
        <v>8293</v>
      </c>
      <c r="P2135" s="10">
        <f t="shared" si="132"/>
        <v>2</v>
      </c>
      <c r="Q2135" s="10">
        <f t="shared" si="133"/>
        <v>5.33</v>
      </c>
      <c r="R2135">
        <f t="shared" si="134"/>
        <v>2011</v>
      </c>
      <c r="S2135" s="17">
        <f t="shared" si="135"/>
        <v>40619.097210648149</v>
      </c>
    </row>
    <row r="2136" spans="1:19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14">
        <v>1364505391</v>
      </c>
      <c r="K2136" t="b">
        <v>0</v>
      </c>
      <c r="L2136">
        <v>3</v>
      </c>
      <c r="M2136" t="b">
        <v>0</v>
      </c>
      <c r="N2136" s="12" t="s">
        <v>8292</v>
      </c>
      <c r="O2136" t="s">
        <v>8293</v>
      </c>
      <c r="P2136" s="10">
        <f t="shared" si="132"/>
        <v>2</v>
      </c>
      <c r="Q2136" s="10">
        <f t="shared" si="133"/>
        <v>34.67</v>
      </c>
      <c r="R2136">
        <f t="shared" si="134"/>
        <v>2013</v>
      </c>
      <c r="S2136" s="17">
        <f t="shared" si="135"/>
        <v>41361.886469907404</v>
      </c>
    </row>
    <row r="2137" spans="1:19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14">
        <v>1346800033</v>
      </c>
      <c r="K2137" t="b">
        <v>0</v>
      </c>
      <c r="L2137">
        <v>22</v>
      </c>
      <c r="M2137" t="b">
        <v>0</v>
      </c>
      <c r="N2137" s="12" t="s">
        <v>8292</v>
      </c>
      <c r="O2137" t="s">
        <v>8293</v>
      </c>
      <c r="P2137" s="10">
        <f t="shared" si="132"/>
        <v>10</v>
      </c>
      <c r="Q2137" s="10">
        <f t="shared" si="133"/>
        <v>21.73</v>
      </c>
      <c r="R2137">
        <f t="shared" si="134"/>
        <v>2012</v>
      </c>
      <c r="S2137" s="17">
        <f t="shared" si="135"/>
        <v>41156.963344907403</v>
      </c>
    </row>
    <row r="2138" spans="1:19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14">
        <v>1379592786</v>
      </c>
      <c r="K2138" t="b">
        <v>0</v>
      </c>
      <c r="L2138">
        <v>4</v>
      </c>
      <c r="M2138" t="b">
        <v>0</v>
      </c>
      <c r="N2138" s="12" t="s">
        <v>8292</v>
      </c>
      <c r="O2138" t="s">
        <v>8293</v>
      </c>
      <c r="P2138" s="10">
        <f t="shared" si="132"/>
        <v>0</v>
      </c>
      <c r="Q2138" s="10">
        <f t="shared" si="133"/>
        <v>11.92</v>
      </c>
      <c r="R2138">
        <f t="shared" si="134"/>
        <v>2013</v>
      </c>
      <c r="S2138" s="17">
        <f t="shared" si="135"/>
        <v>41536.509097222224</v>
      </c>
    </row>
    <row r="2139" spans="1:19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14">
        <v>1415212229</v>
      </c>
      <c r="K2139" t="b">
        <v>0</v>
      </c>
      <c r="L2139">
        <v>534</v>
      </c>
      <c r="M2139" t="b">
        <v>0</v>
      </c>
      <c r="N2139" s="12" t="s">
        <v>8292</v>
      </c>
      <c r="O2139" t="s">
        <v>8293</v>
      </c>
      <c r="P2139" s="10">
        <f t="shared" si="132"/>
        <v>28</v>
      </c>
      <c r="Q2139" s="10">
        <f t="shared" si="133"/>
        <v>26.6</v>
      </c>
      <c r="R2139">
        <f t="shared" si="134"/>
        <v>2014</v>
      </c>
      <c r="S2139" s="17">
        <f t="shared" si="135"/>
        <v>41948.771168981482</v>
      </c>
    </row>
    <row r="2140" spans="1:19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14">
        <v>1381364339</v>
      </c>
      <c r="K2140" t="b">
        <v>0</v>
      </c>
      <c r="L2140">
        <v>12</v>
      </c>
      <c r="M2140" t="b">
        <v>0</v>
      </c>
      <c r="N2140" s="12" t="s">
        <v>8292</v>
      </c>
      <c r="O2140" t="s">
        <v>8293</v>
      </c>
      <c r="P2140" s="10">
        <f t="shared" si="132"/>
        <v>13</v>
      </c>
      <c r="Q2140" s="10">
        <f t="shared" si="133"/>
        <v>10.67</v>
      </c>
      <c r="R2140">
        <f t="shared" si="134"/>
        <v>2013</v>
      </c>
      <c r="S2140" s="17">
        <f t="shared" si="135"/>
        <v>41557.013182870374</v>
      </c>
    </row>
    <row r="2141" spans="1:19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14">
        <v>1475604008</v>
      </c>
      <c r="K2141" t="b">
        <v>0</v>
      </c>
      <c r="L2141">
        <v>56</v>
      </c>
      <c r="M2141" t="b">
        <v>0</v>
      </c>
      <c r="N2141" s="12" t="s">
        <v>8292</v>
      </c>
      <c r="O2141" t="s">
        <v>8293</v>
      </c>
      <c r="P2141" s="10">
        <f t="shared" si="132"/>
        <v>5</v>
      </c>
      <c r="Q2141" s="10">
        <f t="shared" si="133"/>
        <v>29.04</v>
      </c>
      <c r="R2141">
        <f t="shared" si="134"/>
        <v>2016</v>
      </c>
      <c r="S2141" s="17">
        <f t="shared" si="135"/>
        <v>42647.750092592592</v>
      </c>
    </row>
    <row r="2142" spans="1:19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14">
        <v>1355342424</v>
      </c>
      <c r="K2142" t="b">
        <v>0</v>
      </c>
      <c r="L2142">
        <v>11</v>
      </c>
      <c r="M2142" t="b">
        <v>0</v>
      </c>
      <c r="N2142" s="12" t="s">
        <v>8292</v>
      </c>
      <c r="O2142" t="s">
        <v>8293</v>
      </c>
      <c r="P2142" s="10">
        <f t="shared" si="132"/>
        <v>0</v>
      </c>
      <c r="Q2142" s="10">
        <f t="shared" si="133"/>
        <v>50.91</v>
      </c>
      <c r="R2142">
        <f t="shared" si="134"/>
        <v>2012</v>
      </c>
      <c r="S2142" s="17">
        <f t="shared" si="135"/>
        <v>41255.833611111113</v>
      </c>
    </row>
    <row r="2143" spans="1:19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14">
        <v>1413351559</v>
      </c>
      <c r="K2143" t="b">
        <v>0</v>
      </c>
      <c r="L2143">
        <v>0</v>
      </c>
      <c r="M2143" t="b">
        <v>0</v>
      </c>
      <c r="N2143" s="12" t="s">
        <v>8292</v>
      </c>
      <c r="O2143" t="s">
        <v>8293</v>
      </c>
      <c r="P2143" s="10">
        <f t="shared" si="132"/>
        <v>0</v>
      </c>
      <c r="Q2143" s="10" t="e">
        <f t="shared" si="133"/>
        <v>#DIV/0!</v>
      </c>
      <c r="R2143">
        <f t="shared" si="134"/>
        <v>2014</v>
      </c>
      <c r="S2143" s="17">
        <f t="shared" si="135"/>
        <v>41927.235636574071</v>
      </c>
    </row>
    <row r="2144" spans="1:19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14">
        <v>1449075010</v>
      </c>
      <c r="K2144" t="b">
        <v>0</v>
      </c>
      <c r="L2144">
        <v>12</v>
      </c>
      <c r="M2144" t="b">
        <v>0</v>
      </c>
      <c r="N2144" s="12" t="s">
        <v>8292</v>
      </c>
      <c r="O2144" t="s">
        <v>8293</v>
      </c>
      <c r="P2144" s="10">
        <f t="shared" si="132"/>
        <v>6</v>
      </c>
      <c r="Q2144" s="10">
        <f t="shared" si="133"/>
        <v>50.08</v>
      </c>
      <c r="R2144">
        <f t="shared" si="134"/>
        <v>2015</v>
      </c>
      <c r="S2144" s="17">
        <f t="shared" si="135"/>
        <v>42340.701504629629</v>
      </c>
    </row>
    <row r="2145" spans="1:19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14">
        <v>1275599812</v>
      </c>
      <c r="K2145" t="b">
        <v>0</v>
      </c>
      <c r="L2145">
        <v>5</v>
      </c>
      <c r="M2145" t="b">
        <v>0</v>
      </c>
      <c r="N2145" s="12" t="s">
        <v>8292</v>
      </c>
      <c r="O2145" t="s">
        <v>8293</v>
      </c>
      <c r="P2145" s="10">
        <f t="shared" si="132"/>
        <v>11</v>
      </c>
      <c r="Q2145" s="10">
        <f t="shared" si="133"/>
        <v>45</v>
      </c>
      <c r="R2145">
        <f t="shared" si="134"/>
        <v>2010</v>
      </c>
      <c r="S2145" s="17">
        <f t="shared" si="135"/>
        <v>40332.886712962965</v>
      </c>
    </row>
    <row r="2146" spans="1:19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14">
        <v>1376399240</v>
      </c>
      <c r="K2146" t="b">
        <v>0</v>
      </c>
      <c r="L2146">
        <v>24</v>
      </c>
      <c r="M2146" t="b">
        <v>0</v>
      </c>
      <c r="N2146" s="12" t="s">
        <v>8292</v>
      </c>
      <c r="O2146" t="s">
        <v>8293</v>
      </c>
      <c r="P2146" s="10">
        <f t="shared" si="132"/>
        <v>2</v>
      </c>
      <c r="Q2146" s="10">
        <f t="shared" si="133"/>
        <v>25.29</v>
      </c>
      <c r="R2146">
        <f t="shared" si="134"/>
        <v>2013</v>
      </c>
      <c r="S2146" s="17">
        <f t="shared" si="135"/>
        <v>41499.546759259261</v>
      </c>
    </row>
    <row r="2147" spans="1:19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14">
        <v>1382938914</v>
      </c>
      <c r="K2147" t="b">
        <v>0</v>
      </c>
      <c r="L2147">
        <v>89</v>
      </c>
      <c r="M2147" t="b">
        <v>0</v>
      </c>
      <c r="N2147" s="12" t="s">
        <v>8292</v>
      </c>
      <c r="O2147" t="s">
        <v>8293</v>
      </c>
      <c r="P2147" s="10">
        <f t="shared" si="132"/>
        <v>30</v>
      </c>
      <c r="Q2147" s="10">
        <f t="shared" si="133"/>
        <v>51.29</v>
      </c>
      <c r="R2147">
        <f t="shared" si="134"/>
        <v>2013</v>
      </c>
      <c r="S2147" s="17">
        <f t="shared" si="135"/>
        <v>41575.237430555557</v>
      </c>
    </row>
    <row r="2148" spans="1:19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14">
        <v>1453997910</v>
      </c>
      <c r="K2148" t="b">
        <v>0</v>
      </c>
      <c r="L2148">
        <v>1</v>
      </c>
      <c r="M2148" t="b">
        <v>0</v>
      </c>
      <c r="N2148" s="12" t="s">
        <v>8292</v>
      </c>
      <c r="O2148" t="s">
        <v>8293</v>
      </c>
      <c r="P2148" s="10">
        <f t="shared" si="132"/>
        <v>0</v>
      </c>
      <c r="Q2148" s="10">
        <f t="shared" si="133"/>
        <v>1</v>
      </c>
      <c r="R2148">
        <f t="shared" si="134"/>
        <v>2016</v>
      </c>
      <c r="S2148" s="17">
        <f t="shared" si="135"/>
        <v>42397.679513888885</v>
      </c>
    </row>
    <row r="2149" spans="1:19" ht="15.7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14">
        <v>1413356748</v>
      </c>
      <c r="K2149" t="b">
        <v>0</v>
      </c>
      <c r="L2149">
        <v>55</v>
      </c>
      <c r="M2149" t="b">
        <v>0</v>
      </c>
      <c r="N2149" s="12" t="s">
        <v>8292</v>
      </c>
      <c r="O2149" t="s">
        <v>8293</v>
      </c>
      <c r="P2149" s="10">
        <f t="shared" si="132"/>
        <v>1</v>
      </c>
      <c r="Q2149" s="10">
        <f t="shared" si="133"/>
        <v>49.38</v>
      </c>
      <c r="R2149">
        <f t="shared" si="134"/>
        <v>2014</v>
      </c>
      <c r="S2149" s="17">
        <f t="shared" si="135"/>
        <v>41927.295694444445</v>
      </c>
    </row>
    <row r="2150" spans="1:19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14">
        <v>1425404182</v>
      </c>
      <c r="K2150" t="b">
        <v>0</v>
      </c>
      <c r="L2150">
        <v>2</v>
      </c>
      <c r="M2150" t="b">
        <v>0</v>
      </c>
      <c r="N2150" s="12" t="s">
        <v>8292</v>
      </c>
      <c r="O2150" t="s">
        <v>8293</v>
      </c>
      <c r="P2150" s="10">
        <f t="shared" si="132"/>
        <v>2</v>
      </c>
      <c r="Q2150" s="10">
        <f t="shared" si="133"/>
        <v>1</v>
      </c>
      <c r="R2150">
        <f t="shared" si="134"/>
        <v>2015</v>
      </c>
      <c r="S2150" s="17">
        <f t="shared" si="135"/>
        <v>42066.733587962968</v>
      </c>
    </row>
    <row r="2151" spans="1:19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14">
        <v>1277512556</v>
      </c>
      <c r="K2151" t="b">
        <v>0</v>
      </c>
      <c r="L2151">
        <v>0</v>
      </c>
      <c r="M2151" t="b">
        <v>0</v>
      </c>
      <c r="N2151" s="12" t="s">
        <v>8292</v>
      </c>
      <c r="O2151" t="s">
        <v>8293</v>
      </c>
      <c r="P2151" s="10">
        <f t="shared" si="132"/>
        <v>0</v>
      </c>
      <c r="Q2151" s="10" t="e">
        <f t="shared" si="133"/>
        <v>#DIV/0!</v>
      </c>
      <c r="R2151">
        <f t="shared" si="134"/>
        <v>2010</v>
      </c>
      <c r="S2151" s="17">
        <f t="shared" si="135"/>
        <v>40355.024953703702</v>
      </c>
    </row>
    <row r="2152" spans="1:19" ht="15.7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14">
        <v>1465800599</v>
      </c>
      <c r="K2152" t="b">
        <v>0</v>
      </c>
      <c r="L2152">
        <v>4</v>
      </c>
      <c r="M2152" t="b">
        <v>0</v>
      </c>
      <c r="N2152" s="12" t="s">
        <v>8292</v>
      </c>
      <c r="O2152" t="s">
        <v>8293</v>
      </c>
      <c r="P2152" s="10">
        <f t="shared" si="132"/>
        <v>1</v>
      </c>
      <c r="Q2152" s="10">
        <f t="shared" si="133"/>
        <v>101.25</v>
      </c>
      <c r="R2152">
        <f t="shared" si="134"/>
        <v>2016</v>
      </c>
      <c r="S2152" s="17">
        <f t="shared" si="135"/>
        <v>42534.284710648149</v>
      </c>
    </row>
    <row r="2153" spans="1:19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14">
        <v>1464639614</v>
      </c>
      <c r="K2153" t="b">
        <v>0</v>
      </c>
      <c r="L2153">
        <v>6</v>
      </c>
      <c r="M2153" t="b">
        <v>0</v>
      </c>
      <c r="N2153" s="12" t="s">
        <v>8292</v>
      </c>
      <c r="O2153" t="s">
        <v>8293</v>
      </c>
      <c r="P2153" s="10">
        <f t="shared" si="132"/>
        <v>0</v>
      </c>
      <c r="Q2153" s="10">
        <f t="shared" si="133"/>
        <v>19.670000000000002</v>
      </c>
      <c r="R2153">
        <f t="shared" si="134"/>
        <v>2016</v>
      </c>
      <c r="S2153" s="17">
        <f t="shared" si="135"/>
        <v>42520.847384259265</v>
      </c>
    </row>
    <row r="2154" spans="1:19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14">
        <v>1392321509</v>
      </c>
      <c r="K2154" t="b">
        <v>0</v>
      </c>
      <c r="L2154">
        <v>4</v>
      </c>
      <c r="M2154" t="b">
        <v>0</v>
      </c>
      <c r="N2154" s="12" t="s">
        <v>8292</v>
      </c>
      <c r="O2154" t="s">
        <v>8293</v>
      </c>
      <c r="P2154" s="10">
        <f t="shared" si="132"/>
        <v>0</v>
      </c>
      <c r="Q2154" s="10">
        <f t="shared" si="133"/>
        <v>12.5</v>
      </c>
      <c r="R2154">
        <f t="shared" si="134"/>
        <v>2014</v>
      </c>
      <c r="S2154" s="17">
        <f t="shared" si="135"/>
        <v>41683.832280092596</v>
      </c>
    </row>
    <row r="2155" spans="1:19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14">
        <v>1417470718</v>
      </c>
      <c r="K2155" t="b">
        <v>0</v>
      </c>
      <c r="L2155">
        <v>4</v>
      </c>
      <c r="M2155" t="b">
        <v>0</v>
      </c>
      <c r="N2155" s="12" t="s">
        <v>8292</v>
      </c>
      <c r="O2155" t="s">
        <v>8293</v>
      </c>
      <c r="P2155" s="10">
        <f t="shared" si="132"/>
        <v>0</v>
      </c>
      <c r="Q2155" s="10">
        <f t="shared" si="133"/>
        <v>8.5</v>
      </c>
      <c r="R2155">
        <f t="shared" si="134"/>
        <v>2014</v>
      </c>
      <c r="S2155" s="17">
        <f t="shared" si="135"/>
        <v>41974.911087962959</v>
      </c>
    </row>
    <row r="2156" spans="1:19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14">
        <v>1389193827</v>
      </c>
      <c r="K2156" t="b">
        <v>0</v>
      </c>
      <c r="L2156">
        <v>2</v>
      </c>
      <c r="M2156" t="b">
        <v>0</v>
      </c>
      <c r="N2156" s="12" t="s">
        <v>8292</v>
      </c>
      <c r="O2156" t="s">
        <v>8293</v>
      </c>
      <c r="P2156" s="10">
        <f t="shared" si="132"/>
        <v>1</v>
      </c>
      <c r="Q2156" s="10">
        <f t="shared" si="133"/>
        <v>1</v>
      </c>
      <c r="R2156">
        <f t="shared" si="134"/>
        <v>2014</v>
      </c>
      <c r="S2156" s="17">
        <f t="shared" si="135"/>
        <v>41647.632256944446</v>
      </c>
    </row>
    <row r="2157" spans="1:19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14">
        <v>1456854985</v>
      </c>
      <c r="K2157" t="b">
        <v>0</v>
      </c>
      <c r="L2157">
        <v>5</v>
      </c>
      <c r="M2157" t="b">
        <v>0</v>
      </c>
      <c r="N2157" s="12" t="s">
        <v>8292</v>
      </c>
      <c r="O2157" t="s">
        <v>8293</v>
      </c>
      <c r="P2157" s="10">
        <f t="shared" si="132"/>
        <v>2</v>
      </c>
      <c r="Q2157" s="10">
        <f t="shared" si="133"/>
        <v>23</v>
      </c>
      <c r="R2157">
        <f t="shared" si="134"/>
        <v>2016</v>
      </c>
      <c r="S2157" s="17">
        <f t="shared" si="135"/>
        <v>42430.747511574074</v>
      </c>
    </row>
    <row r="2158" spans="1:19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14">
        <v>1375475406</v>
      </c>
      <c r="K2158" t="b">
        <v>0</v>
      </c>
      <c r="L2158">
        <v>83</v>
      </c>
      <c r="M2158" t="b">
        <v>0</v>
      </c>
      <c r="N2158" s="12" t="s">
        <v>8292</v>
      </c>
      <c r="O2158" t="s">
        <v>8293</v>
      </c>
      <c r="P2158" s="10">
        <f t="shared" si="132"/>
        <v>3</v>
      </c>
      <c r="Q2158" s="10">
        <f t="shared" si="133"/>
        <v>17.989999999999998</v>
      </c>
      <c r="R2158">
        <f t="shared" si="134"/>
        <v>2013</v>
      </c>
      <c r="S2158" s="17">
        <f t="shared" si="135"/>
        <v>41488.85423611111</v>
      </c>
    </row>
    <row r="2159" spans="1:19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14">
        <v>1479684783</v>
      </c>
      <c r="K2159" t="b">
        <v>0</v>
      </c>
      <c r="L2159">
        <v>57</v>
      </c>
      <c r="M2159" t="b">
        <v>0</v>
      </c>
      <c r="N2159" s="12" t="s">
        <v>8292</v>
      </c>
      <c r="O2159" t="s">
        <v>8293</v>
      </c>
      <c r="P2159" s="10">
        <f t="shared" si="132"/>
        <v>28</v>
      </c>
      <c r="Q2159" s="10">
        <f t="shared" si="133"/>
        <v>370.95</v>
      </c>
      <c r="R2159">
        <f t="shared" si="134"/>
        <v>2016</v>
      </c>
      <c r="S2159" s="17">
        <f t="shared" si="135"/>
        <v>42694.98128472222</v>
      </c>
    </row>
    <row r="2160" spans="1:19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14">
        <v>1356121774</v>
      </c>
      <c r="K2160" t="b">
        <v>0</v>
      </c>
      <c r="L2160">
        <v>311</v>
      </c>
      <c r="M2160" t="b">
        <v>0</v>
      </c>
      <c r="N2160" s="12" t="s">
        <v>8292</v>
      </c>
      <c r="O2160" t="s">
        <v>8293</v>
      </c>
      <c r="P2160" s="10">
        <f t="shared" si="132"/>
        <v>7</v>
      </c>
      <c r="Q2160" s="10">
        <f t="shared" si="133"/>
        <v>63.57</v>
      </c>
      <c r="R2160">
        <f t="shared" si="134"/>
        <v>2012</v>
      </c>
      <c r="S2160" s="17">
        <f t="shared" si="135"/>
        <v>41264.853865740741</v>
      </c>
    </row>
    <row r="2161" spans="1:19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14">
        <v>1308245574</v>
      </c>
      <c r="K2161" t="b">
        <v>0</v>
      </c>
      <c r="L2161">
        <v>2</v>
      </c>
      <c r="M2161" t="b">
        <v>0</v>
      </c>
      <c r="N2161" s="12" t="s">
        <v>8292</v>
      </c>
      <c r="O2161" t="s">
        <v>8293</v>
      </c>
      <c r="P2161" s="10">
        <f t="shared" si="132"/>
        <v>1</v>
      </c>
      <c r="Q2161" s="10">
        <f t="shared" si="133"/>
        <v>13</v>
      </c>
      <c r="R2161">
        <f t="shared" si="134"/>
        <v>2011</v>
      </c>
      <c r="S2161" s="17">
        <f t="shared" si="135"/>
        <v>40710.731180555551</v>
      </c>
    </row>
    <row r="2162" spans="1:19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14">
        <v>1334855105</v>
      </c>
      <c r="K2162" t="b">
        <v>0</v>
      </c>
      <c r="L2162">
        <v>16</v>
      </c>
      <c r="M2162" t="b">
        <v>0</v>
      </c>
      <c r="N2162" s="12" t="s">
        <v>8292</v>
      </c>
      <c r="O2162" t="s">
        <v>8293</v>
      </c>
      <c r="P2162" s="10">
        <f t="shared" si="132"/>
        <v>1</v>
      </c>
      <c r="Q2162" s="10">
        <f t="shared" si="133"/>
        <v>5.31</v>
      </c>
      <c r="R2162">
        <f t="shared" si="134"/>
        <v>2012</v>
      </c>
      <c r="S2162" s="17">
        <f t="shared" si="135"/>
        <v>41018.711863425924</v>
      </c>
    </row>
    <row r="2163" spans="1:19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14">
        <v>1440448059</v>
      </c>
      <c r="K2163" t="b">
        <v>0</v>
      </c>
      <c r="L2163">
        <v>13</v>
      </c>
      <c r="M2163" t="b">
        <v>1</v>
      </c>
      <c r="N2163" s="12" t="s">
        <v>8284</v>
      </c>
      <c r="O2163" t="s">
        <v>8285</v>
      </c>
      <c r="P2163" s="10">
        <f t="shared" si="132"/>
        <v>116</v>
      </c>
      <c r="Q2163" s="10">
        <f t="shared" si="133"/>
        <v>35.619999999999997</v>
      </c>
      <c r="R2163">
        <f t="shared" si="134"/>
        <v>2015</v>
      </c>
      <c r="S2163" s="17">
        <f t="shared" si="135"/>
        <v>42240.852534722217</v>
      </c>
    </row>
    <row r="2164" spans="1:19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14">
        <v>1403547791</v>
      </c>
      <c r="K2164" t="b">
        <v>0</v>
      </c>
      <c r="L2164">
        <v>58</v>
      </c>
      <c r="M2164" t="b">
        <v>1</v>
      </c>
      <c r="N2164" s="12" t="s">
        <v>8284</v>
      </c>
      <c r="O2164" t="s">
        <v>8285</v>
      </c>
      <c r="P2164" s="10">
        <f t="shared" si="132"/>
        <v>112</v>
      </c>
      <c r="Q2164" s="10">
        <f t="shared" si="133"/>
        <v>87.1</v>
      </c>
      <c r="R2164">
        <f t="shared" si="134"/>
        <v>2014</v>
      </c>
      <c r="S2164" s="17">
        <f t="shared" si="135"/>
        <v>41813.766099537039</v>
      </c>
    </row>
    <row r="2165" spans="1:19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14">
        <v>1429306520</v>
      </c>
      <c r="K2165" t="b">
        <v>0</v>
      </c>
      <c r="L2165">
        <v>44</v>
      </c>
      <c r="M2165" t="b">
        <v>1</v>
      </c>
      <c r="N2165" s="12" t="s">
        <v>8284</v>
      </c>
      <c r="O2165" t="s">
        <v>8285</v>
      </c>
      <c r="P2165" s="10">
        <f t="shared" si="132"/>
        <v>132</v>
      </c>
      <c r="Q2165" s="10">
        <f t="shared" si="133"/>
        <v>75.11</v>
      </c>
      <c r="R2165">
        <f t="shared" si="134"/>
        <v>2015</v>
      </c>
      <c r="S2165" s="17">
        <f t="shared" si="135"/>
        <v>42111.899537037039</v>
      </c>
    </row>
    <row r="2166" spans="1:19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14">
        <v>1464196414</v>
      </c>
      <c r="K2166" t="b">
        <v>0</v>
      </c>
      <c r="L2166">
        <v>83</v>
      </c>
      <c r="M2166" t="b">
        <v>1</v>
      </c>
      <c r="N2166" s="12" t="s">
        <v>8284</v>
      </c>
      <c r="O2166" t="s">
        <v>8285</v>
      </c>
      <c r="P2166" s="10">
        <f t="shared" si="132"/>
        <v>103</v>
      </c>
      <c r="Q2166" s="10">
        <f t="shared" si="133"/>
        <v>68.010000000000005</v>
      </c>
      <c r="R2166">
        <f t="shared" si="134"/>
        <v>2016</v>
      </c>
      <c r="S2166" s="17">
        <f t="shared" si="135"/>
        <v>42515.71775462963</v>
      </c>
    </row>
    <row r="2167" spans="1:19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14">
        <v>1457539235</v>
      </c>
      <c r="K2167" t="b">
        <v>0</v>
      </c>
      <c r="L2167">
        <v>117</v>
      </c>
      <c r="M2167" t="b">
        <v>1</v>
      </c>
      <c r="N2167" s="12" t="s">
        <v>8284</v>
      </c>
      <c r="O2167" t="s">
        <v>8285</v>
      </c>
      <c r="P2167" s="10">
        <f t="shared" si="132"/>
        <v>139</v>
      </c>
      <c r="Q2167" s="10">
        <f t="shared" si="133"/>
        <v>29.62</v>
      </c>
      <c r="R2167">
        <f t="shared" si="134"/>
        <v>2016</v>
      </c>
      <c r="S2167" s="17">
        <f t="shared" si="135"/>
        <v>42438.667071759264</v>
      </c>
    </row>
    <row r="2168" spans="1:19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14">
        <v>1413922018</v>
      </c>
      <c r="K2168" t="b">
        <v>0</v>
      </c>
      <c r="L2168">
        <v>32</v>
      </c>
      <c r="M2168" t="b">
        <v>1</v>
      </c>
      <c r="N2168" s="12" t="s">
        <v>8284</v>
      </c>
      <c r="O2168" t="s">
        <v>8285</v>
      </c>
      <c r="P2168" s="10">
        <f t="shared" si="132"/>
        <v>147</v>
      </c>
      <c r="Q2168" s="10">
        <f t="shared" si="133"/>
        <v>91.63</v>
      </c>
      <c r="R2168">
        <f t="shared" si="134"/>
        <v>2014</v>
      </c>
      <c r="S2168" s="17">
        <f t="shared" si="135"/>
        <v>41933.838171296295</v>
      </c>
    </row>
    <row r="2169" spans="1:19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14">
        <v>1346463337</v>
      </c>
      <c r="K2169" t="b">
        <v>0</v>
      </c>
      <c r="L2169">
        <v>8</v>
      </c>
      <c r="M2169" t="b">
        <v>1</v>
      </c>
      <c r="N2169" s="12" t="s">
        <v>8284</v>
      </c>
      <c r="O2169" t="s">
        <v>8285</v>
      </c>
      <c r="P2169" s="10">
        <f t="shared" si="132"/>
        <v>120</v>
      </c>
      <c r="Q2169" s="10">
        <f t="shared" si="133"/>
        <v>22.5</v>
      </c>
      <c r="R2169">
        <f t="shared" si="134"/>
        <v>2012</v>
      </c>
      <c r="S2169" s="17">
        <f t="shared" si="135"/>
        <v>41153.066400462965</v>
      </c>
    </row>
    <row r="2170" spans="1:19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14">
        <v>1484058261</v>
      </c>
      <c r="K2170" t="b">
        <v>0</v>
      </c>
      <c r="L2170">
        <v>340</v>
      </c>
      <c r="M2170" t="b">
        <v>1</v>
      </c>
      <c r="N2170" s="12" t="s">
        <v>8284</v>
      </c>
      <c r="O2170" t="s">
        <v>8285</v>
      </c>
      <c r="P2170" s="10">
        <f t="shared" si="132"/>
        <v>122</v>
      </c>
      <c r="Q2170" s="10">
        <f t="shared" si="133"/>
        <v>64.37</v>
      </c>
      <c r="R2170">
        <f t="shared" si="134"/>
        <v>2017</v>
      </c>
      <c r="S2170" s="17">
        <f t="shared" si="135"/>
        <v>42745.600243055553</v>
      </c>
    </row>
    <row r="2171" spans="1:19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14">
        <v>1488214151</v>
      </c>
      <c r="K2171" t="b">
        <v>0</v>
      </c>
      <c r="L2171">
        <v>7</v>
      </c>
      <c r="M2171" t="b">
        <v>1</v>
      </c>
      <c r="N2171" s="12" t="s">
        <v>8284</v>
      </c>
      <c r="O2171" t="s">
        <v>8285</v>
      </c>
      <c r="P2171" s="10">
        <f t="shared" si="132"/>
        <v>100</v>
      </c>
      <c r="Q2171" s="10">
        <f t="shared" si="133"/>
        <v>21.86</v>
      </c>
      <c r="R2171">
        <f t="shared" si="134"/>
        <v>2017</v>
      </c>
      <c r="S2171" s="17">
        <f t="shared" si="135"/>
        <v>42793.700821759259</v>
      </c>
    </row>
    <row r="2172" spans="1:19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14">
        <v>1436810422</v>
      </c>
      <c r="K2172" t="b">
        <v>0</v>
      </c>
      <c r="L2172">
        <v>19</v>
      </c>
      <c r="M2172" t="b">
        <v>1</v>
      </c>
      <c r="N2172" s="12" t="s">
        <v>8284</v>
      </c>
      <c r="O2172" t="s">
        <v>8285</v>
      </c>
      <c r="P2172" s="10">
        <f t="shared" si="132"/>
        <v>181</v>
      </c>
      <c r="Q2172" s="10">
        <f t="shared" si="133"/>
        <v>33.32</v>
      </c>
      <c r="R2172">
        <f t="shared" si="134"/>
        <v>2015</v>
      </c>
      <c r="S2172" s="17">
        <f t="shared" si="135"/>
        <v>42198.750254629631</v>
      </c>
    </row>
    <row r="2173" spans="1:19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14">
        <v>1431903495</v>
      </c>
      <c r="K2173" t="b">
        <v>0</v>
      </c>
      <c r="L2173">
        <v>47</v>
      </c>
      <c r="M2173" t="b">
        <v>1</v>
      </c>
      <c r="N2173" s="12" t="s">
        <v>8284</v>
      </c>
      <c r="O2173" t="s">
        <v>8285</v>
      </c>
      <c r="P2173" s="10">
        <f t="shared" si="132"/>
        <v>106</v>
      </c>
      <c r="Q2173" s="10">
        <f t="shared" si="133"/>
        <v>90.28</v>
      </c>
      <c r="R2173">
        <f t="shared" si="134"/>
        <v>2015</v>
      </c>
      <c r="S2173" s="17">
        <f t="shared" si="135"/>
        <v>42141.95711805555</v>
      </c>
    </row>
    <row r="2174" spans="1:19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14">
        <v>1426773320</v>
      </c>
      <c r="K2174" t="b">
        <v>0</v>
      </c>
      <c r="L2174">
        <v>13</v>
      </c>
      <c r="M2174" t="b">
        <v>1</v>
      </c>
      <c r="N2174" s="12" t="s">
        <v>8284</v>
      </c>
      <c r="O2174" t="s">
        <v>8285</v>
      </c>
      <c r="P2174" s="10">
        <f t="shared" si="132"/>
        <v>100</v>
      </c>
      <c r="Q2174" s="10">
        <f t="shared" si="133"/>
        <v>76.92</v>
      </c>
      <c r="R2174">
        <f t="shared" si="134"/>
        <v>2015</v>
      </c>
      <c r="S2174" s="17">
        <f t="shared" si="135"/>
        <v>42082.580092592587</v>
      </c>
    </row>
    <row r="2175" spans="1:19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14">
        <v>1376066243</v>
      </c>
      <c r="K2175" t="b">
        <v>0</v>
      </c>
      <c r="L2175">
        <v>90</v>
      </c>
      <c r="M2175" t="b">
        <v>1</v>
      </c>
      <c r="N2175" s="12" t="s">
        <v>8284</v>
      </c>
      <c r="O2175" t="s">
        <v>8285</v>
      </c>
      <c r="P2175" s="10">
        <f t="shared" si="132"/>
        <v>127</v>
      </c>
      <c r="Q2175" s="10">
        <f t="shared" si="133"/>
        <v>59.23</v>
      </c>
      <c r="R2175">
        <f t="shared" si="134"/>
        <v>2013</v>
      </c>
      <c r="S2175" s="17">
        <f t="shared" si="135"/>
        <v>41495.692627314813</v>
      </c>
    </row>
    <row r="2176" spans="1:19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14">
        <v>1459861307</v>
      </c>
      <c r="K2176" t="b">
        <v>0</v>
      </c>
      <c r="L2176">
        <v>63</v>
      </c>
      <c r="M2176" t="b">
        <v>1</v>
      </c>
      <c r="N2176" s="12" t="s">
        <v>8284</v>
      </c>
      <c r="O2176" t="s">
        <v>8285</v>
      </c>
      <c r="P2176" s="10">
        <f t="shared" si="132"/>
        <v>103</v>
      </c>
      <c r="Q2176" s="10">
        <f t="shared" si="133"/>
        <v>65.38</v>
      </c>
      <c r="R2176">
        <f t="shared" si="134"/>
        <v>2016</v>
      </c>
      <c r="S2176" s="17">
        <f t="shared" si="135"/>
        <v>42465.542905092589</v>
      </c>
    </row>
    <row r="2177" spans="1:19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14">
        <v>1468455186</v>
      </c>
      <c r="K2177" t="b">
        <v>0</v>
      </c>
      <c r="L2177">
        <v>26</v>
      </c>
      <c r="M2177" t="b">
        <v>1</v>
      </c>
      <c r="N2177" s="12" t="s">
        <v>8284</v>
      </c>
      <c r="O2177" t="s">
        <v>8285</v>
      </c>
      <c r="P2177" s="10">
        <f t="shared" si="132"/>
        <v>250</v>
      </c>
      <c r="Q2177" s="10">
        <f t="shared" si="133"/>
        <v>67.31</v>
      </c>
      <c r="R2177">
        <f t="shared" si="134"/>
        <v>2016</v>
      </c>
      <c r="S2177" s="17">
        <f t="shared" si="135"/>
        <v>42565.009097222224</v>
      </c>
    </row>
    <row r="2178" spans="1:19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14">
        <v>1427987509</v>
      </c>
      <c r="K2178" t="b">
        <v>0</v>
      </c>
      <c r="L2178">
        <v>71</v>
      </c>
      <c r="M2178" t="b">
        <v>1</v>
      </c>
      <c r="N2178" s="12" t="s">
        <v>8284</v>
      </c>
      <c r="O2178" t="s">
        <v>8285</v>
      </c>
      <c r="P2178" s="10">
        <f t="shared" si="132"/>
        <v>126</v>
      </c>
      <c r="Q2178" s="10">
        <f t="shared" si="133"/>
        <v>88.75</v>
      </c>
      <c r="R2178">
        <f t="shared" si="134"/>
        <v>2015</v>
      </c>
      <c r="S2178" s="17">
        <f t="shared" si="135"/>
        <v>42096.633206018523</v>
      </c>
    </row>
    <row r="2179" spans="1:19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14">
        <v>1463032867</v>
      </c>
      <c r="K2179" t="b">
        <v>0</v>
      </c>
      <c r="L2179">
        <v>38</v>
      </c>
      <c r="M2179" t="b">
        <v>1</v>
      </c>
      <c r="N2179" s="12" t="s">
        <v>8284</v>
      </c>
      <c r="O2179" t="s">
        <v>8285</v>
      </c>
      <c r="P2179" s="10">
        <f t="shared" ref="P2179:P2242" si="136">ROUND(E2179/D2179*100,0)</f>
        <v>100</v>
      </c>
      <c r="Q2179" s="10">
        <f t="shared" ref="Q2179:Q2242" si="137">ROUND(E2179/L2179,2)</f>
        <v>65.87</v>
      </c>
      <c r="R2179">
        <f t="shared" ref="R2179:R2242" si="138">YEAR(S2179)</f>
        <v>2016</v>
      </c>
      <c r="S2179" s="17">
        <f t="shared" ref="S2179:S2242" si="139">(((J2179/60)/60)/24)+DATE(1970,1,1)</f>
        <v>42502.250775462962</v>
      </c>
    </row>
    <row r="2180" spans="1:19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14">
        <v>1482160597</v>
      </c>
      <c r="K2180" t="b">
        <v>0</v>
      </c>
      <c r="L2180">
        <v>859</v>
      </c>
      <c r="M2180" t="b">
        <v>1</v>
      </c>
      <c r="N2180" s="12" t="s">
        <v>8284</v>
      </c>
      <c r="O2180" t="s">
        <v>8285</v>
      </c>
      <c r="P2180" s="10">
        <f t="shared" si="136"/>
        <v>139</v>
      </c>
      <c r="Q2180" s="10">
        <f t="shared" si="137"/>
        <v>40.35</v>
      </c>
      <c r="R2180">
        <f t="shared" si="138"/>
        <v>2016</v>
      </c>
      <c r="S2180" s="17">
        <f t="shared" si="139"/>
        <v>42723.63653935185</v>
      </c>
    </row>
    <row r="2181" spans="1:19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14">
        <v>1426133192</v>
      </c>
      <c r="K2181" t="b">
        <v>0</v>
      </c>
      <c r="L2181">
        <v>21</v>
      </c>
      <c r="M2181" t="b">
        <v>1</v>
      </c>
      <c r="N2181" s="12" t="s">
        <v>8284</v>
      </c>
      <c r="O2181" t="s">
        <v>8285</v>
      </c>
      <c r="P2181" s="10">
        <f t="shared" si="136"/>
        <v>161</v>
      </c>
      <c r="Q2181" s="10">
        <f t="shared" si="137"/>
        <v>76.86</v>
      </c>
      <c r="R2181">
        <f t="shared" si="138"/>
        <v>2015</v>
      </c>
      <c r="S2181" s="17">
        <f t="shared" si="139"/>
        <v>42075.171203703707</v>
      </c>
    </row>
    <row r="2182" spans="1:19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14">
        <v>1443801868</v>
      </c>
      <c r="K2182" t="b">
        <v>0</v>
      </c>
      <c r="L2182">
        <v>78</v>
      </c>
      <c r="M2182" t="b">
        <v>1</v>
      </c>
      <c r="N2182" s="12" t="s">
        <v>8284</v>
      </c>
      <c r="O2182" t="s">
        <v>8285</v>
      </c>
      <c r="P2182" s="10">
        <f t="shared" si="136"/>
        <v>107</v>
      </c>
      <c r="Q2182" s="10">
        <f t="shared" si="137"/>
        <v>68.709999999999994</v>
      </c>
      <c r="R2182">
        <f t="shared" si="138"/>
        <v>2015</v>
      </c>
      <c r="S2182" s="17">
        <f t="shared" si="139"/>
        <v>42279.669768518521</v>
      </c>
    </row>
    <row r="2183" spans="1:19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14">
        <v>1486426053</v>
      </c>
      <c r="K2183" t="b">
        <v>0</v>
      </c>
      <c r="L2183">
        <v>53</v>
      </c>
      <c r="M2183" t="b">
        <v>1</v>
      </c>
      <c r="N2183" s="12" t="s">
        <v>8292</v>
      </c>
      <c r="O2183" t="s">
        <v>8310</v>
      </c>
      <c r="P2183" s="10">
        <f t="shared" si="136"/>
        <v>153</v>
      </c>
      <c r="Q2183" s="10">
        <f t="shared" si="137"/>
        <v>57.77</v>
      </c>
      <c r="R2183">
        <f t="shared" si="138"/>
        <v>2017</v>
      </c>
      <c r="S2183" s="17">
        <f t="shared" si="139"/>
        <v>42773.005243055552</v>
      </c>
    </row>
    <row r="2184" spans="1:19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14">
        <v>1409261825</v>
      </c>
      <c r="K2184" t="b">
        <v>0</v>
      </c>
      <c r="L2184">
        <v>356</v>
      </c>
      <c r="M2184" t="b">
        <v>1</v>
      </c>
      <c r="N2184" s="12" t="s">
        <v>8292</v>
      </c>
      <c r="O2184" t="s">
        <v>8310</v>
      </c>
      <c r="P2184" s="10">
        <f t="shared" si="136"/>
        <v>524</v>
      </c>
      <c r="Q2184" s="10">
        <f t="shared" si="137"/>
        <v>44.17</v>
      </c>
      <c r="R2184">
        <f t="shared" si="138"/>
        <v>2014</v>
      </c>
      <c r="S2184" s="17">
        <f t="shared" si="139"/>
        <v>41879.900752314818</v>
      </c>
    </row>
    <row r="2185" spans="1:19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14">
        <v>1484037977</v>
      </c>
      <c r="K2185" t="b">
        <v>0</v>
      </c>
      <c r="L2185">
        <v>279</v>
      </c>
      <c r="M2185" t="b">
        <v>1</v>
      </c>
      <c r="N2185" s="12" t="s">
        <v>8292</v>
      </c>
      <c r="O2185" t="s">
        <v>8310</v>
      </c>
      <c r="P2185" s="10">
        <f t="shared" si="136"/>
        <v>489</v>
      </c>
      <c r="Q2185" s="10">
        <f t="shared" si="137"/>
        <v>31.57</v>
      </c>
      <c r="R2185">
        <f t="shared" si="138"/>
        <v>2017</v>
      </c>
      <c r="S2185" s="17">
        <f t="shared" si="139"/>
        <v>42745.365474537044</v>
      </c>
    </row>
    <row r="2186" spans="1:19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14">
        <v>1452530041</v>
      </c>
      <c r="K2186" t="b">
        <v>1</v>
      </c>
      <c r="L2186">
        <v>266</v>
      </c>
      <c r="M2186" t="b">
        <v>1</v>
      </c>
      <c r="N2186" s="12" t="s">
        <v>8292</v>
      </c>
      <c r="O2186" t="s">
        <v>8310</v>
      </c>
      <c r="P2186" s="10">
        <f t="shared" si="136"/>
        <v>285</v>
      </c>
      <c r="Q2186" s="10">
        <f t="shared" si="137"/>
        <v>107.05</v>
      </c>
      <c r="R2186">
        <f t="shared" si="138"/>
        <v>2016</v>
      </c>
      <c r="S2186" s="17">
        <f t="shared" si="139"/>
        <v>42380.690289351856</v>
      </c>
    </row>
    <row r="2187" spans="1:19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14">
        <v>1360830239</v>
      </c>
      <c r="K2187" t="b">
        <v>0</v>
      </c>
      <c r="L2187">
        <v>623</v>
      </c>
      <c r="M2187" t="b">
        <v>1</v>
      </c>
      <c r="N2187" s="12" t="s">
        <v>8292</v>
      </c>
      <c r="O2187" t="s">
        <v>8310</v>
      </c>
      <c r="P2187" s="10">
        <f t="shared" si="136"/>
        <v>1857</v>
      </c>
      <c r="Q2187" s="10">
        <f t="shared" si="137"/>
        <v>149.03</v>
      </c>
      <c r="R2187">
        <f t="shared" si="138"/>
        <v>2013</v>
      </c>
      <c r="S2187" s="17">
        <f t="shared" si="139"/>
        <v>41319.349988425929</v>
      </c>
    </row>
    <row r="2188" spans="1:19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14">
        <v>1470062743</v>
      </c>
      <c r="K2188" t="b">
        <v>0</v>
      </c>
      <c r="L2188">
        <v>392</v>
      </c>
      <c r="M2188" t="b">
        <v>1</v>
      </c>
      <c r="N2188" s="12" t="s">
        <v>8292</v>
      </c>
      <c r="O2188" t="s">
        <v>8310</v>
      </c>
      <c r="P2188" s="10">
        <f t="shared" si="136"/>
        <v>110</v>
      </c>
      <c r="Q2188" s="10">
        <f t="shared" si="137"/>
        <v>55.96</v>
      </c>
      <c r="R2188">
        <f t="shared" si="138"/>
        <v>2016</v>
      </c>
      <c r="S2188" s="17">
        <f t="shared" si="139"/>
        <v>42583.615081018521</v>
      </c>
    </row>
    <row r="2189" spans="1:19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14">
        <v>1425531666</v>
      </c>
      <c r="K2189" t="b">
        <v>1</v>
      </c>
      <c r="L2189">
        <v>3562</v>
      </c>
      <c r="M2189" t="b">
        <v>1</v>
      </c>
      <c r="N2189" s="12" t="s">
        <v>8292</v>
      </c>
      <c r="O2189" t="s">
        <v>8310</v>
      </c>
      <c r="P2189" s="10">
        <f t="shared" si="136"/>
        <v>1015</v>
      </c>
      <c r="Q2189" s="10">
        <f t="shared" si="137"/>
        <v>56.97</v>
      </c>
      <c r="R2189">
        <f t="shared" si="138"/>
        <v>2015</v>
      </c>
      <c r="S2189" s="17">
        <f t="shared" si="139"/>
        <v>42068.209097222221</v>
      </c>
    </row>
    <row r="2190" spans="1:19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14">
        <v>1474380241</v>
      </c>
      <c r="K2190" t="b">
        <v>0</v>
      </c>
      <c r="L2190">
        <v>514</v>
      </c>
      <c r="M2190" t="b">
        <v>1</v>
      </c>
      <c r="N2190" s="12" t="s">
        <v>8292</v>
      </c>
      <c r="O2190" t="s">
        <v>8310</v>
      </c>
      <c r="P2190" s="10">
        <f t="shared" si="136"/>
        <v>412</v>
      </c>
      <c r="Q2190" s="10">
        <f t="shared" si="137"/>
        <v>44.06</v>
      </c>
      <c r="R2190">
        <f t="shared" si="138"/>
        <v>2016</v>
      </c>
      <c r="S2190" s="17">
        <f t="shared" si="139"/>
        <v>42633.586122685185</v>
      </c>
    </row>
    <row r="2191" spans="1:19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14">
        <v>1460055300</v>
      </c>
      <c r="K2191" t="b">
        <v>0</v>
      </c>
      <c r="L2191">
        <v>88</v>
      </c>
      <c r="M2191" t="b">
        <v>1</v>
      </c>
      <c r="N2191" s="12" t="s">
        <v>8292</v>
      </c>
      <c r="O2191" t="s">
        <v>8310</v>
      </c>
      <c r="P2191" s="10">
        <f t="shared" si="136"/>
        <v>503</v>
      </c>
      <c r="Q2191" s="10">
        <f t="shared" si="137"/>
        <v>68.63</v>
      </c>
      <c r="R2191">
        <f t="shared" si="138"/>
        <v>2016</v>
      </c>
      <c r="S2191" s="17">
        <f t="shared" si="139"/>
        <v>42467.788194444445</v>
      </c>
    </row>
    <row r="2192" spans="1:19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14">
        <v>1455721204</v>
      </c>
      <c r="K2192" t="b">
        <v>0</v>
      </c>
      <c r="L2192">
        <v>537</v>
      </c>
      <c r="M2192" t="b">
        <v>1</v>
      </c>
      <c r="N2192" s="12" t="s">
        <v>8292</v>
      </c>
      <c r="O2192" t="s">
        <v>8310</v>
      </c>
      <c r="P2192" s="10">
        <f t="shared" si="136"/>
        <v>185</v>
      </c>
      <c r="Q2192" s="10">
        <f t="shared" si="137"/>
        <v>65.319999999999993</v>
      </c>
      <c r="R2192">
        <f t="shared" si="138"/>
        <v>2016</v>
      </c>
      <c r="S2192" s="17">
        <f t="shared" si="139"/>
        <v>42417.625046296293</v>
      </c>
    </row>
    <row r="2193" spans="1:19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14">
        <v>1486065627</v>
      </c>
      <c r="K2193" t="b">
        <v>0</v>
      </c>
      <c r="L2193">
        <v>25</v>
      </c>
      <c r="M2193" t="b">
        <v>1</v>
      </c>
      <c r="N2193" s="12" t="s">
        <v>8292</v>
      </c>
      <c r="O2193" t="s">
        <v>8310</v>
      </c>
      <c r="P2193" s="10">
        <f t="shared" si="136"/>
        <v>120</v>
      </c>
      <c r="Q2193" s="10">
        <f t="shared" si="137"/>
        <v>35.92</v>
      </c>
      <c r="R2193">
        <f t="shared" si="138"/>
        <v>2017</v>
      </c>
      <c r="S2193" s="17">
        <f t="shared" si="139"/>
        <v>42768.833645833336</v>
      </c>
    </row>
    <row r="2194" spans="1:19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14">
        <v>1479414344</v>
      </c>
      <c r="K2194" t="b">
        <v>0</v>
      </c>
      <c r="L2194">
        <v>3238</v>
      </c>
      <c r="M2194" t="b">
        <v>1</v>
      </c>
      <c r="N2194" s="12" t="s">
        <v>8292</v>
      </c>
      <c r="O2194" t="s">
        <v>8310</v>
      </c>
      <c r="P2194" s="10">
        <f t="shared" si="136"/>
        <v>1081</v>
      </c>
      <c r="Q2194" s="10">
        <f t="shared" si="137"/>
        <v>40.07</v>
      </c>
      <c r="R2194">
        <f t="shared" si="138"/>
        <v>2016</v>
      </c>
      <c r="S2194" s="17">
        <f t="shared" si="139"/>
        <v>42691.8512037037</v>
      </c>
    </row>
    <row r="2195" spans="1:19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14">
        <v>1477043072</v>
      </c>
      <c r="K2195" t="b">
        <v>0</v>
      </c>
      <c r="L2195">
        <v>897</v>
      </c>
      <c r="M2195" t="b">
        <v>1</v>
      </c>
      <c r="N2195" s="12" t="s">
        <v>8292</v>
      </c>
      <c r="O2195" t="s">
        <v>8310</v>
      </c>
      <c r="P2195" s="10">
        <f t="shared" si="136"/>
        <v>452</v>
      </c>
      <c r="Q2195" s="10">
        <f t="shared" si="137"/>
        <v>75.650000000000006</v>
      </c>
      <c r="R2195">
        <f t="shared" si="138"/>
        <v>2016</v>
      </c>
      <c r="S2195" s="17">
        <f t="shared" si="139"/>
        <v>42664.405925925923</v>
      </c>
    </row>
    <row r="2196" spans="1:19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14">
        <v>1456423890</v>
      </c>
      <c r="K2196" t="b">
        <v>0</v>
      </c>
      <c r="L2196">
        <v>878</v>
      </c>
      <c r="M2196" t="b">
        <v>1</v>
      </c>
      <c r="N2196" s="12" t="s">
        <v>8292</v>
      </c>
      <c r="O2196" t="s">
        <v>8310</v>
      </c>
      <c r="P2196" s="10">
        <f t="shared" si="136"/>
        <v>537</v>
      </c>
      <c r="Q2196" s="10">
        <f t="shared" si="137"/>
        <v>61.2</v>
      </c>
      <c r="R2196">
        <f t="shared" si="138"/>
        <v>2016</v>
      </c>
      <c r="S2196" s="17">
        <f t="shared" si="139"/>
        <v>42425.757986111115</v>
      </c>
    </row>
    <row r="2197" spans="1:19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14">
        <v>1436725900</v>
      </c>
      <c r="K2197" t="b">
        <v>0</v>
      </c>
      <c r="L2197">
        <v>115</v>
      </c>
      <c r="M2197" t="b">
        <v>1</v>
      </c>
      <c r="N2197" s="12" t="s">
        <v>8292</v>
      </c>
      <c r="O2197" t="s">
        <v>8310</v>
      </c>
      <c r="P2197" s="10">
        <f t="shared" si="136"/>
        <v>120</v>
      </c>
      <c r="Q2197" s="10">
        <f t="shared" si="137"/>
        <v>48.13</v>
      </c>
      <c r="R2197">
        <f t="shared" si="138"/>
        <v>2015</v>
      </c>
      <c r="S2197" s="17">
        <f t="shared" si="139"/>
        <v>42197.771990740745</v>
      </c>
    </row>
    <row r="2198" spans="1:19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14">
        <v>1478000502</v>
      </c>
      <c r="K2198" t="b">
        <v>0</v>
      </c>
      <c r="L2198">
        <v>234</v>
      </c>
      <c r="M2198" t="b">
        <v>1</v>
      </c>
      <c r="N2198" s="12" t="s">
        <v>8292</v>
      </c>
      <c r="O2198" t="s">
        <v>8310</v>
      </c>
      <c r="P2198" s="10">
        <f t="shared" si="136"/>
        <v>114</v>
      </c>
      <c r="Q2198" s="10">
        <f t="shared" si="137"/>
        <v>68.11</v>
      </c>
      <c r="R2198">
        <f t="shared" si="138"/>
        <v>2016</v>
      </c>
      <c r="S2198" s="17">
        <f t="shared" si="139"/>
        <v>42675.487291666665</v>
      </c>
    </row>
    <row r="2199" spans="1:19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14">
        <v>1422540059</v>
      </c>
      <c r="K2199" t="b">
        <v>0</v>
      </c>
      <c r="L2199">
        <v>4330</v>
      </c>
      <c r="M2199" t="b">
        <v>1</v>
      </c>
      <c r="N2199" s="12" t="s">
        <v>8292</v>
      </c>
      <c r="O2199" t="s">
        <v>8310</v>
      </c>
      <c r="P2199" s="10">
        <f t="shared" si="136"/>
        <v>951</v>
      </c>
      <c r="Q2199" s="10">
        <f t="shared" si="137"/>
        <v>65.89</v>
      </c>
      <c r="R2199">
        <f t="shared" si="138"/>
        <v>2015</v>
      </c>
      <c r="S2199" s="17">
        <f t="shared" si="139"/>
        <v>42033.584016203706</v>
      </c>
    </row>
    <row r="2200" spans="1:19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14">
        <v>1444911600</v>
      </c>
      <c r="K2200" t="b">
        <v>0</v>
      </c>
      <c r="L2200">
        <v>651</v>
      </c>
      <c r="M2200" t="b">
        <v>1</v>
      </c>
      <c r="N2200" s="12" t="s">
        <v>8292</v>
      </c>
      <c r="O2200" t="s">
        <v>8310</v>
      </c>
      <c r="P2200" s="10">
        <f t="shared" si="136"/>
        <v>133</v>
      </c>
      <c r="Q2200" s="10">
        <f t="shared" si="137"/>
        <v>81.650000000000006</v>
      </c>
      <c r="R2200">
        <f t="shared" si="138"/>
        <v>2015</v>
      </c>
      <c r="S2200" s="17">
        <f t="shared" si="139"/>
        <v>42292.513888888891</v>
      </c>
    </row>
    <row r="2201" spans="1:19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14">
        <v>1442311198</v>
      </c>
      <c r="K2201" t="b">
        <v>1</v>
      </c>
      <c r="L2201">
        <v>251</v>
      </c>
      <c r="M2201" t="b">
        <v>1</v>
      </c>
      <c r="N2201" s="12" t="s">
        <v>8292</v>
      </c>
      <c r="O2201" t="s">
        <v>8310</v>
      </c>
      <c r="P2201" s="10">
        <f t="shared" si="136"/>
        <v>147</v>
      </c>
      <c r="Q2201" s="10">
        <f t="shared" si="137"/>
        <v>52.7</v>
      </c>
      <c r="R2201">
        <f t="shared" si="138"/>
        <v>2015</v>
      </c>
      <c r="S2201" s="17">
        <f t="shared" si="139"/>
        <v>42262.416643518518</v>
      </c>
    </row>
    <row r="2202" spans="1:19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14">
        <v>1433775668</v>
      </c>
      <c r="K2202" t="b">
        <v>0</v>
      </c>
      <c r="L2202">
        <v>263</v>
      </c>
      <c r="M2202" t="b">
        <v>1</v>
      </c>
      <c r="N2202" s="12" t="s">
        <v>8292</v>
      </c>
      <c r="O2202" t="s">
        <v>8310</v>
      </c>
      <c r="P2202" s="10">
        <f t="shared" si="136"/>
        <v>542</v>
      </c>
      <c r="Q2202" s="10">
        <f t="shared" si="137"/>
        <v>41.23</v>
      </c>
      <c r="R2202">
        <f t="shared" si="138"/>
        <v>2015</v>
      </c>
      <c r="S2202" s="17">
        <f t="shared" si="139"/>
        <v>42163.625787037032</v>
      </c>
    </row>
    <row r="2203" spans="1:19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14">
        <v>1357157965</v>
      </c>
      <c r="K2203" t="b">
        <v>0</v>
      </c>
      <c r="L2203">
        <v>28</v>
      </c>
      <c r="M2203" t="b">
        <v>1</v>
      </c>
      <c r="N2203" s="12" t="s">
        <v>8284</v>
      </c>
      <c r="O2203" t="s">
        <v>8289</v>
      </c>
      <c r="P2203" s="10">
        <f t="shared" si="136"/>
        <v>383</v>
      </c>
      <c r="Q2203" s="10">
        <f t="shared" si="137"/>
        <v>15.04</v>
      </c>
      <c r="R2203">
        <f t="shared" si="138"/>
        <v>2013</v>
      </c>
      <c r="S2203" s="17">
        <f t="shared" si="139"/>
        <v>41276.846817129634</v>
      </c>
    </row>
    <row r="2204" spans="1:19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14">
        <v>1349209368</v>
      </c>
      <c r="K2204" t="b">
        <v>0</v>
      </c>
      <c r="L2204">
        <v>721</v>
      </c>
      <c r="M2204" t="b">
        <v>1</v>
      </c>
      <c r="N2204" s="12" t="s">
        <v>8284</v>
      </c>
      <c r="O2204" t="s">
        <v>8289</v>
      </c>
      <c r="P2204" s="10">
        <f t="shared" si="136"/>
        <v>704</v>
      </c>
      <c r="Q2204" s="10">
        <f t="shared" si="137"/>
        <v>39.07</v>
      </c>
      <c r="R2204">
        <f t="shared" si="138"/>
        <v>2012</v>
      </c>
      <c r="S2204" s="17">
        <f t="shared" si="139"/>
        <v>41184.849166666667</v>
      </c>
    </row>
    <row r="2205" spans="1:19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14">
        <v>1440535082</v>
      </c>
      <c r="K2205" t="b">
        <v>0</v>
      </c>
      <c r="L2205">
        <v>50</v>
      </c>
      <c r="M2205" t="b">
        <v>1</v>
      </c>
      <c r="N2205" s="12" t="s">
        <v>8284</v>
      </c>
      <c r="O2205" t="s">
        <v>8289</v>
      </c>
      <c r="P2205" s="10">
        <f t="shared" si="136"/>
        <v>110</v>
      </c>
      <c r="Q2205" s="10">
        <f t="shared" si="137"/>
        <v>43.82</v>
      </c>
      <c r="R2205">
        <f t="shared" si="138"/>
        <v>2015</v>
      </c>
      <c r="S2205" s="17">
        <f t="shared" si="139"/>
        <v>42241.85974537037</v>
      </c>
    </row>
    <row r="2206" spans="1:19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14">
        <v>1360222119</v>
      </c>
      <c r="K2206" t="b">
        <v>0</v>
      </c>
      <c r="L2206">
        <v>73</v>
      </c>
      <c r="M2206" t="b">
        <v>1</v>
      </c>
      <c r="N2206" s="12" t="s">
        <v>8284</v>
      </c>
      <c r="O2206" t="s">
        <v>8289</v>
      </c>
      <c r="P2206" s="10">
        <f t="shared" si="136"/>
        <v>133</v>
      </c>
      <c r="Q2206" s="10">
        <f t="shared" si="137"/>
        <v>27.3</v>
      </c>
      <c r="R2206">
        <f t="shared" si="138"/>
        <v>2013</v>
      </c>
      <c r="S2206" s="17">
        <f t="shared" si="139"/>
        <v>41312.311562499999</v>
      </c>
    </row>
    <row r="2207" spans="1:19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14">
        <v>1335987789</v>
      </c>
      <c r="K2207" t="b">
        <v>0</v>
      </c>
      <c r="L2207">
        <v>27</v>
      </c>
      <c r="M2207" t="b">
        <v>1</v>
      </c>
      <c r="N2207" s="12" t="s">
        <v>8284</v>
      </c>
      <c r="O2207" t="s">
        <v>8289</v>
      </c>
      <c r="P2207" s="10">
        <f t="shared" si="136"/>
        <v>152</v>
      </c>
      <c r="Q2207" s="10">
        <f t="shared" si="137"/>
        <v>42.22</v>
      </c>
      <c r="R2207">
        <f t="shared" si="138"/>
        <v>2012</v>
      </c>
      <c r="S2207" s="17">
        <f t="shared" si="139"/>
        <v>41031.82163194444</v>
      </c>
    </row>
    <row r="2208" spans="1:19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14">
        <v>1333001424</v>
      </c>
      <c r="K2208" t="b">
        <v>0</v>
      </c>
      <c r="L2208">
        <v>34</v>
      </c>
      <c r="M2208" t="b">
        <v>1</v>
      </c>
      <c r="N2208" s="12" t="s">
        <v>8284</v>
      </c>
      <c r="O2208" t="s">
        <v>8289</v>
      </c>
      <c r="P2208" s="10">
        <f t="shared" si="136"/>
        <v>103</v>
      </c>
      <c r="Q2208" s="10">
        <f t="shared" si="137"/>
        <v>33.24</v>
      </c>
      <c r="R2208">
        <f t="shared" si="138"/>
        <v>2012</v>
      </c>
      <c r="S2208" s="17">
        <f t="shared" si="139"/>
        <v>40997.257222222222</v>
      </c>
    </row>
    <row r="2209" spans="1:19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14">
        <v>1381984773</v>
      </c>
      <c r="K2209" t="b">
        <v>0</v>
      </c>
      <c r="L2209">
        <v>7</v>
      </c>
      <c r="M2209" t="b">
        <v>1</v>
      </c>
      <c r="N2209" s="12" t="s">
        <v>8284</v>
      </c>
      <c r="O2209" t="s">
        <v>8289</v>
      </c>
      <c r="P2209" s="10">
        <f t="shared" si="136"/>
        <v>100</v>
      </c>
      <c r="Q2209" s="10">
        <f t="shared" si="137"/>
        <v>285.70999999999998</v>
      </c>
      <c r="R2209">
        <f t="shared" si="138"/>
        <v>2013</v>
      </c>
      <c r="S2209" s="17">
        <f t="shared" si="139"/>
        <v>41564.194131944445</v>
      </c>
    </row>
    <row r="2210" spans="1:19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14">
        <v>1328649026</v>
      </c>
      <c r="K2210" t="b">
        <v>0</v>
      </c>
      <c r="L2210">
        <v>24</v>
      </c>
      <c r="M2210" t="b">
        <v>1</v>
      </c>
      <c r="N2210" s="12" t="s">
        <v>8284</v>
      </c>
      <c r="O2210" t="s">
        <v>8289</v>
      </c>
      <c r="P2210" s="10">
        <f t="shared" si="136"/>
        <v>102</v>
      </c>
      <c r="Q2210" s="10">
        <f t="shared" si="137"/>
        <v>42.33</v>
      </c>
      <c r="R2210">
        <f t="shared" si="138"/>
        <v>2012</v>
      </c>
      <c r="S2210" s="17">
        <f t="shared" si="139"/>
        <v>40946.882245370369</v>
      </c>
    </row>
    <row r="2211" spans="1:19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14">
        <v>1396524644</v>
      </c>
      <c r="K2211" t="b">
        <v>0</v>
      </c>
      <c r="L2211">
        <v>15</v>
      </c>
      <c r="M2211" t="b">
        <v>1</v>
      </c>
      <c r="N2211" s="12" t="s">
        <v>8284</v>
      </c>
      <c r="O2211" t="s">
        <v>8289</v>
      </c>
      <c r="P2211" s="10">
        <f t="shared" si="136"/>
        <v>151</v>
      </c>
      <c r="Q2211" s="10">
        <f t="shared" si="137"/>
        <v>50.27</v>
      </c>
      <c r="R2211">
        <f t="shared" si="138"/>
        <v>2014</v>
      </c>
      <c r="S2211" s="17">
        <f t="shared" si="139"/>
        <v>41732.479675925926</v>
      </c>
    </row>
    <row r="2212" spans="1:19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14">
        <v>1329442510</v>
      </c>
      <c r="K2212" t="b">
        <v>0</v>
      </c>
      <c r="L2212">
        <v>72</v>
      </c>
      <c r="M2212" t="b">
        <v>1</v>
      </c>
      <c r="N2212" s="12" t="s">
        <v>8284</v>
      </c>
      <c r="O2212" t="s">
        <v>8289</v>
      </c>
      <c r="P2212" s="10">
        <f t="shared" si="136"/>
        <v>111</v>
      </c>
      <c r="Q2212" s="10">
        <f t="shared" si="137"/>
        <v>61.9</v>
      </c>
      <c r="R2212">
        <f t="shared" si="138"/>
        <v>2012</v>
      </c>
      <c r="S2212" s="17">
        <f t="shared" si="139"/>
        <v>40956.066087962965</v>
      </c>
    </row>
    <row r="2213" spans="1:19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14">
        <v>1395168625</v>
      </c>
      <c r="K2213" t="b">
        <v>0</v>
      </c>
      <c r="L2213">
        <v>120</v>
      </c>
      <c r="M2213" t="b">
        <v>1</v>
      </c>
      <c r="N2213" s="12" t="s">
        <v>8284</v>
      </c>
      <c r="O2213" t="s">
        <v>8289</v>
      </c>
      <c r="P2213" s="10">
        <f t="shared" si="136"/>
        <v>196</v>
      </c>
      <c r="Q2213" s="10">
        <f t="shared" si="137"/>
        <v>40.75</v>
      </c>
      <c r="R2213">
        <f t="shared" si="138"/>
        <v>2014</v>
      </c>
      <c r="S2213" s="17">
        <f t="shared" si="139"/>
        <v>41716.785011574073</v>
      </c>
    </row>
    <row r="2214" spans="1:19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14">
        <v>1380650177</v>
      </c>
      <c r="K2214" t="b">
        <v>0</v>
      </c>
      <c r="L2214">
        <v>123</v>
      </c>
      <c r="M2214" t="b">
        <v>1</v>
      </c>
      <c r="N2214" s="12" t="s">
        <v>8284</v>
      </c>
      <c r="O2214" t="s">
        <v>8289</v>
      </c>
      <c r="P2214" s="10">
        <f t="shared" si="136"/>
        <v>114</v>
      </c>
      <c r="Q2214" s="10">
        <f t="shared" si="137"/>
        <v>55.8</v>
      </c>
      <c r="R2214">
        <f t="shared" si="138"/>
        <v>2013</v>
      </c>
      <c r="S2214" s="17">
        <f t="shared" si="139"/>
        <v>41548.747418981482</v>
      </c>
    </row>
    <row r="2215" spans="1:19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14">
        <v>1429127379</v>
      </c>
      <c r="K2215" t="b">
        <v>0</v>
      </c>
      <c r="L2215">
        <v>1</v>
      </c>
      <c r="M2215" t="b">
        <v>1</v>
      </c>
      <c r="N2215" s="12" t="s">
        <v>8284</v>
      </c>
      <c r="O2215" t="s">
        <v>8289</v>
      </c>
      <c r="P2215" s="10">
        <f t="shared" si="136"/>
        <v>200</v>
      </c>
      <c r="Q2215" s="10">
        <f t="shared" si="137"/>
        <v>10</v>
      </c>
      <c r="R2215">
        <f t="shared" si="138"/>
        <v>2015</v>
      </c>
      <c r="S2215" s="17">
        <f t="shared" si="139"/>
        <v>42109.826145833329</v>
      </c>
    </row>
    <row r="2216" spans="1:19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14">
        <v>1389121248</v>
      </c>
      <c r="K2216" t="b">
        <v>0</v>
      </c>
      <c r="L2216">
        <v>24</v>
      </c>
      <c r="M2216" t="b">
        <v>1</v>
      </c>
      <c r="N2216" s="12" t="s">
        <v>8284</v>
      </c>
      <c r="O2216" t="s">
        <v>8289</v>
      </c>
      <c r="P2216" s="10">
        <f t="shared" si="136"/>
        <v>293</v>
      </c>
      <c r="Q2216" s="10">
        <f t="shared" si="137"/>
        <v>73.13</v>
      </c>
      <c r="R2216">
        <f t="shared" si="138"/>
        <v>2014</v>
      </c>
      <c r="S2216" s="17">
        <f t="shared" si="139"/>
        <v>41646.792222222226</v>
      </c>
    </row>
    <row r="2217" spans="1:19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14">
        <v>1329671572</v>
      </c>
      <c r="K2217" t="b">
        <v>0</v>
      </c>
      <c r="L2217">
        <v>33</v>
      </c>
      <c r="M2217" t="b">
        <v>1</v>
      </c>
      <c r="N2217" s="12" t="s">
        <v>8284</v>
      </c>
      <c r="O2217" t="s">
        <v>8289</v>
      </c>
      <c r="P2217" s="10">
        <f t="shared" si="136"/>
        <v>156</v>
      </c>
      <c r="Q2217" s="10">
        <f t="shared" si="137"/>
        <v>26.06</v>
      </c>
      <c r="R2217">
        <f t="shared" si="138"/>
        <v>2012</v>
      </c>
      <c r="S2217" s="17">
        <f t="shared" si="139"/>
        <v>40958.717268518521</v>
      </c>
    </row>
    <row r="2218" spans="1:19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14">
        <v>1436464945</v>
      </c>
      <c r="K2218" t="b">
        <v>0</v>
      </c>
      <c r="L2218">
        <v>14</v>
      </c>
      <c r="M2218" t="b">
        <v>1</v>
      </c>
      <c r="N2218" s="12" t="s">
        <v>8284</v>
      </c>
      <c r="O2218" t="s">
        <v>8289</v>
      </c>
      <c r="P2218" s="10">
        <f t="shared" si="136"/>
        <v>106</v>
      </c>
      <c r="Q2218" s="10">
        <f t="shared" si="137"/>
        <v>22.64</v>
      </c>
      <c r="R2218">
        <f t="shared" si="138"/>
        <v>2015</v>
      </c>
      <c r="S2218" s="17">
        <f t="shared" si="139"/>
        <v>42194.751678240747</v>
      </c>
    </row>
    <row r="2219" spans="1:19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14">
        <v>1445539113</v>
      </c>
      <c r="K2219" t="b">
        <v>0</v>
      </c>
      <c r="L2219">
        <v>9</v>
      </c>
      <c r="M2219" t="b">
        <v>1</v>
      </c>
      <c r="N2219" s="12" t="s">
        <v>8284</v>
      </c>
      <c r="O2219" t="s">
        <v>8289</v>
      </c>
      <c r="P2219" s="10">
        <f t="shared" si="136"/>
        <v>101</v>
      </c>
      <c r="Q2219" s="10">
        <f t="shared" si="137"/>
        <v>47.22</v>
      </c>
      <c r="R2219">
        <f t="shared" si="138"/>
        <v>2015</v>
      </c>
      <c r="S2219" s="17">
        <f t="shared" si="139"/>
        <v>42299.776770833334</v>
      </c>
    </row>
    <row r="2220" spans="1:19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14">
        <v>1344281383</v>
      </c>
      <c r="K2220" t="b">
        <v>0</v>
      </c>
      <c r="L2220">
        <v>76</v>
      </c>
      <c r="M2220" t="b">
        <v>1</v>
      </c>
      <c r="N2220" s="12" t="s">
        <v>8284</v>
      </c>
      <c r="O2220" t="s">
        <v>8289</v>
      </c>
      <c r="P2220" s="10">
        <f t="shared" si="136"/>
        <v>123</v>
      </c>
      <c r="Q2220" s="10">
        <f t="shared" si="137"/>
        <v>32.32</v>
      </c>
      <c r="R2220">
        <f t="shared" si="138"/>
        <v>2012</v>
      </c>
      <c r="S2220" s="17">
        <f t="shared" si="139"/>
        <v>41127.812303240738</v>
      </c>
    </row>
    <row r="2221" spans="1:19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14">
        <v>1437412512</v>
      </c>
      <c r="K2221" t="b">
        <v>0</v>
      </c>
      <c r="L2221">
        <v>19</v>
      </c>
      <c r="M2221" t="b">
        <v>1</v>
      </c>
      <c r="N2221" s="12" t="s">
        <v>8284</v>
      </c>
      <c r="O2221" t="s">
        <v>8289</v>
      </c>
      <c r="P2221" s="10">
        <f t="shared" si="136"/>
        <v>102</v>
      </c>
      <c r="Q2221" s="10">
        <f t="shared" si="137"/>
        <v>53.42</v>
      </c>
      <c r="R2221">
        <f t="shared" si="138"/>
        <v>2015</v>
      </c>
      <c r="S2221" s="17">
        <f t="shared" si="139"/>
        <v>42205.718888888892</v>
      </c>
    </row>
    <row r="2222" spans="1:19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14">
        <v>1372296436</v>
      </c>
      <c r="K2222" t="b">
        <v>0</v>
      </c>
      <c r="L2222">
        <v>69</v>
      </c>
      <c r="M2222" t="b">
        <v>1</v>
      </c>
      <c r="N2222" s="12" t="s">
        <v>8284</v>
      </c>
      <c r="O2222" t="s">
        <v>8289</v>
      </c>
      <c r="P2222" s="10">
        <f t="shared" si="136"/>
        <v>101</v>
      </c>
      <c r="Q2222" s="10">
        <f t="shared" si="137"/>
        <v>51.3</v>
      </c>
      <c r="R2222">
        <f t="shared" si="138"/>
        <v>2013</v>
      </c>
      <c r="S2222" s="17">
        <f t="shared" si="139"/>
        <v>41452.060601851852</v>
      </c>
    </row>
    <row r="2223" spans="1:19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14">
        <v>1458748809</v>
      </c>
      <c r="K2223" t="b">
        <v>0</v>
      </c>
      <c r="L2223">
        <v>218</v>
      </c>
      <c r="M2223" t="b">
        <v>1</v>
      </c>
      <c r="N2223" s="12" t="s">
        <v>8292</v>
      </c>
      <c r="O2223" t="s">
        <v>8310</v>
      </c>
      <c r="P2223" s="10">
        <f t="shared" si="136"/>
        <v>108</v>
      </c>
      <c r="Q2223" s="10">
        <f t="shared" si="137"/>
        <v>37.200000000000003</v>
      </c>
      <c r="R2223">
        <f t="shared" si="138"/>
        <v>2016</v>
      </c>
      <c r="S2223" s="17">
        <f t="shared" si="139"/>
        <v>42452.666770833333</v>
      </c>
    </row>
    <row r="2224" spans="1:19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14">
        <v>1325184847</v>
      </c>
      <c r="K2224" t="b">
        <v>0</v>
      </c>
      <c r="L2224">
        <v>30</v>
      </c>
      <c r="M2224" t="b">
        <v>1</v>
      </c>
      <c r="N2224" s="12" t="s">
        <v>8292</v>
      </c>
      <c r="O2224" t="s">
        <v>8310</v>
      </c>
      <c r="P2224" s="10">
        <f t="shared" si="136"/>
        <v>163</v>
      </c>
      <c r="Q2224" s="10">
        <f t="shared" si="137"/>
        <v>27.1</v>
      </c>
      <c r="R2224">
        <f t="shared" si="138"/>
        <v>2011</v>
      </c>
      <c r="S2224" s="17">
        <f t="shared" si="139"/>
        <v>40906.787581018521</v>
      </c>
    </row>
    <row r="2225" spans="1:19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14">
        <v>1432826568</v>
      </c>
      <c r="K2225" t="b">
        <v>0</v>
      </c>
      <c r="L2225">
        <v>100</v>
      </c>
      <c r="M2225" t="b">
        <v>1</v>
      </c>
      <c r="N2225" s="12" t="s">
        <v>8292</v>
      </c>
      <c r="O2225" t="s">
        <v>8310</v>
      </c>
      <c r="P2225" s="10">
        <f t="shared" si="136"/>
        <v>106</v>
      </c>
      <c r="Q2225" s="10">
        <f t="shared" si="137"/>
        <v>206.31</v>
      </c>
      <c r="R2225">
        <f t="shared" si="138"/>
        <v>2015</v>
      </c>
      <c r="S2225" s="17">
        <f t="shared" si="139"/>
        <v>42152.640833333338</v>
      </c>
    </row>
    <row r="2226" spans="1:19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14">
        <v>1475337675</v>
      </c>
      <c r="K2226" t="b">
        <v>0</v>
      </c>
      <c r="L2226">
        <v>296</v>
      </c>
      <c r="M2226" t="b">
        <v>1</v>
      </c>
      <c r="N2226" s="12" t="s">
        <v>8292</v>
      </c>
      <c r="O2226" t="s">
        <v>8310</v>
      </c>
      <c r="P2226" s="10">
        <f t="shared" si="136"/>
        <v>243</v>
      </c>
      <c r="Q2226" s="10">
        <f t="shared" si="137"/>
        <v>82.15</v>
      </c>
      <c r="R2226">
        <f t="shared" si="138"/>
        <v>2016</v>
      </c>
      <c r="S2226" s="17">
        <f t="shared" si="139"/>
        <v>42644.667534722219</v>
      </c>
    </row>
    <row r="2227" spans="1:19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14">
        <v>1408734015</v>
      </c>
      <c r="K2227" t="b">
        <v>0</v>
      </c>
      <c r="L2227">
        <v>1204</v>
      </c>
      <c r="M2227" t="b">
        <v>1</v>
      </c>
      <c r="N2227" s="12" t="s">
        <v>8292</v>
      </c>
      <c r="O2227" t="s">
        <v>8310</v>
      </c>
      <c r="P2227" s="10">
        <f t="shared" si="136"/>
        <v>945</v>
      </c>
      <c r="Q2227" s="10">
        <f t="shared" si="137"/>
        <v>164.8</v>
      </c>
      <c r="R2227">
        <f t="shared" si="138"/>
        <v>2014</v>
      </c>
      <c r="S2227" s="17">
        <f t="shared" si="139"/>
        <v>41873.79184027778</v>
      </c>
    </row>
    <row r="2228" spans="1:19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14">
        <v>1452625822</v>
      </c>
      <c r="K2228" t="b">
        <v>0</v>
      </c>
      <c r="L2228">
        <v>321</v>
      </c>
      <c r="M2228" t="b">
        <v>1</v>
      </c>
      <c r="N2228" s="12" t="s">
        <v>8292</v>
      </c>
      <c r="O2228" t="s">
        <v>8310</v>
      </c>
      <c r="P2228" s="10">
        <f t="shared" si="136"/>
        <v>108</v>
      </c>
      <c r="Q2228" s="10">
        <f t="shared" si="137"/>
        <v>60.82</v>
      </c>
      <c r="R2228">
        <f t="shared" si="138"/>
        <v>2016</v>
      </c>
      <c r="S2228" s="17">
        <f t="shared" si="139"/>
        <v>42381.79886574074</v>
      </c>
    </row>
    <row r="2229" spans="1:19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14">
        <v>1381778555</v>
      </c>
      <c r="K2229" t="b">
        <v>0</v>
      </c>
      <c r="L2229">
        <v>301</v>
      </c>
      <c r="M2229" t="b">
        <v>1</v>
      </c>
      <c r="N2229" s="12" t="s">
        <v>8292</v>
      </c>
      <c r="O2229" t="s">
        <v>8310</v>
      </c>
      <c r="P2229" s="10">
        <f t="shared" si="136"/>
        <v>157</v>
      </c>
      <c r="Q2229" s="10">
        <f t="shared" si="137"/>
        <v>67.97</v>
      </c>
      <c r="R2229">
        <f t="shared" si="138"/>
        <v>2013</v>
      </c>
      <c r="S2229" s="17">
        <f t="shared" si="139"/>
        <v>41561.807349537034</v>
      </c>
    </row>
    <row r="2230" spans="1:19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14">
        <v>1437115236</v>
      </c>
      <c r="K2230" t="b">
        <v>0</v>
      </c>
      <c r="L2230">
        <v>144</v>
      </c>
      <c r="M2230" t="b">
        <v>1</v>
      </c>
      <c r="N2230" s="12" t="s">
        <v>8292</v>
      </c>
      <c r="O2230" t="s">
        <v>8310</v>
      </c>
      <c r="P2230" s="10">
        <f t="shared" si="136"/>
        <v>1174</v>
      </c>
      <c r="Q2230" s="10">
        <f t="shared" si="137"/>
        <v>81.56</v>
      </c>
      <c r="R2230">
        <f t="shared" si="138"/>
        <v>2015</v>
      </c>
      <c r="S2230" s="17">
        <f t="shared" si="139"/>
        <v>42202.278194444443</v>
      </c>
    </row>
    <row r="2231" spans="1:19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14">
        <v>1375113391</v>
      </c>
      <c r="K2231" t="b">
        <v>0</v>
      </c>
      <c r="L2231">
        <v>539</v>
      </c>
      <c r="M2231" t="b">
        <v>1</v>
      </c>
      <c r="N2231" s="12" t="s">
        <v>8292</v>
      </c>
      <c r="O2231" t="s">
        <v>8310</v>
      </c>
      <c r="P2231" s="10">
        <f t="shared" si="136"/>
        <v>171</v>
      </c>
      <c r="Q2231" s="10">
        <f t="shared" si="137"/>
        <v>25.43</v>
      </c>
      <c r="R2231">
        <f t="shared" si="138"/>
        <v>2013</v>
      </c>
      <c r="S2231" s="17">
        <f t="shared" si="139"/>
        <v>41484.664247685185</v>
      </c>
    </row>
    <row r="2232" spans="1:19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14">
        <v>1395868127</v>
      </c>
      <c r="K2232" t="b">
        <v>0</v>
      </c>
      <c r="L2232">
        <v>498</v>
      </c>
      <c r="M2232" t="b">
        <v>1</v>
      </c>
      <c r="N2232" s="12" t="s">
        <v>8292</v>
      </c>
      <c r="O2232" t="s">
        <v>8310</v>
      </c>
      <c r="P2232" s="10">
        <f t="shared" si="136"/>
        <v>126</v>
      </c>
      <c r="Q2232" s="10">
        <f t="shared" si="137"/>
        <v>21.5</v>
      </c>
      <c r="R2232">
        <f t="shared" si="138"/>
        <v>2014</v>
      </c>
      <c r="S2232" s="17">
        <f t="shared" si="139"/>
        <v>41724.881099537037</v>
      </c>
    </row>
    <row r="2233" spans="1:19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14">
        <v>1369864301</v>
      </c>
      <c r="K2233" t="b">
        <v>0</v>
      </c>
      <c r="L2233">
        <v>1113</v>
      </c>
      <c r="M2233" t="b">
        <v>1</v>
      </c>
      <c r="N2233" s="12" t="s">
        <v>8292</v>
      </c>
      <c r="O2233" t="s">
        <v>8310</v>
      </c>
      <c r="P2233" s="10">
        <f t="shared" si="136"/>
        <v>1212</v>
      </c>
      <c r="Q2233" s="10">
        <f t="shared" si="137"/>
        <v>27.23</v>
      </c>
      <c r="R2233">
        <f t="shared" si="138"/>
        <v>2013</v>
      </c>
      <c r="S2233" s="17">
        <f t="shared" si="139"/>
        <v>41423.910891203705</v>
      </c>
    </row>
    <row r="2234" spans="1:19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14">
        <v>1402945408</v>
      </c>
      <c r="K2234" t="b">
        <v>0</v>
      </c>
      <c r="L2234">
        <v>988</v>
      </c>
      <c r="M2234" t="b">
        <v>1</v>
      </c>
      <c r="N2234" s="12" t="s">
        <v>8292</v>
      </c>
      <c r="O2234" t="s">
        <v>8310</v>
      </c>
      <c r="P2234" s="10">
        <f t="shared" si="136"/>
        <v>496</v>
      </c>
      <c r="Q2234" s="10">
        <f t="shared" si="137"/>
        <v>25.09</v>
      </c>
      <c r="R2234">
        <f t="shared" si="138"/>
        <v>2014</v>
      </c>
      <c r="S2234" s="17">
        <f t="shared" si="139"/>
        <v>41806.794074074074</v>
      </c>
    </row>
    <row r="2235" spans="1:19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14">
        <v>1448269539</v>
      </c>
      <c r="K2235" t="b">
        <v>0</v>
      </c>
      <c r="L2235">
        <v>391</v>
      </c>
      <c r="M2235" t="b">
        <v>1</v>
      </c>
      <c r="N2235" s="12" t="s">
        <v>8292</v>
      </c>
      <c r="O2235" t="s">
        <v>8310</v>
      </c>
      <c r="P2235" s="10">
        <f t="shared" si="136"/>
        <v>332</v>
      </c>
      <c r="Q2235" s="10">
        <f t="shared" si="137"/>
        <v>21.23</v>
      </c>
      <c r="R2235">
        <f t="shared" si="138"/>
        <v>2015</v>
      </c>
      <c r="S2235" s="17">
        <f t="shared" si="139"/>
        <v>42331.378923611104</v>
      </c>
    </row>
    <row r="2236" spans="1:19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14">
        <v>1481053647</v>
      </c>
      <c r="K2236" t="b">
        <v>0</v>
      </c>
      <c r="L2236">
        <v>28</v>
      </c>
      <c r="M2236" t="b">
        <v>1</v>
      </c>
      <c r="N2236" s="12" t="s">
        <v>8292</v>
      </c>
      <c r="O2236" t="s">
        <v>8310</v>
      </c>
      <c r="P2236" s="10">
        <f t="shared" si="136"/>
        <v>1165</v>
      </c>
      <c r="Q2236" s="10">
        <f t="shared" si="137"/>
        <v>41.61</v>
      </c>
      <c r="R2236">
        <f t="shared" si="138"/>
        <v>2016</v>
      </c>
      <c r="S2236" s="17">
        <f t="shared" si="139"/>
        <v>42710.824618055558</v>
      </c>
    </row>
    <row r="2237" spans="1:19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14">
        <v>1424997111</v>
      </c>
      <c r="K2237" t="b">
        <v>0</v>
      </c>
      <c r="L2237">
        <v>147</v>
      </c>
      <c r="M2237" t="b">
        <v>1</v>
      </c>
      <c r="N2237" s="12" t="s">
        <v>8292</v>
      </c>
      <c r="O2237" t="s">
        <v>8310</v>
      </c>
      <c r="P2237" s="10">
        <f t="shared" si="136"/>
        <v>153</v>
      </c>
      <c r="Q2237" s="10">
        <f t="shared" si="137"/>
        <v>135.59</v>
      </c>
      <c r="R2237">
        <f t="shared" si="138"/>
        <v>2015</v>
      </c>
      <c r="S2237" s="17">
        <f t="shared" si="139"/>
        <v>42062.022118055553</v>
      </c>
    </row>
    <row r="2238" spans="1:19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14">
        <v>1451746123</v>
      </c>
      <c r="K2238" t="b">
        <v>0</v>
      </c>
      <c r="L2238">
        <v>680</v>
      </c>
      <c r="M2238" t="b">
        <v>1</v>
      </c>
      <c r="N2238" s="12" t="s">
        <v>8292</v>
      </c>
      <c r="O2238" t="s">
        <v>8310</v>
      </c>
      <c r="P2238" s="10">
        <f t="shared" si="136"/>
        <v>537</v>
      </c>
      <c r="Q2238" s="10">
        <f t="shared" si="137"/>
        <v>22.12</v>
      </c>
      <c r="R2238">
        <f t="shared" si="138"/>
        <v>2016</v>
      </c>
      <c r="S2238" s="17">
        <f t="shared" si="139"/>
        <v>42371.617164351846</v>
      </c>
    </row>
    <row r="2239" spans="1:19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14">
        <v>1412294683</v>
      </c>
      <c r="K2239" t="b">
        <v>0</v>
      </c>
      <c r="L2239">
        <v>983</v>
      </c>
      <c r="M2239" t="b">
        <v>1</v>
      </c>
      <c r="N2239" s="12" t="s">
        <v>8292</v>
      </c>
      <c r="O2239" t="s">
        <v>8310</v>
      </c>
      <c r="P2239" s="10">
        <f t="shared" si="136"/>
        <v>353</v>
      </c>
      <c r="Q2239" s="10">
        <f t="shared" si="137"/>
        <v>64.63</v>
      </c>
      <c r="R2239">
        <f t="shared" si="138"/>
        <v>2014</v>
      </c>
      <c r="S2239" s="17">
        <f t="shared" si="139"/>
        <v>41915.003275462965</v>
      </c>
    </row>
    <row r="2240" spans="1:19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14">
        <v>1486565716</v>
      </c>
      <c r="K2240" t="b">
        <v>0</v>
      </c>
      <c r="L2240">
        <v>79</v>
      </c>
      <c r="M2240" t="b">
        <v>1</v>
      </c>
      <c r="N2240" s="12" t="s">
        <v>8292</v>
      </c>
      <c r="O2240" t="s">
        <v>8310</v>
      </c>
      <c r="P2240" s="10">
        <f t="shared" si="136"/>
        <v>137</v>
      </c>
      <c r="Q2240" s="10">
        <f t="shared" si="137"/>
        <v>69.569999999999993</v>
      </c>
      <c r="R2240">
        <f t="shared" si="138"/>
        <v>2017</v>
      </c>
      <c r="S2240" s="17">
        <f t="shared" si="139"/>
        <v>42774.621712962966</v>
      </c>
    </row>
    <row r="2241" spans="1:19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14">
        <v>1382742014</v>
      </c>
      <c r="K2241" t="b">
        <v>0</v>
      </c>
      <c r="L2241">
        <v>426</v>
      </c>
      <c r="M2241" t="b">
        <v>1</v>
      </c>
      <c r="N2241" s="12" t="s">
        <v>8292</v>
      </c>
      <c r="O2241" t="s">
        <v>8310</v>
      </c>
      <c r="P2241" s="10">
        <f t="shared" si="136"/>
        <v>128</v>
      </c>
      <c r="Q2241" s="10">
        <f t="shared" si="137"/>
        <v>75.13</v>
      </c>
      <c r="R2241">
        <f t="shared" si="138"/>
        <v>2013</v>
      </c>
      <c r="S2241" s="17">
        <f t="shared" si="139"/>
        <v>41572.958495370374</v>
      </c>
    </row>
    <row r="2242" spans="1:19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14">
        <v>1458762544</v>
      </c>
      <c r="K2242" t="b">
        <v>0</v>
      </c>
      <c r="L2242">
        <v>96</v>
      </c>
      <c r="M2242" t="b">
        <v>1</v>
      </c>
      <c r="N2242" s="12" t="s">
        <v>8292</v>
      </c>
      <c r="O2242" t="s">
        <v>8310</v>
      </c>
      <c r="P2242" s="10">
        <f t="shared" si="136"/>
        <v>271</v>
      </c>
      <c r="Q2242" s="10">
        <f t="shared" si="137"/>
        <v>140.97999999999999</v>
      </c>
      <c r="R2242">
        <f t="shared" si="138"/>
        <v>2016</v>
      </c>
      <c r="S2242" s="17">
        <f t="shared" si="139"/>
        <v>42452.825740740736</v>
      </c>
    </row>
    <row r="2243" spans="1:19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14">
        <v>1485892300</v>
      </c>
      <c r="K2243" t="b">
        <v>0</v>
      </c>
      <c r="L2243">
        <v>163</v>
      </c>
      <c r="M2243" t="b">
        <v>1</v>
      </c>
      <c r="N2243" s="12" t="s">
        <v>8292</v>
      </c>
      <c r="O2243" t="s">
        <v>8310</v>
      </c>
      <c r="P2243" s="10">
        <f t="shared" ref="P2243:P2306" si="140">ROUND(E2243/D2243*100,0)</f>
        <v>806</v>
      </c>
      <c r="Q2243" s="10">
        <f t="shared" ref="Q2243:Q2306" si="141">ROUND(E2243/L2243,2)</f>
        <v>49.47</v>
      </c>
      <c r="R2243">
        <f t="shared" ref="R2243:R2306" si="142">YEAR(S2243)</f>
        <v>2017</v>
      </c>
      <c r="S2243" s="17">
        <f t="shared" ref="S2243:S2306" si="143">(((J2243/60)/60)/24)+DATE(1970,1,1)</f>
        <v>42766.827546296292</v>
      </c>
    </row>
    <row r="2244" spans="1:19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14">
        <v>1382449733</v>
      </c>
      <c r="K2244" t="b">
        <v>0</v>
      </c>
      <c r="L2244">
        <v>2525</v>
      </c>
      <c r="M2244" t="b">
        <v>1</v>
      </c>
      <c r="N2244" s="12" t="s">
        <v>8292</v>
      </c>
      <c r="O2244" t="s">
        <v>8310</v>
      </c>
      <c r="P2244" s="10">
        <f t="shared" si="140"/>
        <v>1360</v>
      </c>
      <c r="Q2244" s="10">
        <f t="shared" si="141"/>
        <v>53.87</v>
      </c>
      <c r="R2244">
        <f t="shared" si="142"/>
        <v>2013</v>
      </c>
      <c r="S2244" s="17">
        <f t="shared" si="143"/>
        <v>41569.575613425928</v>
      </c>
    </row>
    <row r="2245" spans="1:19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14">
        <v>1488823290</v>
      </c>
      <c r="K2245" t="b">
        <v>0</v>
      </c>
      <c r="L2245">
        <v>2035</v>
      </c>
      <c r="M2245" t="b">
        <v>1</v>
      </c>
      <c r="N2245" s="12" t="s">
        <v>8292</v>
      </c>
      <c r="O2245" t="s">
        <v>8310</v>
      </c>
      <c r="P2245" s="10">
        <f t="shared" si="140"/>
        <v>930250</v>
      </c>
      <c r="Q2245" s="10">
        <f t="shared" si="141"/>
        <v>4.57</v>
      </c>
      <c r="R2245">
        <f t="shared" si="142"/>
        <v>2017</v>
      </c>
      <c r="S2245" s="17">
        <f t="shared" si="143"/>
        <v>42800.751041666663</v>
      </c>
    </row>
    <row r="2246" spans="1:19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14">
        <v>1475609946</v>
      </c>
      <c r="K2246" t="b">
        <v>0</v>
      </c>
      <c r="L2246">
        <v>290</v>
      </c>
      <c r="M2246" t="b">
        <v>1</v>
      </c>
      <c r="N2246" s="12" t="s">
        <v>8292</v>
      </c>
      <c r="O2246" t="s">
        <v>8310</v>
      </c>
      <c r="P2246" s="10">
        <f t="shared" si="140"/>
        <v>377</v>
      </c>
      <c r="Q2246" s="10">
        <f t="shared" si="141"/>
        <v>65</v>
      </c>
      <c r="R2246">
        <f t="shared" si="142"/>
        <v>2016</v>
      </c>
      <c r="S2246" s="17">
        <f t="shared" si="143"/>
        <v>42647.818819444445</v>
      </c>
    </row>
    <row r="2247" spans="1:19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14">
        <v>1390323617</v>
      </c>
      <c r="K2247" t="b">
        <v>0</v>
      </c>
      <c r="L2247">
        <v>1980</v>
      </c>
      <c r="M2247" t="b">
        <v>1</v>
      </c>
      <c r="N2247" s="12" t="s">
        <v>8292</v>
      </c>
      <c r="O2247" t="s">
        <v>8310</v>
      </c>
      <c r="P2247" s="10">
        <f t="shared" si="140"/>
        <v>2647</v>
      </c>
      <c r="Q2247" s="10">
        <f t="shared" si="141"/>
        <v>53.48</v>
      </c>
      <c r="R2247">
        <f t="shared" si="142"/>
        <v>2014</v>
      </c>
      <c r="S2247" s="17">
        <f t="shared" si="143"/>
        <v>41660.708530092597</v>
      </c>
    </row>
    <row r="2248" spans="1:19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14">
        <v>1438801210</v>
      </c>
      <c r="K2248" t="b">
        <v>0</v>
      </c>
      <c r="L2248">
        <v>57</v>
      </c>
      <c r="M2248" t="b">
        <v>1</v>
      </c>
      <c r="N2248" s="12" t="s">
        <v>8292</v>
      </c>
      <c r="O2248" t="s">
        <v>8310</v>
      </c>
      <c r="P2248" s="10">
        <f t="shared" si="140"/>
        <v>100</v>
      </c>
      <c r="Q2248" s="10">
        <f t="shared" si="141"/>
        <v>43.91</v>
      </c>
      <c r="R2248">
        <f t="shared" si="142"/>
        <v>2015</v>
      </c>
      <c r="S2248" s="17">
        <f t="shared" si="143"/>
        <v>42221.79178240741</v>
      </c>
    </row>
    <row r="2249" spans="1:19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14">
        <v>1436975965</v>
      </c>
      <c r="K2249" t="b">
        <v>0</v>
      </c>
      <c r="L2249">
        <v>380</v>
      </c>
      <c r="M2249" t="b">
        <v>1</v>
      </c>
      <c r="N2249" s="12" t="s">
        <v>8292</v>
      </c>
      <c r="O2249" t="s">
        <v>8310</v>
      </c>
      <c r="P2249" s="10">
        <f t="shared" si="140"/>
        <v>104</v>
      </c>
      <c r="Q2249" s="10">
        <f t="shared" si="141"/>
        <v>50.85</v>
      </c>
      <c r="R2249">
        <f t="shared" si="142"/>
        <v>2015</v>
      </c>
      <c r="S2249" s="17">
        <f t="shared" si="143"/>
        <v>42200.666261574079</v>
      </c>
    </row>
    <row r="2250" spans="1:19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14">
        <v>1479157278</v>
      </c>
      <c r="K2250" t="b">
        <v>0</v>
      </c>
      <c r="L2250">
        <v>128</v>
      </c>
      <c r="M2250" t="b">
        <v>1</v>
      </c>
      <c r="N2250" s="12" t="s">
        <v>8292</v>
      </c>
      <c r="O2250" t="s">
        <v>8310</v>
      </c>
      <c r="P2250" s="10">
        <f t="shared" si="140"/>
        <v>107</v>
      </c>
      <c r="Q2250" s="10">
        <f t="shared" si="141"/>
        <v>58.63</v>
      </c>
      <c r="R2250">
        <f t="shared" si="142"/>
        <v>2016</v>
      </c>
      <c r="S2250" s="17">
        <f t="shared" si="143"/>
        <v>42688.875902777778</v>
      </c>
    </row>
    <row r="2251" spans="1:19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14">
        <v>1362329565</v>
      </c>
      <c r="K2251" t="b">
        <v>0</v>
      </c>
      <c r="L2251">
        <v>180</v>
      </c>
      <c r="M2251" t="b">
        <v>1</v>
      </c>
      <c r="N2251" s="12" t="s">
        <v>8292</v>
      </c>
      <c r="O2251" t="s">
        <v>8310</v>
      </c>
      <c r="P2251" s="10">
        <f t="shared" si="140"/>
        <v>169</v>
      </c>
      <c r="Q2251" s="10">
        <f t="shared" si="141"/>
        <v>32.82</v>
      </c>
      <c r="R2251">
        <f t="shared" si="142"/>
        <v>2013</v>
      </c>
      <c r="S2251" s="17">
        <f t="shared" si="143"/>
        <v>41336.703298611108</v>
      </c>
    </row>
    <row r="2252" spans="1:19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14">
        <v>1478131673</v>
      </c>
      <c r="K2252" t="b">
        <v>0</v>
      </c>
      <c r="L2252">
        <v>571</v>
      </c>
      <c r="M2252" t="b">
        <v>1</v>
      </c>
      <c r="N2252" s="12" t="s">
        <v>8292</v>
      </c>
      <c r="O2252" t="s">
        <v>8310</v>
      </c>
      <c r="P2252" s="10">
        <f t="shared" si="140"/>
        <v>975</v>
      </c>
      <c r="Q2252" s="10">
        <f t="shared" si="141"/>
        <v>426.93</v>
      </c>
      <c r="R2252">
        <f t="shared" si="142"/>
        <v>2016</v>
      </c>
      <c r="S2252" s="17">
        <f t="shared" si="143"/>
        <v>42677.005474537036</v>
      </c>
    </row>
    <row r="2253" spans="1:19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14">
        <v>1406362677</v>
      </c>
      <c r="K2253" t="b">
        <v>0</v>
      </c>
      <c r="L2253">
        <v>480</v>
      </c>
      <c r="M2253" t="b">
        <v>1</v>
      </c>
      <c r="N2253" s="12" t="s">
        <v>8292</v>
      </c>
      <c r="O2253" t="s">
        <v>8310</v>
      </c>
      <c r="P2253" s="10">
        <f t="shared" si="140"/>
        <v>134</v>
      </c>
      <c r="Q2253" s="10">
        <f t="shared" si="141"/>
        <v>23.81</v>
      </c>
      <c r="R2253">
        <f t="shared" si="142"/>
        <v>2014</v>
      </c>
      <c r="S2253" s="17">
        <f t="shared" si="143"/>
        <v>41846.34579861111</v>
      </c>
    </row>
    <row r="2254" spans="1:19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14">
        <v>1469173938</v>
      </c>
      <c r="K2254" t="b">
        <v>0</v>
      </c>
      <c r="L2254">
        <v>249</v>
      </c>
      <c r="M2254" t="b">
        <v>1</v>
      </c>
      <c r="N2254" s="12" t="s">
        <v>8292</v>
      </c>
      <c r="O2254" t="s">
        <v>8310</v>
      </c>
      <c r="P2254" s="10">
        <f t="shared" si="140"/>
        <v>272</v>
      </c>
      <c r="Q2254" s="10">
        <f t="shared" si="141"/>
        <v>98.41</v>
      </c>
      <c r="R2254">
        <f t="shared" si="142"/>
        <v>2016</v>
      </c>
      <c r="S2254" s="17">
        <f t="shared" si="143"/>
        <v>42573.327986111108</v>
      </c>
    </row>
    <row r="2255" spans="1:19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14">
        <v>1445267347</v>
      </c>
      <c r="K2255" t="b">
        <v>0</v>
      </c>
      <c r="L2255">
        <v>84</v>
      </c>
      <c r="M2255" t="b">
        <v>1</v>
      </c>
      <c r="N2255" s="12" t="s">
        <v>8292</v>
      </c>
      <c r="O2255" t="s">
        <v>8310</v>
      </c>
      <c r="P2255" s="10">
        <f t="shared" si="140"/>
        <v>113</v>
      </c>
      <c r="Q2255" s="10">
        <f t="shared" si="141"/>
        <v>107.32</v>
      </c>
      <c r="R2255">
        <f t="shared" si="142"/>
        <v>2015</v>
      </c>
      <c r="S2255" s="17">
        <f t="shared" si="143"/>
        <v>42296.631331018521</v>
      </c>
    </row>
    <row r="2256" spans="1:19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14">
        <v>1484667168</v>
      </c>
      <c r="K2256" t="b">
        <v>0</v>
      </c>
      <c r="L2256">
        <v>197</v>
      </c>
      <c r="M2256" t="b">
        <v>1</v>
      </c>
      <c r="N2256" s="12" t="s">
        <v>8292</v>
      </c>
      <c r="O2256" t="s">
        <v>8310</v>
      </c>
      <c r="P2256" s="10">
        <f t="shared" si="140"/>
        <v>460</v>
      </c>
      <c r="Q2256" s="10">
        <f t="shared" si="141"/>
        <v>11.67</v>
      </c>
      <c r="R2256">
        <f t="shared" si="142"/>
        <v>2017</v>
      </c>
      <c r="S2256" s="17">
        <f t="shared" si="143"/>
        <v>42752.647777777776</v>
      </c>
    </row>
    <row r="2257" spans="1:19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14">
        <v>1460069451</v>
      </c>
      <c r="K2257" t="b">
        <v>0</v>
      </c>
      <c r="L2257">
        <v>271</v>
      </c>
      <c r="M2257" t="b">
        <v>1</v>
      </c>
      <c r="N2257" s="12" t="s">
        <v>8292</v>
      </c>
      <c r="O2257" t="s">
        <v>8310</v>
      </c>
      <c r="P2257" s="10">
        <f t="shared" si="140"/>
        <v>287</v>
      </c>
      <c r="Q2257" s="10">
        <f t="shared" si="141"/>
        <v>41.78</v>
      </c>
      <c r="R2257">
        <f t="shared" si="142"/>
        <v>2016</v>
      </c>
      <c r="S2257" s="17">
        <f t="shared" si="143"/>
        <v>42467.951979166668</v>
      </c>
    </row>
    <row r="2258" spans="1:19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14">
        <v>1478602246</v>
      </c>
      <c r="K2258" t="b">
        <v>0</v>
      </c>
      <c r="L2258">
        <v>50</v>
      </c>
      <c r="M2258" t="b">
        <v>1</v>
      </c>
      <c r="N2258" s="12" t="s">
        <v>8292</v>
      </c>
      <c r="O2258" t="s">
        <v>8310</v>
      </c>
      <c r="P2258" s="10">
        <f t="shared" si="140"/>
        <v>223</v>
      </c>
      <c r="Q2258" s="10">
        <f t="shared" si="141"/>
        <v>21.38</v>
      </c>
      <c r="R2258">
        <f t="shared" si="142"/>
        <v>2016</v>
      </c>
      <c r="S2258" s="17">
        <f t="shared" si="143"/>
        <v>42682.451921296291</v>
      </c>
    </row>
    <row r="2259" spans="1:19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14">
        <v>1463351329</v>
      </c>
      <c r="K2259" t="b">
        <v>0</v>
      </c>
      <c r="L2259">
        <v>169</v>
      </c>
      <c r="M2259" t="b">
        <v>1</v>
      </c>
      <c r="N2259" s="12" t="s">
        <v>8292</v>
      </c>
      <c r="O2259" t="s">
        <v>8310</v>
      </c>
      <c r="P2259" s="10">
        <f t="shared" si="140"/>
        <v>636</v>
      </c>
      <c r="Q2259" s="10">
        <f t="shared" si="141"/>
        <v>94.1</v>
      </c>
      <c r="R2259">
        <f t="shared" si="142"/>
        <v>2016</v>
      </c>
      <c r="S2259" s="17">
        <f t="shared" si="143"/>
        <v>42505.936678240745</v>
      </c>
    </row>
    <row r="2260" spans="1:19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14">
        <v>1431453687</v>
      </c>
      <c r="K2260" t="b">
        <v>0</v>
      </c>
      <c r="L2260">
        <v>205</v>
      </c>
      <c r="M2260" t="b">
        <v>1</v>
      </c>
      <c r="N2260" s="12" t="s">
        <v>8292</v>
      </c>
      <c r="O2260" t="s">
        <v>8310</v>
      </c>
      <c r="P2260" s="10">
        <f t="shared" si="140"/>
        <v>147</v>
      </c>
      <c r="Q2260" s="10">
        <f t="shared" si="141"/>
        <v>15.72</v>
      </c>
      <c r="R2260">
        <f t="shared" si="142"/>
        <v>2015</v>
      </c>
      <c r="S2260" s="17">
        <f t="shared" si="143"/>
        <v>42136.75100694444</v>
      </c>
    </row>
    <row r="2261" spans="1:19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14">
        <v>1480360736</v>
      </c>
      <c r="K2261" t="b">
        <v>0</v>
      </c>
      <c r="L2261">
        <v>206</v>
      </c>
      <c r="M2261" t="b">
        <v>1</v>
      </c>
      <c r="N2261" s="12" t="s">
        <v>8292</v>
      </c>
      <c r="O2261" t="s">
        <v>8310</v>
      </c>
      <c r="P2261" s="10">
        <f t="shared" si="140"/>
        <v>1867</v>
      </c>
      <c r="Q2261" s="10">
        <f t="shared" si="141"/>
        <v>90.64</v>
      </c>
      <c r="R2261">
        <f t="shared" si="142"/>
        <v>2016</v>
      </c>
      <c r="S2261" s="17">
        <f t="shared" si="143"/>
        <v>42702.804814814815</v>
      </c>
    </row>
    <row r="2262" spans="1:19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14">
        <v>1393287850</v>
      </c>
      <c r="K2262" t="b">
        <v>0</v>
      </c>
      <c r="L2262">
        <v>84</v>
      </c>
      <c r="M2262" t="b">
        <v>1</v>
      </c>
      <c r="N2262" s="12" t="s">
        <v>8292</v>
      </c>
      <c r="O2262" t="s">
        <v>8310</v>
      </c>
      <c r="P2262" s="10">
        <f t="shared" si="140"/>
        <v>327</v>
      </c>
      <c r="Q2262" s="10">
        <f t="shared" si="141"/>
        <v>97.3</v>
      </c>
      <c r="R2262">
        <f t="shared" si="142"/>
        <v>2014</v>
      </c>
      <c r="S2262" s="17">
        <f t="shared" si="143"/>
        <v>41695.016782407409</v>
      </c>
    </row>
    <row r="2263" spans="1:19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14">
        <v>1485278620</v>
      </c>
      <c r="K2263" t="b">
        <v>0</v>
      </c>
      <c r="L2263">
        <v>210</v>
      </c>
      <c r="M2263" t="b">
        <v>1</v>
      </c>
      <c r="N2263" s="12" t="s">
        <v>8292</v>
      </c>
      <c r="O2263" t="s">
        <v>8310</v>
      </c>
      <c r="P2263" s="10">
        <f t="shared" si="140"/>
        <v>780</v>
      </c>
      <c r="Q2263" s="10">
        <f t="shared" si="141"/>
        <v>37.119999999999997</v>
      </c>
      <c r="R2263">
        <f t="shared" si="142"/>
        <v>2017</v>
      </c>
      <c r="S2263" s="17">
        <f t="shared" si="143"/>
        <v>42759.724768518514</v>
      </c>
    </row>
    <row r="2264" spans="1:19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14">
        <v>1413295358</v>
      </c>
      <c r="K2264" t="b">
        <v>0</v>
      </c>
      <c r="L2264">
        <v>181</v>
      </c>
      <c r="M2264" t="b">
        <v>1</v>
      </c>
      <c r="N2264" s="12" t="s">
        <v>8292</v>
      </c>
      <c r="O2264" t="s">
        <v>8310</v>
      </c>
      <c r="P2264" s="10">
        <f t="shared" si="140"/>
        <v>154</v>
      </c>
      <c r="Q2264" s="10">
        <f t="shared" si="141"/>
        <v>28.1</v>
      </c>
      <c r="R2264">
        <f t="shared" si="142"/>
        <v>2014</v>
      </c>
      <c r="S2264" s="17">
        <f t="shared" si="143"/>
        <v>41926.585162037038</v>
      </c>
    </row>
    <row r="2265" spans="1:19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14">
        <v>1420919913</v>
      </c>
      <c r="K2265" t="b">
        <v>0</v>
      </c>
      <c r="L2265">
        <v>60</v>
      </c>
      <c r="M2265" t="b">
        <v>1</v>
      </c>
      <c r="N2265" s="12" t="s">
        <v>8292</v>
      </c>
      <c r="O2265" t="s">
        <v>8310</v>
      </c>
      <c r="P2265" s="10">
        <f t="shared" si="140"/>
        <v>116</v>
      </c>
      <c r="Q2265" s="10">
        <f t="shared" si="141"/>
        <v>144.43</v>
      </c>
      <c r="R2265">
        <f t="shared" si="142"/>
        <v>2015</v>
      </c>
      <c r="S2265" s="17">
        <f t="shared" si="143"/>
        <v>42014.832326388889</v>
      </c>
    </row>
    <row r="2266" spans="1:19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14">
        <v>1462543114</v>
      </c>
      <c r="K2266" t="b">
        <v>0</v>
      </c>
      <c r="L2266">
        <v>445</v>
      </c>
      <c r="M2266" t="b">
        <v>1</v>
      </c>
      <c r="N2266" s="12" t="s">
        <v>8292</v>
      </c>
      <c r="O2266" t="s">
        <v>8310</v>
      </c>
      <c r="P2266" s="10">
        <f t="shared" si="140"/>
        <v>180</v>
      </c>
      <c r="Q2266" s="10">
        <f t="shared" si="141"/>
        <v>24.27</v>
      </c>
      <c r="R2266">
        <f t="shared" si="142"/>
        <v>2016</v>
      </c>
      <c r="S2266" s="17">
        <f t="shared" si="143"/>
        <v>42496.582337962958</v>
      </c>
    </row>
    <row r="2267" spans="1:19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14">
        <v>1479241707</v>
      </c>
      <c r="K2267" t="b">
        <v>0</v>
      </c>
      <c r="L2267">
        <v>17</v>
      </c>
      <c r="M2267" t="b">
        <v>1</v>
      </c>
      <c r="N2267" s="12" t="s">
        <v>8292</v>
      </c>
      <c r="O2267" t="s">
        <v>8310</v>
      </c>
      <c r="P2267" s="10">
        <f t="shared" si="140"/>
        <v>299</v>
      </c>
      <c r="Q2267" s="10">
        <f t="shared" si="141"/>
        <v>35.119999999999997</v>
      </c>
      <c r="R2267">
        <f t="shared" si="142"/>
        <v>2016</v>
      </c>
      <c r="S2267" s="17">
        <f t="shared" si="143"/>
        <v>42689.853090277778</v>
      </c>
    </row>
    <row r="2268" spans="1:19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14">
        <v>1460235592</v>
      </c>
      <c r="K2268" t="b">
        <v>0</v>
      </c>
      <c r="L2268">
        <v>194</v>
      </c>
      <c r="M2268" t="b">
        <v>1</v>
      </c>
      <c r="N2268" s="12" t="s">
        <v>8292</v>
      </c>
      <c r="O2268" t="s">
        <v>8310</v>
      </c>
      <c r="P2268" s="10">
        <f t="shared" si="140"/>
        <v>320</v>
      </c>
      <c r="Q2268" s="10">
        <f t="shared" si="141"/>
        <v>24.76</v>
      </c>
      <c r="R2268">
        <f t="shared" si="142"/>
        <v>2016</v>
      </c>
      <c r="S2268" s="17">
        <f t="shared" si="143"/>
        <v>42469.874907407408</v>
      </c>
    </row>
    <row r="2269" spans="1:19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14">
        <v>1416945297</v>
      </c>
      <c r="K2269" t="b">
        <v>0</v>
      </c>
      <c r="L2269">
        <v>404</v>
      </c>
      <c r="M2269" t="b">
        <v>1</v>
      </c>
      <c r="N2269" s="12" t="s">
        <v>8292</v>
      </c>
      <c r="O2269" t="s">
        <v>8310</v>
      </c>
      <c r="P2269" s="10">
        <f t="shared" si="140"/>
        <v>381</v>
      </c>
      <c r="Q2269" s="10">
        <f t="shared" si="141"/>
        <v>188.38</v>
      </c>
      <c r="R2269">
        <f t="shared" si="142"/>
        <v>2014</v>
      </c>
      <c r="S2269" s="17">
        <f t="shared" si="143"/>
        <v>41968.829826388886</v>
      </c>
    </row>
    <row r="2270" spans="1:19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14">
        <v>1486691915</v>
      </c>
      <c r="K2270" t="b">
        <v>0</v>
      </c>
      <c r="L2270">
        <v>194</v>
      </c>
      <c r="M2270" t="b">
        <v>1</v>
      </c>
      <c r="N2270" s="12" t="s">
        <v>8292</v>
      </c>
      <c r="O2270" t="s">
        <v>8310</v>
      </c>
      <c r="P2270" s="10">
        <f t="shared" si="140"/>
        <v>103</v>
      </c>
      <c r="Q2270" s="10">
        <f t="shared" si="141"/>
        <v>148.08000000000001</v>
      </c>
      <c r="R2270">
        <f t="shared" si="142"/>
        <v>2017</v>
      </c>
      <c r="S2270" s="17">
        <f t="shared" si="143"/>
        <v>42776.082349537035</v>
      </c>
    </row>
    <row r="2271" spans="1:19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14">
        <v>1486745663</v>
      </c>
      <c r="K2271" t="b">
        <v>0</v>
      </c>
      <c r="L2271">
        <v>902</v>
      </c>
      <c r="M2271" t="b">
        <v>1</v>
      </c>
      <c r="N2271" s="12" t="s">
        <v>8292</v>
      </c>
      <c r="O2271" t="s">
        <v>8310</v>
      </c>
      <c r="P2271" s="10">
        <f t="shared" si="140"/>
        <v>1802</v>
      </c>
      <c r="Q2271" s="10">
        <f t="shared" si="141"/>
        <v>49.93</v>
      </c>
      <c r="R2271">
        <f t="shared" si="142"/>
        <v>2017</v>
      </c>
      <c r="S2271" s="17">
        <f t="shared" si="143"/>
        <v>42776.704432870371</v>
      </c>
    </row>
    <row r="2272" spans="1:19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14">
        <v>1482353513</v>
      </c>
      <c r="K2272" t="b">
        <v>0</v>
      </c>
      <c r="L2272">
        <v>1670</v>
      </c>
      <c r="M2272" t="b">
        <v>1</v>
      </c>
      <c r="N2272" s="12" t="s">
        <v>8292</v>
      </c>
      <c r="O2272" t="s">
        <v>8310</v>
      </c>
      <c r="P2272" s="10">
        <f t="shared" si="140"/>
        <v>720</v>
      </c>
      <c r="Q2272" s="10">
        <f t="shared" si="141"/>
        <v>107.82</v>
      </c>
      <c r="R2272">
        <f t="shared" si="142"/>
        <v>2016</v>
      </c>
      <c r="S2272" s="17">
        <f t="shared" si="143"/>
        <v>42725.869363425925</v>
      </c>
    </row>
    <row r="2273" spans="1:19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14">
        <v>1478736004</v>
      </c>
      <c r="K2273" t="b">
        <v>0</v>
      </c>
      <c r="L2273">
        <v>1328</v>
      </c>
      <c r="M2273" t="b">
        <v>1</v>
      </c>
      <c r="N2273" s="12" t="s">
        <v>8292</v>
      </c>
      <c r="O2273" t="s">
        <v>8310</v>
      </c>
      <c r="P2273" s="10">
        <f t="shared" si="140"/>
        <v>283</v>
      </c>
      <c r="Q2273" s="10">
        <f t="shared" si="141"/>
        <v>42.63</v>
      </c>
      <c r="R2273">
        <f t="shared" si="142"/>
        <v>2016</v>
      </c>
      <c r="S2273" s="17">
        <f t="shared" si="143"/>
        <v>42684.000046296293</v>
      </c>
    </row>
    <row r="2274" spans="1:19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14">
        <v>1446914836</v>
      </c>
      <c r="K2274" t="b">
        <v>0</v>
      </c>
      <c r="L2274">
        <v>944</v>
      </c>
      <c r="M2274" t="b">
        <v>1</v>
      </c>
      <c r="N2274" s="12" t="s">
        <v>8292</v>
      </c>
      <c r="O2274" t="s">
        <v>8310</v>
      </c>
      <c r="P2274" s="10">
        <f t="shared" si="140"/>
        <v>1357</v>
      </c>
      <c r="Q2274" s="10">
        <f t="shared" si="141"/>
        <v>14.37</v>
      </c>
      <c r="R2274">
        <f t="shared" si="142"/>
        <v>2015</v>
      </c>
      <c r="S2274" s="17">
        <f t="shared" si="143"/>
        <v>42315.699490740735</v>
      </c>
    </row>
    <row r="2275" spans="1:19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14">
        <v>1487164242</v>
      </c>
      <c r="K2275" t="b">
        <v>0</v>
      </c>
      <c r="L2275">
        <v>147</v>
      </c>
      <c r="M2275" t="b">
        <v>1</v>
      </c>
      <c r="N2275" s="12" t="s">
        <v>8292</v>
      </c>
      <c r="O2275" t="s">
        <v>8310</v>
      </c>
      <c r="P2275" s="10">
        <f t="shared" si="140"/>
        <v>220</v>
      </c>
      <c r="Q2275" s="10">
        <f t="shared" si="141"/>
        <v>37.479999999999997</v>
      </c>
      <c r="R2275">
        <f t="shared" si="142"/>
        <v>2017</v>
      </c>
      <c r="S2275" s="17">
        <f t="shared" si="143"/>
        <v>42781.549097222218</v>
      </c>
    </row>
    <row r="2276" spans="1:19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14">
        <v>1390564857</v>
      </c>
      <c r="K2276" t="b">
        <v>0</v>
      </c>
      <c r="L2276">
        <v>99</v>
      </c>
      <c r="M2276" t="b">
        <v>1</v>
      </c>
      <c r="N2276" s="12" t="s">
        <v>8292</v>
      </c>
      <c r="O2276" t="s">
        <v>8310</v>
      </c>
      <c r="P2276" s="10">
        <f t="shared" si="140"/>
        <v>120</v>
      </c>
      <c r="Q2276" s="10">
        <f t="shared" si="141"/>
        <v>30.2</v>
      </c>
      <c r="R2276">
        <f t="shared" si="142"/>
        <v>2014</v>
      </c>
      <c r="S2276" s="17">
        <f t="shared" si="143"/>
        <v>41663.500659722224</v>
      </c>
    </row>
    <row r="2277" spans="1:19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14">
        <v>1416667679</v>
      </c>
      <c r="K2277" t="b">
        <v>0</v>
      </c>
      <c r="L2277">
        <v>79</v>
      </c>
      <c r="M2277" t="b">
        <v>1</v>
      </c>
      <c r="N2277" s="12" t="s">
        <v>8292</v>
      </c>
      <c r="O2277" t="s">
        <v>8310</v>
      </c>
      <c r="P2277" s="10">
        <f t="shared" si="140"/>
        <v>408</v>
      </c>
      <c r="Q2277" s="10">
        <f t="shared" si="141"/>
        <v>33.549999999999997</v>
      </c>
      <c r="R2277">
        <f t="shared" si="142"/>
        <v>2014</v>
      </c>
      <c r="S2277" s="17">
        <f t="shared" si="143"/>
        <v>41965.616655092599</v>
      </c>
    </row>
    <row r="2278" spans="1:19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14">
        <v>1386344289</v>
      </c>
      <c r="K2278" t="b">
        <v>0</v>
      </c>
      <c r="L2278">
        <v>75</v>
      </c>
      <c r="M2278" t="b">
        <v>1</v>
      </c>
      <c r="N2278" s="12" t="s">
        <v>8292</v>
      </c>
      <c r="O2278" t="s">
        <v>8310</v>
      </c>
      <c r="P2278" s="10">
        <f t="shared" si="140"/>
        <v>106</v>
      </c>
      <c r="Q2278" s="10">
        <f t="shared" si="141"/>
        <v>64.75</v>
      </c>
      <c r="R2278">
        <f t="shared" si="142"/>
        <v>2013</v>
      </c>
      <c r="S2278" s="17">
        <f t="shared" si="143"/>
        <v>41614.651493055557</v>
      </c>
    </row>
    <row r="2279" spans="1:19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14">
        <v>1327767423</v>
      </c>
      <c r="K2279" t="b">
        <v>0</v>
      </c>
      <c r="L2279">
        <v>207</v>
      </c>
      <c r="M2279" t="b">
        <v>1</v>
      </c>
      <c r="N2279" s="12" t="s">
        <v>8292</v>
      </c>
      <c r="O2279" t="s">
        <v>8310</v>
      </c>
      <c r="P2279" s="10">
        <f t="shared" si="140"/>
        <v>141</v>
      </c>
      <c r="Q2279" s="10">
        <f t="shared" si="141"/>
        <v>57.93</v>
      </c>
      <c r="R2279">
        <f t="shared" si="142"/>
        <v>2012</v>
      </c>
      <c r="S2279" s="17">
        <f t="shared" si="143"/>
        <v>40936.678506944445</v>
      </c>
    </row>
    <row r="2280" spans="1:19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14">
        <v>1448902867</v>
      </c>
      <c r="K2280" t="b">
        <v>0</v>
      </c>
      <c r="L2280">
        <v>102</v>
      </c>
      <c r="M2280" t="b">
        <v>1</v>
      </c>
      <c r="N2280" s="12" t="s">
        <v>8292</v>
      </c>
      <c r="O2280" t="s">
        <v>8310</v>
      </c>
      <c r="P2280" s="10">
        <f t="shared" si="140"/>
        <v>271</v>
      </c>
      <c r="Q2280" s="10">
        <f t="shared" si="141"/>
        <v>53.08</v>
      </c>
      <c r="R2280">
        <f t="shared" si="142"/>
        <v>2015</v>
      </c>
      <c r="S2280" s="17">
        <f t="shared" si="143"/>
        <v>42338.709108796291</v>
      </c>
    </row>
    <row r="2281" spans="1:19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14">
        <v>1421436099</v>
      </c>
      <c r="K2281" t="b">
        <v>0</v>
      </c>
      <c r="L2281">
        <v>32</v>
      </c>
      <c r="M2281" t="b">
        <v>1</v>
      </c>
      <c r="N2281" s="12" t="s">
        <v>8292</v>
      </c>
      <c r="O2281" t="s">
        <v>8310</v>
      </c>
      <c r="P2281" s="10">
        <f t="shared" si="140"/>
        <v>154</v>
      </c>
      <c r="Q2281" s="10">
        <f t="shared" si="141"/>
        <v>48.06</v>
      </c>
      <c r="R2281">
        <f t="shared" si="142"/>
        <v>2015</v>
      </c>
      <c r="S2281" s="17">
        <f t="shared" si="143"/>
        <v>42020.806701388887</v>
      </c>
    </row>
    <row r="2282" spans="1:19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14">
        <v>1439909991</v>
      </c>
      <c r="K2282" t="b">
        <v>0</v>
      </c>
      <c r="L2282">
        <v>480</v>
      </c>
      <c r="M2282" t="b">
        <v>1</v>
      </c>
      <c r="N2282" s="12" t="s">
        <v>8292</v>
      </c>
      <c r="O2282" t="s">
        <v>8310</v>
      </c>
      <c r="P2282" s="10">
        <f t="shared" si="140"/>
        <v>404</v>
      </c>
      <c r="Q2282" s="10">
        <f t="shared" si="141"/>
        <v>82.4</v>
      </c>
      <c r="R2282">
        <f t="shared" si="142"/>
        <v>2015</v>
      </c>
      <c r="S2282" s="17">
        <f t="shared" si="143"/>
        <v>42234.624895833331</v>
      </c>
    </row>
    <row r="2283" spans="1:19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14">
        <v>1306219897</v>
      </c>
      <c r="K2283" t="b">
        <v>0</v>
      </c>
      <c r="L2283">
        <v>11</v>
      </c>
      <c r="M2283" t="b">
        <v>1</v>
      </c>
      <c r="N2283" s="12" t="s">
        <v>8284</v>
      </c>
      <c r="O2283" t="s">
        <v>8285</v>
      </c>
      <c r="P2283" s="10">
        <f t="shared" si="140"/>
        <v>185</v>
      </c>
      <c r="Q2283" s="10">
        <f t="shared" si="141"/>
        <v>50.45</v>
      </c>
      <c r="R2283">
        <f t="shared" si="142"/>
        <v>2011</v>
      </c>
      <c r="S2283" s="17">
        <f t="shared" si="143"/>
        <v>40687.285844907405</v>
      </c>
    </row>
    <row r="2284" spans="1:19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14">
        <v>1447560686</v>
      </c>
      <c r="K2284" t="b">
        <v>0</v>
      </c>
      <c r="L2284">
        <v>12</v>
      </c>
      <c r="M2284" t="b">
        <v>1</v>
      </c>
      <c r="N2284" s="12" t="s">
        <v>8284</v>
      </c>
      <c r="O2284" t="s">
        <v>8285</v>
      </c>
      <c r="P2284" s="10">
        <f t="shared" si="140"/>
        <v>185</v>
      </c>
      <c r="Q2284" s="10">
        <f t="shared" si="141"/>
        <v>115.83</v>
      </c>
      <c r="R2284">
        <f t="shared" si="142"/>
        <v>2015</v>
      </c>
      <c r="S2284" s="17">
        <f t="shared" si="143"/>
        <v>42323.17460648148</v>
      </c>
    </row>
    <row r="2285" spans="1:19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14">
        <v>1331348404</v>
      </c>
      <c r="K2285" t="b">
        <v>0</v>
      </c>
      <c r="L2285">
        <v>48</v>
      </c>
      <c r="M2285" t="b">
        <v>1</v>
      </c>
      <c r="N2285" s="12" t="s">
        <v>8284</v>
      </c>
      <c r="O2285" t="s">
        <v>8285</v>
      </c>
      <c r="P2285" s="10">
        <f t="shared" si="140"/>
        <v>101</v>
      </c>
      <c r="Q2285" s="10">
        <f t="shared" si="141"/>
        <v>63.03</v>
      </c>
      <c r="R2285">
        <f t="shared" si="142"/>
        <v>2012</v>
      </c>
      <c r="S2285" s="17">
        <f t="shared" si="143"/>
        <v>40978.125046296293</v>
      </c>
    </row>
    <row r="2286" spans="1:19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14">
        <v>1297451245</v>
      </c>
      <c r="K2286" t="b">
        <v>0</v>
      </c>
      <c r="L2286">
        <v>59</v>
      </c>
      <c r="M2286" t="b">
        <v>1</v>
      </c>
      <c r="N2286" s="12" t="s">
        <v>8284</v>
      </c>
      <c r="O2286" t="s">
        <v>8285</v>
      </c>
      <c r="P2286" s="10">
        <f t="shared" si="140"/>
        <v>106</v>
      </c>
      <c r="Q2286" s="10">
        <f t="shared" si="141"/>
        <v>108.02</v>
      </c>
      <c r="R2286">
        <f t="shared" si="142"/>
        <v>2011</v>
      </c>
      <c r="S2286" s="17">
        <f t="shared" si="143"/>
        <v>40585.796817129631</v>
      </c>
    </row>
    <row r="2287" spans="1:19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14">
        <v>1338352043</v>
      </c>
      <c r="K2287" t="b">
        <v>0</v>
      </c>
      <c r="L2287">
        <v>79</v>
      </c>
      <c r="M2287" t="b">
        <v>1</v>
      </c>
      <c r="N2287" s="12" t="s">
        <v>8284</v>
      </c>
      <c r="O2287" t="s">
        <v>8285</v>
      </c>
      <c r="P2287" s="10">
        <f t="shared" si="140"/>
        <v>121</v>
      </c>
      <c r="Q2287" s="10">
        <f t="shared" si="141"/>
        <v>46.09</v>
      </c>
      <c r="R2287">
        <f t="shared" si="142"/>
        <v>2012</v>
      </c>
      <c r="S2287" s="17">
        <f t="shared" si="143"/>
        <v>41059.185682870368</v>
      </c>
    </row>
    <row r="2288" spans="1:19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14">
        <v>1376003254</v>
      </c>
      <c r="K2288" t="b">
        <v>0</v>
      </c>
      <c r="L2288">
        <v>14</v>
      </c>
      <c r="M2288" t="b">
        <v>1</v>
      </c>
      <c r="N2288" s="12" t="s">
        <v>8284</v>
      </c>
      <c r="O2288" t="s">
        <v>8285</v>
      </c>
      <c r="P2288" s="10">
        <f t="shared" si="140"/>
        <v>100</v>
      </c>
      <c r="Q2288" s="10">
        <f t="shared" si="141"/>
        <v>107.21</v>
      </c>
      <c r="R2288">
        <f t="shared" si="142"/>
        <v>2013</v>
      </c>
      <c r="S2288" s="17">
        <f t="shared" si="143"/>
        <v>41494.963587962964</v>
      </c>
    </row>
    <row r="2289" spans="1:19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14">
        <v>1401724860</v>
      </c>
      <c r="K2289" t="b">
        <v>0</v>
      </c>
      <c r="L2289">
        <v>106</v>
      </c>
      <c r="M2289" t="b">
        <v>1</v>
      </c>
      <c r="N2289" s="12" t="s">
        <v>8284</v>
      </c>
      <c r="O2289" t="s">
        <v>8285</v>
      </c>
      <c r="P2289" s="10">
        <f t="shared" si="140"/>
        <v>120</v>
      </c>
      <c r="Q2289" s="10">
        <f t="shared" si="141"/>
        <v>50.93</v>
      </c>
      <c r="R2289">
        <f t="shared" si="142"/>
        <v>2014</v>
      </c>
      <c r="S2289" s="17">
        <f t="shared" si="143"/>
        <v>41792.667361111111</v>
      </c>
    </row>
    <row r="2290" spans="1:19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14">
        <v>1339098689</v>
      </c>
      <c r="K2290" t="b">
        <v>0</v>
      </c>
      <c r="L2290">
        <v>25</v>
      </c>
      <c r="M2290" t="b">
        <v>1</v>
      </c>
      <c r="N2290" s="12" t="s">
        <v>8284</v>
      </c>
      <c r="O2290" t="s">
        <v>8285</v>
      </c>
      <c r="P2290" s="10">
        <f t="shared" si="140"/>
        <v>100</v>
      </c>
      <c r="Q2290" s="10">
        <f t="shared" si="141"/>
        <v>40.04</v>
      </c>
      <c r="R2290">
        <f t="shared" si="142"/>
        <v>2012</v>
      </c>
      <c r="S2290" s="17">
        <f t="shared" si="143"/>
        <v>41067.827418981484</v>
      </c>
    </row>
    <row r="2291" spans="1:19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14">
        <v>1382659060</v>
      </c>
      <c r="K2291" t="b">
        <v>0</v>
      </c>
      <c r="L2291">
        <v>25</v>
      </c>
      <c r="M2291" t="b">
        <v>1</v>
      </c>
      <c r="N2291" s="12" t="s">
        <v>8284</v>
      </c>
      <c r="O2291" t="s">
        <v>8285</v>
      </c>
      <c r="P2291" s="10">
        <f t="shared" si="140"/>
        <v>107</v>
      </c>
      <c r="Q2291" s="10">
        <f t="shared" si="141"/>
        <v>64.44</v>
      </c>
      <c r="R2291">
        <f t="shared" si="142"/>
        <v>2013</v>
      </c>
      <c r="S2291" s="17">
        <f t="shared" si="143"/>
        <v>41571.998379629629</v>
      </c>
    </row>
    <row r="2292" spans="1:19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14">
        <v>1252908330</v>
      </c>
      <c r="K2292" t="b">
        <v>0</v>
      </c>
      <c r="L2292">
        <v>29</v>
      </c>
      <c r="M2292" t="b">
        <v>1</v>
      </c>
      <c r="N2292" s="12" t="s">
        <v>8284</v>
      </c>
      <c r="O2292" t="s">
        <v>8285</v>
      </c>
      <c r="P2292" s="10">
        <f t="shared" si="140"/>
        <v>104</v>
      </c>
      <c r="Q2292" s="10">
        <f t="shared" si="141"/>
        <v>53.83</v>
      </c>
      <c r="R2292">
        <f t="shared" si="142"/>
        <v>2009</v>
      </c>
      <c r="S2292" s="17">
        <f t="shared" si="143"/>
        <v>40070.253819444442</v>
      </c>
    </row>
    <row r="2293" spans="1:19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14">
        <v>1332199618</v>
      </c>
      <c r="K2293" t="b">
        <v>0</v>
      </c>
      <c r="L2293">
        <v>43</v>
      </c>
      <c r="M2293" t="b">
        <v>1</v>
      </c>
      <c r="N2293" s="12" t="s">
        <v>8284</v>
      </c>
      <c r="O2293" t="s">
        <v>8285</v>
      </c>
      <c r="P2293" s="10">
        <f t="shared" si="140"/>
        <v>173</v>
      </c>
      <c r="Q2293" s="10">
        <f t="shared" si="141"/>
        <v>100.47</v>
      </c>
      <c r="R2293">
        <f t="shared" si="142"/>
        <v>2012</v>
      </c>
      <c r="S2293" s="17">
        <f t="shared" si="143"/>
        <v>40987.977060185185</v>
      </c>
    </row>
    <row r="2294" spans="1:19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14">
        <v>1332175476</v>
      </c>
      <c r="K2294" t="b">
        <v>0</v>
      </c>
      <c r="L2294">
        <v>46</v>
      </c>
      <c r="M2294" t="b">
        <v>1</v>
      </c>
      <c r="N2294" s="12" t="s">
        <v>8284</v>
      </c>
      <c r="O2294" t="s">
        <v>8285</v>
      </c>
      <c r="P2294" s="10">
        <f t="shared" si="140"/>
        <v>107</v>
      </c>
      <c r="Q2294" s="10">
        <f t="shared" si="141"/>
        <v>46.63</v>
      </c>
      <c r="R2294">
        <f t="shared" si="142"/>
        <v>2012</v>
      </c>
      <c r="S2294" s="17">
        <f t="shared" si="143"/>
        <v>40987.697638888887</v>
      </c>
    </row>
    <row r="2295" spans="1:19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14">
        <v>1346345999</v>
      </c>
      <c r="K2295" t="b">
        <v>0</v>
      </c>
      <c r="L2295">
        <v>27</v>
      </c>
      <c r="M2295" t="b">
        <v>1</v>
      </c>
      <c r="N2295" s="12" t="s">
        <v>8284</v>
      </c>
      <c r="O2295" t="s">
        <v>8285</v>
      </c>
      <c r="P2295" s="10">
        <f t="shared" si="140"/>
        <v>108</v>
      </c>
      <c r="Q2295" s="10">
        <f t="shared" si="141"/>
        <v>34.07</v>
      </c>
      <c r="R2295">
        <f t="shared" si="142"/>
        <v>2012</v>
      </c>
      <c r="S2295" s="17">
        <f t="shared" si="143"/>
        <v>41151.708321759259</v>
      </c>
    </row>
    <row r="2296" spans="1:19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14">
        <v>1356110480</v>
      </c>
      <c r="K2296" t="b">
        <v>0</v>
      </c>
      <c r="L2296">
        <v>112</v>
      </c>
      <c r="M2296" t="b">
        <v>1</v>
      </c>
      <c r="N2296" s="12" t="s">
        <v>8284</v>
      </c>
      <c r="O2296" t="s">
        <v>8285</v>
      </c>
      <c r="P2296" s="10">
        <f t="shared" si="140"/>
        <v>146</v>
      </c>
      <c r="Q2296" s="10">
        <f t="shared" si="141"/>
        <v>65.209999999999994</v>
      </c>
      <c r="R2296">
        <f t="shared" si="142"/>
        <v>2012</v>
      </c>
      <c r="S2296" s="17">
        <f t="shared" si="143"/>
        <v>41264.72314814815</v>
      </c>
    </row>
    <row r="2297" spans="1:19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14">
        <v>1356648856</v>
      </c>
      <c r="K2297" t="b">
        <v>0</v>
      </c>
      <c r="L2297">
        <v>34</v>
      </c>
      <c r="M2297" t="b">
        <v>1</v>
      </c>
      <c r="N2297" s="12" t="s">
        <v>8284</v>
      </c>
      <c r="O2297" t="s">
        <v>8285</v>
      </c>
      <c r="P2297" s="10">
        <f t="shared" si="140"/>
        <v>125</v>
      </c>
      <c r="Q2297" s="10">
        <f t="shared" si="141"/>
        <v>44.21</v>
      </c>
      <c r="R2297">
        <f t="shared" si="142"/>
        <v>2012</v>
      </c>
      <c r="S2297" s="17">
        <f t="shared" si="143"/>
        <v>41270.954351851848</v>
      </c>
    </row>
    <row r="2298" spans="1:19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14">
        <v>1326994426</v>
      </c>
      <c r="K2298" t="b">
        <v>0</v>
      </c>
      <c r="L2298">
        <v>145</v>
      </c>
      <c r="M2298" t="b">
        <v>1</v>
      </c>
      <c r="N2298" s="12" t="s">
        <v>8284</v>
      </c>
      <c r="O2298" t="s">
        <v>8285</v>
      </c>
      <c r="P2298" s="10">
        <f t="shared" si="140"/>
        <v>149</v>
      </c>
      <c r="Q2298" s="10">
        <f t="shared" si="141"/>
        <v>71.97</v>
      </c>
      <c r="R2298">
        <f t="shared" si="142"/>
        <v>2012</v>
      </c>
      <c r="S2298" s="17">
        <f t="shared" si="143"/>
        <v>40927.731782407405</v>
      </c>
    </row>
    <row r="2299" spans="1:19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14">
        <v>1328749249</v>
      </c>
      <c r="K2299" t="b">
        <v>0</v>
      </c>
      <c r="L2299">
        <v>19</v>
      </c>
      <c r="M2299" t="b">
        <v>1</v>
      </c>
      <c r="N2299" s="12" t="s">
        <v>8284</v>
      </c>
      <c r="O2299" t="s">
        <v>8285</v>
      </c>
      <c r="P2299" s="10">
        <f t="shared" si="140"/>
        <v>101</v>
      </c>
      <c r="Q2299" s="10">
        <f t="shared" si="141"/>
        <v>52.95</v>
      </c>
      <c r="R2299">
        <f t="shared" si="142"/>
        <v>2012</v>
      </c>
      <c r="S2299" s="17">
        <f t="shared" si="143"/>
        <v>40948.042233796295</v>
      </c>
    </row>
    <row r="2300" spans="1:19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14">
        <v>1393272633</v>
      </c>
      <c r="K2300" t="b">
        <v>0</v>
      </c>
      <c r="L2300">
        <v>288</v>
      </c>
      <c r="M2300" t="b">
        <v>1</v>
      </c>
      <c r="N2300" s="12" t="s">
        <v>8284</v>
      </c>
      <c r="O2300" t="s">
        <v>8285</v>
      </c>
      <c r="P2300" s="10">
        <f t="shared" si="140"/>
        <v>105</v>
      </c>
      <c r="Q2300" s="10">
        <f t="shared" si="141"/>
        <v>109.45</v>
      </c>
      <c r="R2300">
        <f t="shared" si="142"/>
        <v>2014</v>
      </c>
      <c r="S2300" s="17">
        <f t="shared" si="143"/>
        <v>41694.84065972222</v>
      </c>
    </row>
    <row r="2301" spans="1:19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14">
        <v>1295657209</v>
      </c>
      <c r="K2301" t="b">
        <v>0</v>
      </c>
      <c r="L2301">
        <v>14</v>
      </c>
      <c r="M2301" t="b">
        <v>1</v>
      </c>
      <c r="N2301" s="12" t="s">
        <v>8284</v>
      </c>
      <c r="O2301" t="s">
        <v>8285</v>
      </c>
      <c r="P2301" s="10">
        <f t="shared" si="140"/>
        <v>350</v>
      </c>
      <c r="Q2301" s="10">
        <f t="shared" si="141"/>
        <v>75.040000000000006</v>
      </c>
      <c r="R2301">
        <f t="shared" si="142"/>
        <v>2011</v>
      </c>
      <c r="S2301" s="17">
        <f t="shared" si="143"/>
        <v>40565.032511574071</v>
      </c>
    </row>
    <row r="2302" spans="1:19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14">
        <v>1339694816</v>
      </c>
      <c r="K2302" t="b">
        <v>0</v>
      </c>
      <c r="L2302">
        <v>7</v>
      </c>
      <c r="M2302" t="b">
        <v>1</v>
      </c>
      <c r="N2302" s="12" t="s">
        <v>8284</v>
      </c>
      <c r="O2302" t="s">
        <v>8285</v>
      </c>
      <c r="P2302" s="10">
        <f t="shared" si="140"/>
        <v>101</v>
      </c>
      <c r="Q2302" s="10">
        <f t="shared" si="141"/>
        <v>115.71</v>
      </c>
      <c r="R2302">
        <f t="shared" si="142"/>
        <v>2012</v>
      </c>
      <c r="S2302" s="17">
        <f t="shared" si="143"/>
        <v>41074.727037037039</v>
      </c>
    </row>
    <row r="2303" spans="1:19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14">
        <v>1369193496</v>
      </c>
      <c r="K2303" t="b">
        <v>1</v>
      </c>
      <c r="L2303">
        <v>211</v>
      </c>
      <c r="M2303" t="b">
        <v>1</v>
      </c>
      <c r="N2303" s="12" t="s">
        <v>8284</v>
      </c>
      <c r="O2303" t="s">
        <v>8288</v>
      </c>
      <c r="P2303" s="10">
        <f t="shared" si="140"/>
        <v>134</v>
      </c>
      <c r="Q2303" s="10">
        <f t="shared" si="141"/>
        <v>31.66</v>
      </c>
      <c r="R2303">
        <f t="shared" si="142"/>
        <v>2013</v>
      </c>
      <c r="S2303" s="17">
        <f t="shared" si="143"/>
        <v>41416.146944444445</v>
      </c>
    </row>
    <row r="2304" spans="1:19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14">
        <v>1385585434</v>
      </c>
      <c r="K2304" t="b">
        <v>1</v>
      </c>
      <c r="L2304">
        <v>85</v>
      </c>
      <c r="M2304" t="b">
        <v>1</v>
      </c>
      <c r="N2304" s="12" t="s">
        <v>8284</v>
      </c>
      <c r="O2304" t="s">
        <v>8288</v>
      </c>
      <c r="P2304" s="10">
        <f t="shared" si="140"/>
        <v>171</v>
      </c>
      <c r="Q2304" s="10">
        <f t="shared" si="141"/>
        <v>46.18</v>
      </c>
      <c r="R2304">
        <f t="shared" si="142"/>
        <v>2013</v>
      </c>
      <c r="S2304" s="17">
        <f t="shared" si="143"/>
        <v>41605.868449074071</v>
      </c>
    </row>
    <row r="2305" spans="1:19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14">
        <v>1320287996</v>
      </c>
      <c r="K2305" t="b">
        <v>1</v>
      </c>
      <c r="L2305">
        <v>103</v>
      </c>
      <c r="M2305" t="b">
        <v>1</v>
      </c>
      <c r="N2305" s="12" t="s">
        <v>8284</v>
      </c>
      <c r="O2305" t="s">
        <v>8288</v>
      </c>
      <c r="P2305" s="10">
        <f t="shared" si="140"/>
        <v>109</v>
      </c>
      <c r="Q2305" s="10">
        <f t="shared" si="141"/>
        <v>68.48</v>
      </c>
      <c r="R2305">
        <f t="shared" si="142"/>
        <v>2011</v>
      </c>
      <c r="S2305" s="17">
        <f t="shared" si="143"/>
        <v>40850.111064814817</v>
      </c>
    </row>
    <row r="2306" spans="1:19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14">
        <v>1290281691</v>
      </c>
      <c r="K2306" t="b">
        <v>1</v>
      </c>
      <c r="L2306">
        <v>113</v>
      </c>
      <c r="M2306" t="b">
        <v>1</v>
      </c>
      <c r="N2306" s="12" t="s">
        <v>8284</v>
      </c>
      <c r="O2306" t="s">
        <v>8288</v>
      </c>
      <c r="P2306" s="10">
        <f t="shared" si="140"/>
        <v>101</v>
      </c>
      <c r="Q2306" s="10">
        <f t="shared" si="141"/>
        <v>53.47</v>
      </c>
      <c r="R2306">
        <f t="shared" si="142"/>
        <v>2010</v>
      </c>
      <c r="S2306" s="17">
        <f t="shared" si="143"/>
        <v>40502.815868055557</v>
      </c>
    </row>
    <row r="2307" spans="1:19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14">
        <v>1405356072</v>
      </c>
      <c r="K2307" t="b">
        <v>1</v>
      </c>
      <c r="L2307">
        <v>167</v>
      </c>
      <c r="M2307" t="b">
        <v>1</v>
      </c>
      <c r="N2307" s="12" t="s">
        <v>8284</v>
      </c>
      <c r="O2307" t="s">
        <v>8288</v>
      </c>
      <c r="P2307" s="10">
        <f t="shared" ref="P2307:P2370" si="144">ROUND(E2307/D2307*100,0)</f>
        <v>101</v>
      </c>
      <c r="Q2307" s="10">
        <f t="shared" ref="Q2307:Q2370" si="145">ROUND(E2307/L2307,2)</f>
        <v>109.11</v>
      </c>
      <c r="R2307">
        <f t="shared" ref="R2307:R2370" si="146">YEAR(S2307)</f>
        <v>2014</v>
      </c>
      <c r="S2307" s="17">
        <f t="shared" ref="S2307:S2370" si="147">(((J2307/60)/60)/24)+DATE(1970,1,1)</f>
        <v>41834.695277777777</v>
      </c>
    </row>
    <row r="2308" spans="1:19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14">
        <v>1328760129</v>
      </c>
      <c r="K2308" t="b">
        <v>1</v>
      </c>
      <c r="L2308">
        <v>73</v>
      </c>
      <c r="M2308" t="b">
        <v>1</v>
      </c>
      <c r="N2308" s="12" t="s">
        <v>8284</v>
      </c>
      <c r="O2308" t="s">
        <v>8288</v>
      </c>
      <c r="P2308" s="10">
        <f t="shared" si="144"/>
        <v>107</v>
      </c>
      <c r="Q2308" s="10">
        <f t="shared" si="145"/>
        <v>51.19</v>
      </c>
      <c r="R2308">
        <f t="shared" si="146"/>
        <v>2012</v>
      </c>
      <c r="S2308" s="17">
        <f t="shared" si="147"/>
        <v>40948.16815972222</v>
      </c>
    </row>
    <row r="2309" spans="1:19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14">
        <v>1333653333</v>
      </c>
      <c r="K2309" t="b">
        <v>1</v>
      </c>
      <c r="L2309">
        <v>75</v>
      </c>
      <c r="M2309" t="b">
        <v>1</v>
      </c>
      <c r="N2309" s="12" t="s">
        <v>8284</v>
      </c>
      <c r="O2309" t="s">
        <v>8288</v>
      </c>
      <c r="P2309" s="10">
        <f t="shared" si="144"/>
        <v>107</v>
      </c>
      <c r="Q2309" s="10">
        <f t="shared" si="145"/>
        <v>27.94</v>
      </c>
      <c r="R2309">
        <f t="shared" si="146"/>
        <v>2012</v>
      </c>
      <c r="S2309" s="17">
        <f t="shared" si="147"/>
        <v>41004.802465277775</v>
      </c>
    </row>
    <row r="2310" spans="1:19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14">
        <v>1406847996</v>
      </c>
      <c r="K2310" t="b">
        <v>1</v>
      </c>
      <c r="L2310">
        <v>614</v>
      </c>
      <c r="M2310" t="b">
        <v>1</v>
      </c>
      <c r="N2310" s="12" t="s">
        <v>8284</v>
      </c>
      <c r="O2310" t="s">
        <v>8288</v>
      </c>
      <c r="P2310" s="10">
        <f t="shared" si="144"/>
        <v>101</v>
      </c>
      <c r="Q2310" s="10">
        <f t="shared" si="145"/>
        <v>82.5</v>
      </c>
      <c r="R2310">
        <f t="shared" si="146"/>
        <v>2014</v>
      </c>
      <c r="S2310" s="17">
        <f t="shared" si="147"/>
        <v>41851.962916666671</v>
      </c>
    </row>
    <row r="2311" spans="1:19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14">
        <v>1359848537</v>
      </c>
      <c r="K2311" t="b">
        <v>1</v>
      </c>
      <c r="L2311">
        <v>107</v>
      </c>
      <c r="M2311" t="b">
        <v>1</v>
      </c>
      <c r="N2311" s="12" t="s">
        <v>8284</v>
      </c>
      <c r="O2311" t="s">
        <v>8288</v>
      </c>
      <c r="P2311" s="10">
        <f t="shared" si="144"/>
        <v>107</v>
      </c>
      <c r="Q2311" s="10">
        <f t="shared" si="145"/>
        <v>59.82</v>
      </c>
      <c r="R2311">
        <f t="shared" si="146"/>
        <v>2013</v>
      </c>
      <c r="S2311" s="17">
        <f t="shared" si="147"/>
        <v>41307.987696759257</v>
      </c>
    </row>
    <row r="2312" spans="1:19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14">
        <v>1361300615</v>
      </c>
      <c r="K2312" t="b">
        <v>1</v>
      </c>
      <c r="L2312">
        <v>1224</v>
      </c>
      <c r="M2312" t="b">
        <v>1</v>
      </c>
      <c r="N2312" s="12" t="s">
        <v>8284</v>
      </c>
      <c r="O2312" t="s">
        <v>8288</v>
      </c>
      <c r="P2312" s="10">
        <f t="shared" si="144"/>
        <v>429</v>
      </c>
      <c r="Q2312" s="10">
        <f t="shared" si="145"/>
        <v>64.819999999999993</v>
      </c>
      <c r="R2312">
        <f t="shared" si="146"/>
        <v>2013</v>
      </c>
      <c r="S2312" s="17">
        <f t="shared" si="147"/>
        <v>41324.79415509259</v>
      </c>
    </row>
    <row r="2313" spans="1:19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14">
        <v>1396829189</v>
      </c>
      <c r="K2313" t="b">
        <v>1</v>
      </c>
      <c r="L2313">
        <v>104</v>
      </c>
      <c r="M2313" t="b">
        <v>1</v>
      </c>
      <c r="N2313" s="12" t="s">
        <v>8284</v>
      </c>
      <c r="O2313" t="s">
        <v>8288</v>
      </c>
      <c r="P2313" s="10">
        <f t="shared" si="144"/>
        <v>104</v>
      </c>
      <c r="Q2313" s="10">
        <f t="shared" si="145"/>
        <v>90.1</v>
      </c>
      <c r="R2313">
        <f t="shared" si="146"/>
        <v>2014</v>
      </c>
      <c r="S2313" s="17">
        <f t="shared" si="147"/>
        <v>41736.004502314812</v>
      </c>
    </row>
    <row r="2314" spans="1:19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14">
        <v>1395155478</v>
      </c>
      <c r="K2314" t="b">
        <v>1</v>
      </c>
      <c r="L2314">
        <v>79</v>
      </c>
      <c r="M2314" t="b">
        <v>1</v>
      </c>
      <c r="N2314" s="12" t="s">
        <v>8284</v>
      </c>
      <c r="O2314" t="s">
        <v>8288</v>
      </c>
      <c r="P2314" s="10">
        <f t="shared" si="144"/>
        <v>108</v>
      </c>
      <c r="Q2314" s="10">
        <f t="shared" si="145"/>
        <v>40.96</v>
      </c>
      <c r="R2314">
        <f t="shared" si="146"/>
        <v>2014</v>
      </c>
      <c r="S2314" s="17">
        <f t="shared" si="147"/>
        <v>41716.632847222223</v>
      </c>
    </row>
    <row r="2315" spans="1:19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14">
        <v>1333494026</v>
      </c>
      <c r="K2315" t="b">
        <v>1</v>
      </c>
      <c r="L2315">
        <v>157</v>
      </c>
      <c r="M2315" t="b">
        <v>1</v>
      </c>
      <c r="N2315" s="12" t="s">
        <v>8284</v>
      </c>
      <c r="O2315" t="s">
        <v>8288</v>
      </c>
      <c r="P2315" s="10">
        <f t="shared" si="144"/>
        <v>176</v>
      </c>
      <c r="Q2315" s="10">
        <f t="shared" si="145"/>
        <v>56</v>
      </c>
      <c r="R2315">
        <f t="shared" si="146"/>
        <v>2012</v>
      </c>
      <c r="S2315" s="17">
        <f t="shared" si="147"/>
        <v>41002.958634259259</v>
      </c>
    </row>
    <row r="2316" spans="1:19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14">
        <v>1336482857</v>
      </c>
      <c r="K2316" t="b">
        <v>1</v>
      </c>
      <c r="L2316">
        <v>50</v>
      </c>
      <c r="M2316" t="b">
        <v>1</v>
      </c>
      <c r="N2316" s="12" t="s">
        <v>8284</v>
      </c>
      <c r="O2316" t="s">
        <v>8288</v>
      </c>
      <c r="P2316" s="10">
        <f t="shared" si="144"/>
        <v>157</v>
      </c>
      <c r="Q2316" s="10">
        <f t="shared" si="145"/>
        <v>37.67</v>
      </c>
      <c r="R2316">
        <f t="shared" si="146"/>
        <v>2012</v>
      </c>
      <c r="S2316" s="17">
        <f t="shared" si="147"/>
        <v>41037.551585648151</v>
      </c>
    </row>
    <row r="2317" spans="1:19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14">
        <v>1333646743</v>
      </c>
      <c r="K2317" t="b">
        <v>1</v>
      </c>
      <c r="L2317">
        <v>64</v>
      </c>
      <c r="M2317" t="b">
        <v>1</v>
      </c>
      <c r="N2317" s="12" t="s">
        <v>8284</v>
      </c>
      <c r="O2317" t="s">
        <v>8288</v>
      </c>
      <c r="P2317" s="10">
        <f t="shared" si="144"/>
        <v>103</v>
      </c>
      <c r="Q2317" s="10">
        <f t="shared" si="145"/>
        <v>40.08</v>
      </c>
      <c r="R2317">
        <f t="shared" si="146"/>
        <v>2012</v>
      </c>
      <c r="S2317" s="17">
        <f t="shared" si="147"/>
        <v>41004.72619212963</v>
      </c>
    </row>
    <row r="2318" spans="1:19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14">
        <v>1253726650</v>
      </c>
      <c r="K2318" t="b">
        <v>1</v>
      </c>
      <c r="L2318">
        <v>200</v>
      </c>
      <c r="M2318" t="b">
        <v>1</v>
      </c>
      <c r="N2318" s="12" t="s">
        <v>8284</v>
      </c>
      <c r="O2318" t="s">
        <v>8288</v>
      </c>
      <c r="P2318" s="10">
        <f t="shared" si="144"/>
        <v>104</v>
      </c>
      <c r="Q2318" s="10">
        <f t="shared" si="145"/>
        <v>78.03</v>
      </c>
      <c r="R2318">
        <f t="shared" si="146"/>
        <v>2009</v>
      </c>
      <c r="S2318" s="17">
        <f t="shared" si="147"/>
        <v>40079.725115740745</v>
      </c>
    </row>
    <row r="2319" spans="1:19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14">
        <v>1263474049</v>
      </c>
      <c r="K2319" t="b">
        <v>1</v>
      </c>
      <c r="L2319">
        <v>22</v>
      </c>
      <c r="M2319" t="b">
        <v>1</v>
      </c>
      <c r="N2319" s="12" t="s">
        <v>8284</v>
      </c>
      <c r="O2319" t="s">
        <v>8288</v>
      </c>
      <c r="P2319" s="10">
        <f t="shared" si="144"/>
        <v>104</v>
      </c>
      <c r="Q2319" s="10">
        <f t="shared" si="145"/>
        <v>18.91</v>
      </c>
      <c r="R2319">
        <f t="shared" si="146"/>
        <v>2010</v>
      </c>
      <c r="S2319" s="17">
        <f t="shared" si="147"/>
        <v>40192.542233796295</v>
      </c>
    </row>
    <row r="2320" spans="1:19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14">
        <v>1251214014</v>
      </c>
      <c r="K2320" t="b">
        <v>1</v>
      </c>
      <c r="L2320">
        <v>163</v>
      </c>
      <c r="M2320" t="b">
        <v>1</v>
      </c>
      <c r="N2320" s="12" t="s">
        <v>8284</v>
      </c>
      <c r="O2320" t="s">
        <v>8288</v>
      </c>
      <c r="P2320" s="10">
        <f t="shared" si="144"/>
        <v>121</v>
      </c>
      <c r="Q2320" s="10">
        <f t="shared" si="145"/>
        <v>37.130000000000003</v>
      </c>
      <c r="R2320">
        <f t="shared" si="146"/>
        <v>2009</v>
      </c>
      <c r="S2320" s="17">
        <f t="shared" si="147"/>
        <v>40050.643680555557</v>
      </c>
    </row>
    <row r="2321" spans="1:19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14">
        <v>1384480685</v>
      </c>
      <c r="K2321" t="b">
        <v>1</v>
      </c>
      <c r="L2321">
        <v>77</v>
      </c>
      <c r="M2321" t="b">
        <v>1</v>
      </c>
      <c r="N2321" s="12" t="s">
        <v>8284</v>
      </c>
      <c r="O2321" t="s">
        <v>8288</v>
      </c>
      <c r="P2321" s="10">
        <f t="shared" si="144"/>
        <v>108</v>
      </c>
      <c r="Q2321" s="10">
        <f t="shared" si="145"/>
        <v>41.96</v>
      </c>
      <c r="R2321">
        <f t="shared" si="146"/>
        <v>2013</v>
      </c>
      <c r="S2321" s="17">
        <f t="shared" si="147"/>
        <v>41593.082002314812</v>
      </c>
    </row>
    <row r="2322" spans="1:19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14">
        <v>1393443400</v>
      </c>
      <c r="K2322" t="b">
        <v>1</v>
      </c>
      <c r="L2322">
        <v>89</v>
      </c>
      <c r="M2322" t="b">
        <v>1</v>
      </c>
      <c r="N2322" s="12" t="s">
        <v>8284</v>
      </c>
      <c r="O2322" t="s">
        <v>8288</v>
      </c>
      <c r="P2322" s="10">
        <f t="shared" si="144"/>
        <v>109</v>
      </c>
      <c r="Q2322" s="10">
        <f t="shared" si="145"/>
        <v>61.04</v>
      </c>
      <c r="R2322">
        <f t="shared" si="146"/>
        <v>2014</v>
      </c>
      <c r="S2322" s="17">
        <f t="shared" si="147"/>
        <v>41696.817129629628</v>
      </c>
    </row>
    <row r="2323" spans="1:19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14">
        <v>1488694501</v>
      </c>
      <c r="K2323" t="b">
        <v>0</v>
      </c>
      <c r="L2323">
        <v>64</v>
      </c>
      <c r="M2323" t="b">
        <v>0</v>
      </c>
      <c r="N2323" s="12" t="s">
        <v>8295</v>
      </c>
      <c r="O2323" t="s">
        <v>8311</v>
      </c>
      <c r="P2323" s="10">
        <f t="shared" si="144"/>
        <v>39</v>
      </c>
      <c r="Q2323" s="10">
        <f t="shared" si="145"/>
        <v>64.53</v>
      </c>
      <c r="R2323">
        <f t="shared" si="146"/>
        <v>2017</v>
      </c>
      <c r="S2323" s="17">
        <f t="shared" si="147"/>
        <v>42799.260428240741</v>
      </c>
    </row>
    <row r="2324" spans="1:19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14">
        <v>1489181369</v>
      </c>
      <c r="K2324" t="b">
        <v>0</v>
      </c>
      <c r="L2324">
        <v>4</v>
      </c>
      <c r="M2324" t="b">
        <v>0</v>
      </c>
      <c r="N2324" s="12" t="s">
        <v>8295</v>
      </c>
      <c r="O2324" t="s">
        <v>8311</v>
      </c>
      <c r="P2324" s="10">
        <f t="shared" si="144"/>
        <v>3</v>
      </c>
      <c r="Q2324" s="10">
        <f t="shared" si="145"/>
        <v>21.25</v>
      </c>
      <c r="R2324">
        <f t="shared" si="146"/>
        <v>2017</v>
      </c>
      <c r="S2324" s="17">
        <f t="shared" si="147"/>
        <v>42804.895474537043</v>
      </c>
    </row>
    <row r="2325" spans="1:19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14">
        <v>1489428447</v>
      </c>
      <c r="K2325" t="b">
        <v>0</v>
      </c>
      <c r="L2325">
        <v>4</v>
      </c>
      <c r="M2325" t="b">
        <v>0</v>
      </c>
      <c r="N2325" s="12" t="s">
        <v>8295</v>
      </c>
      <c r="O2325" t="s">
        <v>8311</v>
      </c>
      <c r="P2325" s="10">
        <f t="shared" si="144"/>
        <v>48</v>
      </c>
      <c r="Q2325" s="10">
        <f t="shared" si="145"/>
        <v>30</v>
      </c>
      <c r="R2325">
        <f t="shared" si="146"/>
        <v>2017</v>
      </c>
      <c r="S2325" s="17">
        <f t="shared" si="147"/>
        <v>42807.755173611105</v>
      </c>
    </row>
    <row r="2326" spans="1:19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14">
        <v>1487970885</v>
      </c>
      <c r="K2326" t="b">
        <v>0</v>
      </c>
      <c r="L2326">
        <v>61</v>
      </c>
      <c r="M2326" t="b">
        <v>0</v>
      </c>
      <c r="N2326" s="12" t="s">
        <v>8295</v>
      </c>
      <c r="O2326" t="s">
        <v>8311</v>
      </c>
      <c r="P2326" s="10">
        <f t="shared" si="144"/>
        <v>21</v>
      </c>
      <c r="Q2326" s="10">
        <f t="shared" si="145"/>
        <v>25.49</v>
      </c>
      <c r="R2326">
        <f t="shared" si="146"/>
        <v>2017</v>
      </c>
      <c r="S2326" s="17">
        <f t="shared" si="147"/>
        <v>42790.885243055556</v>
      </c>
    </row>
    <row r="2327" spans="1:19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14">
        <v>1488241931</v>
      </c>
      <c r="K2327" t="b">
        <v>0</v>
      </c>
      <c r="L2327">
        <v>7</v>
      </c>
      <c r="M2327" t="b">
        <v>0</v>
      </c>
      <c r="N2327" s="12" t="s">
        <v>8295</v>
      </c>
      <c r="O2327" t="s">
        <v>8311</v>
      </c>
      <c r="P2327" s="10">
        <f t="shared" si="144"/>
        <v>8</v>
      </c>
      <c r="Q2327" s="10">
        <f t="shared" si="145"/>
        <v>11.43</v>
      </c>
      <c r="R2327">
        <f t="shared" si="146"/>
        <v>2017</v>
      </c>
      <c r="S2327" s="17">
        <f t="shared" si="147"/>
        <v>42794.022349537037</v>
      </c>
    </row>
    <row r="2328" spans="1:19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14">
        <v>1489106948</v>
      </c>
      <c r="K2328" t="b">
        <v>0</v>
      </c>
      <c r="L2328">
        <v>1</v>
      </c>
      <c r="M2328" t="b">
        <v>0</v>
      </c>
      <c r="N2328" s="12" t="s">
        <v>8295</v>
      </c>
      <c r="O2328" t="s">
        <v>8311</v>
      </c>
      <c r="P2328" s="10">
        <f t="shared" si="144"/>
        <v>1</v>
      </c>
      <c r="Q2328" s="10">
        <f t="shared" si="145"/>
        <v>108</v>
      </c>
      <c r="R2328">
        <f t="shared" si="146"/>
        <v>2017</v>
      </c>
      <c r="S2328" s="17">
        <f t="shared" si="147"/>
        <v>42804.034120370372</v>
      </c>
    </row>
    <row r="2329" spans="1:19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14">
        <v>1406066440</v>
      </c>
      <c r="K2329" t="b">
        <v>1</v>
      </c>
      <c r="L2329">
        <v>3355</v>
      </c>
      <c r="M2329" t="b">
        <v>1</v>
      </c>
      <c r="N2329" s="12" t="s">
        <v>8295</v>
      </c>
      <c r="O2329" t="s">
        <v>8311</v>
      </c>
      <c r="P2329" s="10">
        <f t="shared" si="144"/>
        <v>526</v>
      </c>
      <c r="Q2329" s="10">
        <f t="shared" si="145"/>
        <v>54.88</v>
      </c>
      <c r="R2329">
        <f t="shared" si="146"/>
        <v>2014</v>
      </c>
      <c r="S2329" s="17">
        <f t="shared" si="147"/>
        <v>41842.917129629634</v>
      </c>
    </row>
    <row r="2330" spans="1:19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14">
        <v>1431715537</v>
      </c>
      <c r="K2330" t="b">
        <v>1</v>
      </c>
      <c r="L2330">
        <v>537</v>
      </c>
      <c r="M2330" t="b">
        <v>1</v>
      </c>
      <c r="N2330" s="12" t="s">
        <v>8295</v>
      </c>
      <c r="O2330" t="s">
        <v>8311</v>
      </c>
      <c r="P2330" s="10">
        <f t="shared" si="144"/>
        <v>254</v>
      </c>
      <c r="Q2330" s="10">
        <f t="shared" si="145"/>
        <v>47.38</v>
      </c>
      <c r="R2330">
        <f t="shared" si="146"/>
        <v>2015</v>
      </c>
      <c r="S2330" s="17">
        <f t="shared" si="147"/>
        <v>42139.781678240746</v>
      </c>
    </row>
    <row r="2331" spans="1:19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14">
        <v>1403017146</v>
      </c>
      <c r="K2331" t="b">
        <v>1</v>
      </c>
      <c r="L2331">
        <v>125</v>
      </c>
      <c r="M2331" t="b">
        <v>1</v>
      </c>
      <c r="N2331" s="12" t="s">
        <v>8295</v>
      </c>
      <c r="O2331" t="s">
        <v>8311</v>
      </c>
      <c r="P2331" s="10">
        <f t="shared" si="144"/>
        <v>106</v>
      </c>
      <c r="Q2331" s="10">
        <f t="shared" si="145"/>
        <v>211.84</v>
      </c>
      <c r="R2331">
        <f t="shared" si="146"/>
        <v>2014</v>
      </c>
      <c r="S2331" s="17">
        <f t="shared" si="147"/>
        <v>41807.624374999999</v>
      </c>
    </row>
    <row r="2332" spans="1:19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14">
        <v>1448400943</v>
      </c>
      <c r="K2332" t="b">
        <v>1</v>
      </c>
      <c r="L2332">
        <v>163</v>
      </c>
      <c r="M2332" t="b">
        <v>1</v>
      </c>
      <c r="N2332" s="12" t="s">
        <v>8295</v>
      </c>
      <c r="O2332" t="s">
        <v>8311</v>
      </c>
      <c r="P2332" s="10">
        <f t="shared" si="144"/>
        <v>102</v>
      </c>
      <c r="Q2332" s="10">
        <f t="shared" si="145"/>
        <v>219.93</v>
      </c>
      <c r="R2332">
        <f t="shared" si="146"/>
        <v>2015</v>
      </c>
      <c r="S2332" s="17">
        <f t="shared" si="147"/>
        <v>42332.89980324074</v>
      </c>
    </row>
    <row r="2333" spans="1:19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14">
        <v>1405728490</v>
      </c>
      <c r="K2333" t="b">
        <v>1</v>
      </c>
      <c r="L2333">
        <v>283</v>
      </c>
      <c r="M2333" t="b">
        <v>1</v>
      </c>
      <c r="N2333" s="12" t="s">
        <v>8295</v>
      </c>
      <c r="O2333" t="s">
        <v>8311</v>
      </c>
      <c r="P2333" s="10">
        <f t="shared" si="144"/>
        <v>144</v>
      </c>
      <c r="Q2333" s="10">
        <f t="shared" si="145"/>
        <v>40.799999999999997</v>
      </c>
      <c r="R2333">
        <f t="shared" si="146"/>
        <v>2014</v>
      </c>
      <c r="S2333" s="17">
        <f t="shared" si="147"/>
        <v>41839.005671296298</v>
      </c>
    </row>
    <row r="2334" spans="1:19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14">
        <v>1420643071</v>
      </c>
      <c r="K2334" t="b">
        <v>1</v>
      </c>
      <c r="L2334">
        <v>352</v>
      </c>
      <c r="M2334" t="b">
        <v>1</v>
      </c>
      <c r="N2334" s="12" t="s">
        <v>8295</v>
      </c>
      <c r="O2334" t="s">
        <v>8311</v>
      </c>
      <c r="P2334" s="10">
        <f t="shared" si="144"/>
        <v>106</v>
      </c>
      <c r="Q2334" s="10">
        <f t="shared" si="145"/>
        <v>75.5</v>
      </c>
      <c r="R2334">
        <f t="shared" si="146"/>
        <v>2015</v>
      </c>
      <c r="S2334" s="17">
        <f t="shared" si="147"/>
        <v>42011.628136574072</v>
      </c>
    </row>
    <row r="2335" spans="1:19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14">
        <v>1399563390</v>
      </c>
      <c r="K2335" t="b">
        <v>1</v>
      </c>
      <c r="L2335">
        <v>94</v>
      </c>
      <c r="M2335" t="b">
        <v>1</v>
      </c>
      <c r="N2335" s="12" t="s">
        <v>8295</v>
      </c>
      <c r="O2335" t="s">
        <v>8311</v>
      </c>
      <c r="P2335" s="10">
        <f t="shared" si="144"/>
        <v>212</v>
      </c>
      <c r="Q2335" s="10">
        <f t="shared" si="145"/>
        <v>13.54</v>
      </c>
      <c r="R2335">
        <f t="shared" si="146"/>
        <v>2014</v>
      </c>
      <c r="S2335" s="17">
        <f t="shared" si="147"/>
        <v>41767.650347222225</v>
      </c>
    </row>
    <row r="2336" spans="1:19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14">
        <v>1412611498</v>
      </c>
      <c r="K2336" t="b">
        <v>1</v>
      </c>
      <c r="L2336">
        <v>67</v>
      </c>
      <c r="M2336" t="b">
        <v>1</v>
      </c>
      <c r="N2336" s="12" t="s">
        <v>8295</v>
      </c>
      <c r="O2336" t="s">
        <v>8311</v>
      </c>
      <c r="P2336" s="10">
        <f t="shared" si="144"/>
        <v>102</v>
      </c>
      <c r="Q2336" s="10">
        <f t="shared" si="145"/>
        <v>60.87</v>
      </c>
      <c r="R2336">
        <f t="shared" si="146"/>
        <v>2014</v>
      </c>
      <c r="S2336" s="17">
        <f t="shared" si="147"/>
        <v>41918.670115740737</v>
      </c>
    </row>
    <row r="2337" spans="1:19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14">
        <v>1399902243</v>
      </c>
      <c r="K2337" t="b">
        <v>1</v>
      </c>
      <c r="L2337">
        <v>221</v>
      </c>
      <c r="M2337" t="b">
        <v>1</v>
      </c>
      <c r="N2337" s="12" t="s">
        <v>8295</v>
      </c>
      <c r="O2337" t="s">
        <v>8311</v>
      </c>
      <c r="P2337" s="10">
        <f t="shared" si="144"/>
        <v>102</v>
      </c>
      <c r="Q2337" s="10">
        <f t="shared" si="145"/>
        <v>115.69</v>
      </c>
      <c r="R2337">
        <f t="shared" si="146"/>
        <v>2014</v>
      </c>
      <c r="S2337" s="17">
        <f t="shared" si="147"/>
        <v>41771.572256944448</v>
      </c>
    </row>
    <row r="2338" spans="1:19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14">
        <v>1390860695</v>
      </c>
      <c r="K2338" t="b">
        <v>1</v>
      </c>
      <c r="L2338">
        <v>2165</v>
      </c>
      <c r="M2338" t="b">
        <v>1</v>
      </c>
      <c r="N2338" s="12" t="s">
        <v>8295</v>
      </c>
      <c r="O2338" t="s">
        <v>8311</v>
      </c>
      <c r="P2338" s="10">
        <f t="shared" si="144"/>
        <v>521</v>
      </c>
      <c r="Q2338" s="10">
        <f t="shared" si="145"/>
        <v>48.1</v>
      </c>
      <c r="R2338">
        <f t="shared" si="146"/>
        <v>2014</v>
      </c>
      <c r="S2338" s="17">
        <f t="shared" si="147"/>
        <v>41666.924710648149</v>
      </c>
    </row>
    <row r="2339" spans="1:19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14">
        <v>1401204143</v>
      </c>
      <c r="K2339" t="b">
        <v>1</v>
      </c>
      <c r="L2339">
        <v>179</v>
      </c>
      <c r="M2339" t="b">
        <v>1</v>
      </c>
      <c r="N2339" s="12" t="s">
        <v>8295</v>
      </c>
      <c r="O2339" t="s">
        <v>8311</v>
      </c>
      <c r="P2339" s="10">
        <f t="shared" si="144"/>
        <v>111</v>
      </c>
      <c r="Q2339" s="10">
        <f t="shared" si="145"/>
        <v>74.180000000000007</v>
      </c>
      <c r="R2339">
        <f t="shared" si="146"/>
        <v>2014</v>
      </c>
      <c r="S2339" s="17">
        <f t="shared" si="147"/>
        <v>41786.640543981484</v>
      </c>
    </row>
    <row r="2340" spans="1:19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14">
        <v>1401485484</v>
      </c>
      <c r="K2340" t="b">
        <v>1</v>
      </c>
      <c r="L2340">
        <v>123</v>
      </c>
      <c r="M2340" t="b">
        <v>1</v>
      </c>
      <c r="N2340" s="12" t="s">
        <v>8295</v>
      </c>
      <c r="O2340" t="s">
        <v>8311</v>
      </c>
      <c r="P2340" s="10">
        <f t="shared" si="144"/>
        <v>101</v>
      </c>
      <c r="Q2340" s="10">
        <f t="shared" si="145"/>
        <v>123.35</v>
      </c>
      <c r="R2340">
        <f t="shared" si="146"/>
        <v>2014</v>
      </c>
      <c r="S2340" s="17">
        <f t="shared" si="147"/>
        <v>41789.896805555552</v>
      </c>
    </row>
    <row r="2341" spans="1:19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14">
        <v>1479496309</v>
      </c>
      <c r="K2341" t="b">
        <v>1</v>
      </c>
      <c r="L2341">
        <v>1104</v>
      </c>
      <c r="M2341" t="b">
        <v>1</v>
      </c>
      <c r="N2341" s="12" t="s">
        <v>8295</v>
      </c>
      <c r="O2341" t="s">
        <v>8311</v>
      </c>
      <c r="P2341" s="10">
        <f t="shared" si="144"/>
        <v>294</v>
      </c>
      <c r="Q2341" s="10">
        <f t="shared" si="145"/>
        <v>66.62</v>
      </c>
      <c r="R2341">
        <f t="shared" si="146"/>
        <v>2016</v>
      </c>
      <c r="S2341" s="17">
        <f t="shared" si="147"/>
        <v>42692.79987268518</v>
      </c>
    </row>
    <row r="2342" spans="1:19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14">
        <v>1475249138</v>
      </c>
      <c r="K2342" t="b">
        <v>1</v>
      </c>
      <c r="L2342">
        <v>403</v>
      </c>
      <c r="M2342" t="b">
        <v>1</v>
      </c>
      <c r="N2342" s="12" t="s">
        <v>8295</v>
      </c>
      <c r="O2342" t="s">
        <v>8311</v>
      </c>
      <c r="P2342" s="10">
        <f t="shared" si="144"/>
        <v>106</v>
      </c>
      <c r="Q2342" s="10">
        <f t="shared" si="145"/>
        <v>104.99</v>
      </c>
      <c r="R2342">
        <f t="shared" si="146"/>
        <v>2016</v>
      </c>
      <c r="S2342" s="17">
        <f t="shared" si="147"/>
        <v>42643.642800925925</v>
      </c>
    </row>
    <row r="2343" spans="1:19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14">
        <v>1434137504</v>
      </c>
      <c r="K2343" t="b">
        <v>0</v>
      </c>
      <c r="L2343">
        <v>0</v>
      </c>
      <c r="M2343" t="b">
        <v>0</v>
      </c>
      <c r="N2343" s="12" t="s">
        <v>8278</v>
      </c>
      <c r="O2343" t="s">
        <v>8279</v>
      </c>
      <c r="P2343" s="10">
        <f t="shared" si="144"/>
        <v>0</v>
      </c>
      <c r="Q2343" s="10" t="e">
        <f t="shared" si="145"/>
        <v>#DIV/0!</v>
      </c>
      <c r="R2343">
        <f t="shared" si="146"/>
        <v>2015</v>
      </c>
      <c r="S2343" s="17">
        <f t="shared" si="147"/>
        <v>42167.813703703709</v>
      </c>
    </row>
    <row r="2344" spans="1:19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14">
        <v>1410799870</v>
      </c>
      <c r="K2344" t="b">
        <v>0</v>
      </c>
      <c r="L2344">
        <v>0</v>
      </c>
      <c r="M2344" t="b">
        <v>0</v>
      </c>
      <c r="N2344" s="12" t="s">
        <v>8278</v>
      </c>
      <c r="O2344" t="s">
        <v>8279</v>
      </c>
      <c r="P2344" s="10">
        <f t="shared" si="144"/>
        <v>0</v>
      </c>
      <c r="Q2344" s="10" t="e">
        <f t="shared" si="145"/>
        <v>#DIV/0!</v>
      </c>
      <c r="R2344">
        <f t="shared" si="146"/>
        <v>2014</v>
      </c>
      <c r="S2344" s="17">
        <f t="shared" si="147"/>
        <v>41897.702199074076</v>
      </c>
    </row>
    <row r="2345" spans="1:19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14">
        <v>1447962505</v>
      </c>
      <c r="K2345" t="b">
        <v>0</v>
      </c>
      <c r="L2345">
        <v>1</v>
      </c>
      <c r="M2345" t="b">
        <v>0</v>
      </c>
      <c r="N2345" s="12" t="s">
        <v>8278</v>
      </c>
      <c r="O2345" t="s">
        <v>8279</v>
      </c>
      <c r="P2345" s="10">
        <f t="shared" si="144"/>
        <v>3</v>
      </c>
      <c r="Q2345" s="10">
        <f t="shared" si="145"/>
        <v>300</v>
      </c>
      <c r="R2345">
        <f t="shared" si="146"/>
        <v>2015</v>
      </c>
      <c r="S2345" s="17">
        <f t="shared" si="147"/>
        <v>42327.825289351851</v>
      </c>
    </row>
    <row r="2346" spans="1:19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14">
        <v>1464197269</v>
      </c>
      <c r="K2346" t="b">
        <v>0</v>
      </c>
      <c r="L2346">
        <v>1</v>
      </c>
      <c r="M2346" t="b">
        <v>0</v>
      </c>
      <c r="N2346" s="12" t="s">
        <v>8278</v>
      </c>
      <c r="O2346" t="s">
        <v>8279</v>
      </c>
      <c r="P2346" s="10">
        <f t="shared" si="144"/>
        <v>0</v>
      </c>
      <c r="Q2346" s="10">
        <f t="shared" si="145"/>
        <v>1</v>
      </c>
      <c r="R2346">
        <f t="shared" si="146"/>
        <v>2016</v>
      </c>
      <c r="S2346" s="17">
        <f t="shared" si="147"/>
        <v>42515.727650462963</v>
      </c>
    </row>
    <row r="2347" spans="1:19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14">
        <v>1424822556</v>
      </c>
      <c r="K2347" t="b">
        <v>0</v>
      </c>
      <c r="L2347">
        <v>0</v>
      </c>
      <c r="M2347" t="b">
        <v>0</v>
      </c>
      <c r="N2347" s="12" t="s">
        <v>8278</v>
      </c>
      <c r="O2347" t="s">
        <v>8279</v>
      </c>
      <c r="P2347" s="10">
        <f t="shared" si="144"/>
        <v>0</v>
      </c>
      <c r="Q2347" s="10" t="e">
        <f t="shared" si="145"/>
        <v>#DIV/0!</v>
      </c>
      <c r="R2347">
        <f t="shared" si="146"/>
        <v>2015</v>
      </c>
      <c r="S2347" s="17">
        <f t="shared" si="147"/>
        <v>42060.001805555556</v>
      </c>
    </row>
    <row r="2348" spans="1:19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14">
        <v>1472843431</v>
      </c>
      <c r="K2348" t="b">
        <v>0</v>
      </c>
      <c r="L2348">
        <v>3</v>
      </c>
      <c r="M2348" t="b">
        <v>0</v>
      </c>
      <c r="N2348" s="12" t="s">
        <v>8278</v>
      </c>
      <c r="O2348" t="s">
        <v>8279</v>
      </c>
      <c r="P2348" s="10">
        <f t="shared" si="144"/>
        <v>0</v>
      </c>
      <c r="Q2348" s="10">
        <f t="shared" si="145"/>
        <v>13</v>
      </c>
      <c r="R2348">
        <f t="shared" si="146"/>
        <v>2016</v>
      </c>
      <c r="S2348" s="17">
        <f t="shared" si="147"/>
        <v>42615.79896990741</v>
      </c>
    </row>
    <row r="2349" spans="1:19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14">
        <v>1469543676</v>
      </c>
      <c r="K2349" t="b">
        <v>0</v>
      </c>
      <c r="L2349">
        <v>1</v>
      </c>
      <c r="M2349" t="b">
        <v>0</v>
      </c>
      <c r="N2349" s="12" t="s">
        <v>8278</v>
      </c>
      <c r="O2349" t="s">
        <v>8279</v>
      </c>
      <c r="P2349" s="10">
        <f t="shared" si="144"/>
        <v>2</v>
      </c>
      <c r="Q2349" s="10">
        <f t="shared" si="145"/>
        <v>15</v>
      </c>
      <c r="R2349">
        <f t="shared" si="146"/>
        <v>2016</v>
      </c>
      <c r="S2349" s="17">
        <f t="shared" si="147"/>
        <v>42577.607361111113</v>
      </c>
    </row>
    <row r="2350" spans="1:19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14">
        <v>1450822938</v>
      </c>
      <c r="K2350" t="b">
        <v>0</v>
      </c>
      <c r="L2350">
        <v>5</v>
      </c>
      <c r="M2350" t="b">
        <v>0</v>
      </c>
      <c r="N2350" s="12" t="s">
        <v>8278</v>
      </c>
      <c r="O2350" t="s">
        <v>8279</v>
      </c>
      <c r="P2350" s="10">
        <f t="shared" si="144"/>
        <v>0</v>
      </c>
      <c r="Q2350" s="10">
        <f t="shared" si="145"/>
        <v>54</v>
      </c>
      <c r="R2350">
        <f t="shared" si="146"/>
        <v>2015</v>
      </c>
      <c r="S2350" s="17">
        <f t="shared" si="147"/>
        <v>42360.932152777779</v>
      </c>
    </row>
    <row r="2351" spans="1:19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14">
        <v>1436812628</v>
      </c>
      <c r="K2351" t="b">
        <v>0</v>
      </c>
      <c r="L2351">
        <v>0</v>
      </c>
      <c r="M2351" t="b">
        <v>0</v>
      </c>
      <c r="N2351" s="12" t="s">
        <v>8278</v>
      </c>
      <c r="O2351" t="s">
        <v>8279</v>
      </c>
      <c r="P2351" s="10">
        <f t="shared" si="144"/>
        <v>0</v>
      </c>
      <c r="Q2351" s="10" t="e">
        <f t="shared" si="145"/>
        <v>#DIV/0!</v>
      </c>
      <c r="R2351">
        <f t="shared" si="146"/>
        <v>2015</v>
      </c>
      <c r="S2351" s="17">
        <f t="shared" si="147"/>
        <v>42198.775787037041</v>
      </c>
    </row>
    <row r="2352" spans="1:19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14">
        <v>1480882370</v>
      </c>
      <c r="K2352" t="b">
        <v>0</v>
      </c>
      <c r="L2352">
        <v>0</v>
      </c>
      <c r="M2352" t="b">
        <v>0</v>
      </c>
      <c r="N2352" s="12" t="s">
        <v>8278</v>
      </c>
      <c r="O2352" t="s">
        <v>8279</v>
      </c>
      <c r="P2352" s="10">
        <f t="shared" si="144"/>
        <v>0</v>
      </c>
      <c r="Q2352" s="10" t="e">
        <f t="shared" si="145"/>
        <v>#DIV/0!</v>
      </c>
      <c r="R2352">
        <f t="shared" si="146"/>
        <v>2016</v>
      </c>
      <c r="S2352" s="17">
        <f t="shared" si="147"/>
        <v>42708.842245370368</v>
      </c>
    </row>
    <row r="2353" spans="1:19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14">
        <v>1427768739</v>
      </c>
      <c r="K2353" t="b">
        <v>0</v>
      </c>
      <c r="L2353">
        <v>7</v>
      </c>
      <c r="M2353" t="b">
        <v>0</v>
      </c>
      <c r="N2353" s="12" t="s">
        <v>8278</v>
      </c>
      <c r="O2353" t="s">
        <v>8279</v>
      </c>
      <c r="P2353" s="10">
        <f t="shared" si="144"/>
        <v>1</v>
      </c>
      <c r="Q2353" s="10">
        <f t="shared" si="145"/>
        <v>15.43</v>
      </c>
      <c r="R2353">
        <f t="shared" si="146"/>
        <v>2015</v>
      </c>
      <c r="S2353" s="17">
        <f t="shared" si="147"/>
        <v>42094.101145833338</v>
      </c>
    </row>
    <row r="2354" spans="1:19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14">
        <v>1428419552</v>
      </c>
      <c r="K2354" t="b">
        <v>0</v>
      </c>
      <c r="L2354">
        <v>0</v>
      </c>
      <c r="M2354" t="b">
        <v>0</v>
      </c>
      <c r="N2354" s="12" t="s">
        <v>8278</v>
      </c>
      <c r="O2354" t="s">
        <v>8279</v>
      </c>
      <c r="P2354" s="10">
        <f t="shared" si="144"/>
        <v>0</v>
      </c>
      <c r="Q2354" s="10" t="e">
        <f t="shared" si="145"/>
        <v>#DIV/0!</v>
      </c>
      <c r="R2354">
        <f t="shared" si="146"/>
        <v>2015</v>
      </c>
      <c r="S2354" s="17">
        <f t="shared" si="147"/>
        <v>42101.633703703701</v>
      </c>
    </row>
    <row r="2355" spans="1:19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14">
        <v>1428596022</v>
      </c>
      <c r="K2355" t="b">
        <v>0</v>
      </c>
      <c r="L2355">
        <v>0</v>
      </c>
      <c r="M2355" t="b">
        <v>0</v>
      </c>
      <c r="N2355" s="12" t="s">
        <v>8278</v>
      </c>
      <c r="O2355" t="s">
        <v>8279</v>
      </c>
      <c r="P2355" s="10">
        <f t="shared" si="144"/>
        <v>0</v>
      </c>
      <c r="Q2355" s="10" t="e">
        <f t="shared" si="145"/>
        <v>#DIV/0!</v>
      </c>
      <c r="R2355">
        <f t="shared" si="146"/>
        <v>2015</v>
      </c>
      <c r="S2355" s="17">
        <f t="shared" si="147"/>
        <v>42103.676180555558</v>
      </c>
    </row>
    <row r="2356" spans="1:19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14">
        <v>1415726460</v>
      </c>
      <c r="K2356" t="b">
        <v>0</v>
      </c>
      <c r="L2356">
        <v>1</v>
      </c>
      <c r="M2356" t="b">
        <v>0</v>
      </c>
      <c r="N2356" s="12" t="s">
        <v>8278</v>
      </c>
      <c r="O2356" t="s">
        <v>8279</v>
      </c>
      <c r="P2356" s="10">
        <f t="shared" si="144"/>
        <v>0</v>
      </c>
      <c r="Q2356" s="10">
        <f t="shared" si="145"/>
        <v>25</v>
      </c>
      <c r="R2356">
        <f t="shared" si="146"/>
        <v>2014</v>
      </c>
      <c r="S2356" s="17">
        <f t="shared" si="147"/>
        <v>41954.722916666666</v>
      </c>
    </row>
    <row r="2357" spans="1:19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14">
        <v>1428012136</v>
      </c>
      <c r="K2357" t="b">
        <v>0</v>
      </c>
      <c r="L2357">
        <v>2</v>
      </c>
      <c r="M2357" t="b">
        <v>0</v>
      </c>
      <c r="N2357" s="12" t="s">
        <v>8278</v>
      </c>
      <c r="O2357" t="s">
        <v>8279</v>
      </c>
      <c r="P2357" s="10">
        <f t="shared" si="144"/>
        <v>1</v>
      </c>
      <c r="Q2357" s="10">
        <f t="shared" si="145"/>
        <v>27.5</v>
      </c>
      <c r="R2357">
        <f t="shared" si="146"/>
        <v>2015</v>
      </c>
      <c r="S2357" s="17">
        <f t="shared" si="147"/>
        <v>42096.918240740735</v>
      </c>
    </row>
    <row r="2358" spans="1:19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14">
        <v>1430938104</v>
      </c>
      <c r="K2358" t="b">
        <v>0</v>
      </c>
      <c r="L2358">
        <v>0</v>
      </c>
      <c r="M2358" t="b">
        <v>0</v>
      </c>
      <c r="N2358" s="12" t="s">
        <v>8278</v>
      </c>
      <c r="O2358" t="s">
        <v>8279</v>
      </c>
      <c r="P2358" s="10">
        <f t="shared" si="144"/>
        <v>0</v>
      </c>
      <c r="Q2358" s="10" t="e">
        <f t="shared" si="145"/>
        <v>#DIV/0!</v>
      </c>
      <c r="R2358">
        <f t="shared" si="146"/>
        <v>2015</v>
      </c>
      <c r="S2358" s="17">
        <f t="shared" si="147"/>
        <v>42130.78361111111</v>
      </c>
    </row>
    <row r="2359" spans="1:19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14">
        <v>1442501578</v>
      </c>
      <c r="K2359" t="b">
        <v>0</v>
      </c>
      <c r="L2359">
        <v>0</v>
      </c>
      <c r="M2359" t="b">
        <v>0</v>
      </c>
      <c r="N2359" s="12" t="s">
        <v>8278</v>
      </c>
      <c r="O2359" t="s">
        <v>8279</v>
      </c>
      <c r="P2359" s="10">
        <f t="shared" si="144"/>
        <v>0</v>
      </c>
      <c r="Q2359" s="10" t="e">
        <f t="shared" si="145"/>
        <v>#DIV/0!</v>
      </c>
      <c r="R2359">
        <f t="shared" si="146"/>
        <v>2015</v>
      </c>
      <c r="S2359" s="17">
        <f t="shared" si="147"/>
        <v>42264.620115740734</v>
      </c>
    </row>
    <row r="2360" spans="1:19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14">
        <v>1417818036</v>
      </c>
      <c r="K2360" t="b">
        <v>0</v>
      </c>
      <c r="L2360">
        <v>0</v>
      </c>
      <c r="M2360" t="b">
        <v>0</v>
      </c>
      <c r="N2360" s="12" t="s">
        <v>8278</v>
      </c>
      <c r="O2360" t="s">
        <v>8279</v>
      </c>
      <c r="P2360" s="10">
        <f t="shared" si="144"/>
        <v>0</v>
      </c>
      <c r="Q2360" s="10" t="e">
        <f t="shared" si="145"/>
        <v>#DIV/0!</v>
      </c>
      <c r="R2360">
        <f t="shared" si="146"/>
        <v>2014</v>
      </c>
      <c r="S2360" s="17">
        <f t="shared" si="147"/>
        <v>41978.930972222224</v>
      </c>
    </row>
    <row r="2361" spans="1:19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14">
        <v>1433432124</v>
      </c>
      <c r="K2361" t="b">
        <v>0</v>
      </c>
      <c r="L2361">
        <v>3</v>
      </c>
      <c r="M2361" t="b">
        <v>0</v>
      </c>
      <c r="N2361" s="12" t="s">
        <v>8278</v>
      </c>
      <c r="O2361" t="s">
        <v>8279</v>
      </c>
      <c r="P2361" s="10">
        <f t="shared" si="144"/>
        <v>15</v>
      </c>
      <c r="Q2361" s="10">
        <f t="shared" si="145"/>
        <v>367</v>
      </c>
      <c r="R2361">
        <f t="shared" si="146"/>
        <v>2015</v>
      </c>
      <c r="S2361" s="17">
        <f t="shared" si="147"/>
        <v>42159.649583333332</v>
      </c>
    </row>
    <row r="2362" spans="1:19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14">
        <v>1452272280</v>
      </c>
      <c r="K2362" t="b">
        <v>0</v>
      </c>
      <c r="L2362">
        <v>1</v>
      </c>
      <c r="M2362" t="b">
        <v>0</v>
      </c>
      <c r="N2362" s="12" t="s">
        <v>8278</v>
      </c>
      <c r="O2362" t="s">
        <v>8279</v>
      </c>
      <c r="P2362" s="10">
        <f t="shared" si="144"/>
        <v>0</v>
      </c>
      <c r="Q2362" s="10">
        <f t="shared" si="145"/>
        <v>2</v>
      </c>
      <c r="R2362">
        <f t="shared" si="146"/>
        <v>2016</v>
      </c>
      <c r="S2362" s="17">
        <f t="shared" si="147"/>
        <v>42377.70694444445</v>
      </c>
    </row>
    <row r="2363" spans="1:19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14">
        <v>1459975008</v>
      </c>
      <c r="K2363" t="b">
        <v>0</v>
      </c>
      <c r="L2363">
        <v>0</v>
      </c>
      <c r="M2363" t="b">
        <v>0</v>
      </c>
      <c r="N2363" s="12" t="s">
        <v>8278</v>
      </c>
      <c r="O2363" t="s">
        <v>8279</v>
      </c>
      <c r="P2363" s="10">
        <f t="shared" si="144"/>
        <v>0</v>
      </c>
      <c r="Q2363" s="10" t="e">
        <f t="shared" si="145"/>
        <v>#DIV/0!</v>
      </c>
      <c r="R2363">
        <f t="shared" si="146"/>
        <v>2016</v>
      </c>
      <c r="S2363" s="17">
        <f t="shared" si="147"/>
        <v>42466.858888888892</v>
      </c>
    </row>
    <row r="2364" spans="1:19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14">
        <v>1415723470</v>
      </c>
      <c r="K2364" t="b">
        <v>0</v>
      </c>
      <c r="L2364">
        <v>2</v>
      </c>
      <c r="M2364" t="b">
        <v>0</v>
      </c>
      <c r="N2364" s="12" t="s">
        <v>8278</v>
      </c>
      <c r="O2364" t="s">
        <v>8279</v>
      </c>
      <c r="P2364" s="10">
        <f t="shared" si="144"/>
        <v>29</v>
      </c>
      <c r="Q2364" s="10">
        <f t="shared" si="145"/>
        <v>60</v>
      </c>
      <c r="R2364">
        <f t="shared" si="146"/>
        <v>2014</v>
      </c>
      <c r="S2364" s="17">
        <f t="shared" si="147"/>
        <v>41954.688310185185</v>
      </c>
    </row>
    <row r="2365" spans="1:19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14">
        <v>1447460200</v>
      </c>
      <c r="K2365" t="b">
        <v>0</v>
      </c>
      <c r="L2365">
        <v>0</v>
      </c>
      <c r="M2365" t="b">
        <v>0</v>
      </c>
      <c r="N2365" s="12" t="s">
        <v>8278</v>
      </c>
      <c r="O2365" t="s">
        <v>8279</v>
      </c>
      <c r="P2365" s="10">
        <f t="shared" si="144"/>
        <v>0</v>
      </c>
      <c r="Q2365" s="10" t="e">
        <f t="shared" si="145"/>
        <v>#DIV/0!</v>
      </c>
      <c r="R2365">
        <f t="shared" si="146"/>
        <v>2015</v>
      </c>
      <c r="S2365" s="17">
        <f t="shared" si="147"/>
        <v>42322.011574074073</v>
      </c>
    </row>
    <row r="2366" spans="1:19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14">
        <v>1441146356</v>
      </c>
      <c r="K2366" t="b">
        <v>0</v>
      </c>
      <c r="L2366">
        <v>0</v>
      </c>
      <c r="M2366" t="b">
        <v>0</v>
      </c>
      <c r="N2366" s="12" t="s">
        <v>8278</v>
      </c>
      <c r="O2366" t="s">
        <v>8279</v>
      </c>
      <c r="P2366" s="10">
        <f t="shared" si="144"/>
        <v>0</v>
      </c>
      <c r="Q2366" s="10" t="e">
        <f t="shared" si="145"/>
        <v>#DIV/0!</v>
      </c>
      <c r="R2366">
        <f t="shared" si="146"/>
        <v>2015</v>
      </c>
      <c r="S2366" s="17">
        <f t="shared" si="147"/>
        <v>42248.934675925921</v>
      </c>
    </row>
    <row r="2367" spans="1:19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14">
        <v>1449596425</v>
      </c>
      <c r="K2367" t="b">
        <v>0</v>
      </c>
      <c r="L2367">
        <v>0</v>
      </c>
      <c r="M2367" t="b">
        <v>0</v>
      </c>
      <c r="N2367" s="12" t="s">
        <v>8278</v>
      </c>
      <c r="O2367" t="s">
        <v>8279</v>
      </c>
      <c r="P2367" s="10">
        <f t="shared" si="144"/>
        <v>0</v>
      </c>
      <c r="Q2367" s="10" t="e">
        <f t="shared" si="145"/>
        <v>#DIV/0!</v>
      </c>
      <c r="R2367">
        <f t="shared" si="146"/>
        <v>2015</v>
      </c>
      <c r="S2367" s="17">
        <f t="shared" si="147"/>
        <v>42346.736400462964</v>
      </c>
    </row>
    <row r="2368" spans="1:19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14">
        <v>1442839533</v>
      </c>
      <c r="K2368" t="b">
        <v>0</v>
      </c>
      <c r="L2368">
        <v>27</v>
      </c>
      <c r="M2368" t="b">
        <v>0</v>
      </c>
      <c r="N2368" s="12" t="s">
        <v>8278</v>
      </c>
      <c r="O2368" t="s">
        <v>8279</v>
      </c>
      <c r="P2368" s="10">
        <f t="shared" si="144"/>
        <v>11</v>
      </c>
      <c r="Q2368" s="10">
        <f t="shared" si="145"/>
        <v>97.41</v>
      </c>
      <c r="R2368">
        <f t="shared" si="146"/>
        <v>2015</v>
      </c>
      <c r="S2368" s="17">
        <f t="shared" si="147"/>
        <v>42268.531631944439</v>
      </c>
    </row>
    <row r="2369" spans="1:19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14">
        <v>1456442216</v>
      </c>
      <c r="K2369" t="b">
        <v>0</v>
      </c>
      <c r="L2369">
        <v>14</v>
      </c>
      <c r="M2369" t="b">
        <v>0</v>
      </c>
      <c r="N2369" s="12" t="s">
        <v>8278</v>
      </c>
      <c r="O2369" t="s">
        <v>8279</v>
      </c>
      <c r="P2369" s="10">
        <f t="shared" si="144"/>
        <v>1</v>
      </c>
      <c r="Q2369" s="10">
        <f t="shared" si="145"/>
        <v>47.86</v>
      </c>
      <c r="R2369">
        <f t="shared" si="146"/>
        <v>2016</v>
      </c>
      <c r="S2369" s="17">
        <f t="shared" si="147"/>
        <v>42425.970092592594</v>
      </c>
    </row>
    <row r="2370" spans="1:19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14">
        <v>1425143965</v>
      </c>
      <c r="K2370" t="b">
        <v>0</v>
      </c>
      <c r="L2370">
        <v>2</v>
      </c>
      <c r="M2370" t="b">
        <v>0</v>
      </c>
      <c r="N2370" s="12" t="s">
        <v>8278</v>
      </c>
      <c r="O2370" t="s">
        <v>8279</v>
      </c>
      <c r="P2370" s="10">
        <f t="shared" si="144"/>
        <v>0</v>
      </c>
      <c r="Q2370" s="10">
        <f t="shared" si="145"/>
        <v>50</v>
      </c>
      <c r="R2370">
        <f t="shared" si="146"/>
        <v>2015</v>
      </c>
      <c r="S2370" s="17">
        <f t="shared" si="147"/>
        <v>42063.721817129626</v>
      </c>
    </row>
    <row r="2371" spans="1:19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14">
        <v>1452540611</v>
      </c>
      <c r="K2371" t="b">
        <v>0</v>
      </c>
      <c r="L2371">
        <v>0</v>
      </c>
      <c r="M2371" t="b">
        <v>0</v>
      </c>
      <c r="N2371" s="12" t="s">
        <v>8278</v>
      </c>
      <c r="O2371" t="s">
        <v>8279</v>
      </c>
      <c r="P2371" s="10">
        <f t="shared" ref="P2371:P2434" si="148">ROUND(E2371/D2371*100,0)</f>
        <v>0</v>
      </c>
      <c r="Q2371" s="10" t="e">
        <f t="shared" ref="Q2371:Q2434" si="149">ROUND(E2371/L2371,2)</f>
        <v>#DIV/0!</v>
      </c>
      <c r="R2371">
        <f t="shared" ref="R2371:R2434" si="150">YEAR(S2371)</f>
        <v>2016</v>
      </c>
      <c r="S2371" s="17">
        <f t="shared" ref="S2371:S2434" si="151">(((J2371/60)/60)/24)+DATE(1970,1,1)</f>
        <v>42380.812627314815</v>
      </c>
    </row>
    <row r="2372" spans="1:19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14">
        <v>1416285141</v>
      </c>
      <c r="K2372" t="b">
        <v>0</v>
      </c>
      <c r="L2372">
        <v>4</v>
      </c>
      <c r="M2372" t="b">
        <v>0</v>
      </c>
      <c r="N2372" s="12" t="s">
        <v>8278</v>
      </c>
      <c r="O2372" t="s">
        <v>8279</v>
      </c>
      <c r="P2372" s="10">
        <f t="shared" si="148"/>
        <v>0</v>
      </c>
      <c r="Q2372" s="10">
        <f t="shared" si="149"/>
        <v>20.5</v>
      </c>
      <c r="R2372">
        <f t="shared" si="150"/>
        <v>2014</v>
      </c>
      <c r="S2372" s="17">
        <f t="shared" si="151"/>
        <v>41961.18913194444</v>
      </c>
    </row>
    <row r="2373" spans="1:19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14">
        <v>1432665596</v>
      </c>
      <c r="K2373" t="b">
        <v>0</v>
      </c>
      <c r="L2373">
        <v>0</v>
      </c>
      <c r="M2373" t="b">
        <v>0</v>
      </c>
      <c r="N2373" s="12" t="s">
        <v>8278</v>
      </c>
      <c r="O2373" t="s">
        <v>8279</v>
      </c>
      <c r="P2373" s="10">
        <f t="shared" si="148"/>
        <v>0</v>
      </c>
      <c r="Q2373" s="10" t="e">
        <f t="shared" si="149"/>
        <v>#DIV/0!</v>
      </c>
      <c r="R2373">
        <f t="shared" si="150"/>
        <v>2015</v>
      </c>
      <c r="S2373" s="17">
        <f t="shared" si="151"/>
        <v>42150.777731481481</v>
      </c>
    </row>
    <row r="2374" spans="1:19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14">
        <v>1427247571</v>
      </c>
      <c r="K2374" t="b">
        <v>0</v>
      </c>
      <c r="L2374">
        <v>6</v>
      </c>
      <c r="M2374" t="b">
        <v>0</v>
      </c>
      <c r="N2374" s="12" t="s">
        <v>8278</v>
      </c>
      <c r="O2374" t="s">
        <v>8279</v>
      </c>
      <c r="P2374" s="10">
        <f t="shared" si="148"/>
        <v>3</v>
      </c>
      <c r="Q2374" s="10">
        <f t="shared" si="149"/>
        <v>30</v>
      </c>
      <c r="R2374">
        <f t="shared" si="150"/>
        <v>2015</v>
      </c>
      <c r="S2374" s="17">
        <f t="shared" si="151"/>
        <v>42088.069108796291</v>
      </c>
    </row>
    <row r="2375" spans="1:19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14">
        <v>1438271624</v>
      </c>
      <c r="K2375" t="b">
        <v>0</v>
      </c>
      <c r="L2375">
        <v>1</v>
      </c>
      <c r="M2375" t="b">
        <v>0</v>
      </c>
      <c r="N2375" s="12" t="s">
        <v>8278</v>
      </c>
      <c r="O2375" t="s">
        <v>8279</v>
      </c>
      <c r="P2375" s="10">
        <f t="shared" si="148"/>
        <v>0</v>
      </c>
      <c r="Q2375" s="10">
        <f t="shared" si="149"/>
        <v>50</v>
      </c>
      <c r="R2375">
        <f t="shared" si="150"/>
        <v>2015</v>
      </c>
      <c r="S2375" s="17">
        <f t="shared" si="151"/>
        <v>42215.662314814821</v>
      </c>
    </row>
    <row r="2376" spans="1:19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14">
        <v>1421180060</v>
      </c>
      <c r="K2376" t="b">
        <v>0</v>
      </c>
      <c r="L2376">
        <v>1</v>
      </c>
      <c r="M2376" t="b">
        <v>0</v>
      </c>
      <c r="N2376" s="12" t="s">
        <v>8278</v>
      </c>
      <c r="O2376" t="s">
        <v>8279</v>
      </c>
      <c r="P2376" s="10">
        <f t="shared" si="148"/>
        <v>0</v>
      </c>
      <c r="Q2376" s="10">
        <f t="shared" si="149"/>
        <v>10</v>
      </c>
      <c r="R2376">
        <f t="shared" si="150"/>
        <v>2015</v>
      </c>
      <c r="S2376" s="17">
        <f t="shared" si="151"/>
        <v>42017.843287037031</v>
      </c>
    </row>
    <row r="2377" spans="1:19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14">
        <v>1470859437</v>
      </c>
      <c r="K2377" t="b">
        <v>0</v>
      </c>
      <c r="L2377">
        <v>0</v>
      </c>
      <c r="M2377" t="b">
        <v>0</v>
      </c>
      <c r="N2377" s="12" t="s">
        <v>8278</v>
      </c>
      <c r="O2377" t="s">
        <v>8279</v>
      </c>
      <c r="P2377" s="10">
        <f t="shared" si="148"/>
        <v>0</v>
      </c>
      <c r="Q2377" s="10" t="e">
        <f t="shared" si="149"/>
        <v>#DIV/0!</v>
      </c>
      <c r="R2377">
        <f t="shared" si="150"/>
        <v>2016</v>
      </c>
      <c r="S2377" s="17">
        <f t="shared" si="151"/>
        <v>42592.836076388892</v>
      </c>
    </row>
    <row r="2378" spans="1:19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14">
        <v>1447193566</v>
      </c>
      <c r="K2378" t="b">
        <v>0</v>
      </c>
      <c r="L2378">
        <v>4</v>
      </c>
      <c r="M2378" t="b">
        <v>0</v>
      </c>
      <c r="N2378" s="12" t="s">
        <v>8278</v>
      </c>
      <c r="O2378" t="s">
        <v>8279</v>
      </c>
      <c r="P2378" s="10">
        <f t="shared" si="148"/>
        <v>11</v>
      </c>
      <c r="Q2378" s="10">
        <f t="shared" si="149"/>
        <v>81.58</v>
      </c>
      <c r="R2378">
        <f t="shared" si="150"/>
        <v>2015</v>
      </c>
      <c r="S2378" s="17">
        <f t="shared" si="151"/>
        <v>42318.925532407404</v>
      </c>
    </row>
    <row r="2379" spans="1:19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14">
        <v>1477515183</v>
      </c>
      <c r="K2379" t="b">
        <v>0</v>
      </c>
      <c r="L2379">
        <v>0</v>
      </c>
      <c r="M2379" t="b">
        <v>0</v>
      </c>
      <c r="N2379" s="12" t="s">
        <v>8278</v>
      </c>
      <c r="O2379" t="s">
        <v>8279</v>
      </c>
      <c r="P2379" s="10">
        <f t="shared" si="148"/>
        <v>0</v>
      </c>
      <c r="Q2379" s="10" t="e">
        <f t="shared" si="149"/>
        <v>#DIV/0!</v>
      </c>
      <c r="R2379">
        <f t="shared" si="150"/>
        <v>2016</v>
      </c>
      <c r="S2379" s="17">
        <f t="shared" si="151"/>
        <v>42669.870173611111</v>
      </c>
    </row>
    <row r="2380" spans="1:19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14">
        <v>1438042730</v>
      </c>
      <c r="K2380" t="b">
        <v>0</v>
      </c>
      <c r="L2380">
        <v>0</v>
      </c>
      <c r="M2380" t="b">
        <v>0</v>
      </c>
      <c r="N2380" s="12" t="s">
        <v>8278</v>
      </c>
      <c r="O2380" t="s">
        <v>8279</v>
      </c>
      <c r="P2380" s="10">
        <f t="shared" si="148"/>
        <v>0</v>
      </c>
      <c r="Q2380" s="10" t="e">
        <f t="shared" si="149"/>
        <v>#DIV/0!</v>
      </c>
      <c r="R2380">
        <f t="shared" si="150"/>
        <v>2015</v>
      </c>
      <c r="S2380" s="17">
        <f t="shared" si="151"/>
        <v>42213.013078703705</v>
      </c>
    </row>
    <row r="2381" spans="1:19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14">
        <v>1440116616</v>
      </c>
      <c r="K2381" t="b">
        <v>0</v>
      </c>
      <c r="L2381">
        <v>0</v>
      </c>
      <c r="M2381" t="b">
        <v>0</v>
      </c>
      <c r="N2381" s="12" t="s">
        <v>8278</v>
      </c>
      <c r="O2381" t="s">
        <v>8279</v>
      </c>
      <c r="P2381" s="10">
        <f t="shared" si="148"/>
        <v>0</v>
      </c>
      <c r="Q2381" s="10" t="e">
        <f t="shared" si="149"/>
        <v>#DIV/0!</v>
      </c>
      <c r="R2381">
        <f t="shared" si="150"/>
        <v>2015</v>
      </c>
      <c r="S2381" s="17">
        <f t="shared" si="151"/>
        <v>42237.016388888893</v>
      </c>
    </row>
    <row r="2382" spans="1:19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14">
        <v>1441134142</v>
      </c>
      <c r="K2382" t="b">
        <v>0</v>
      </c>
      <c r="L2382">
        <v>3</v>
      </c>
      <c r="M2382" t="b">
        <v>0</v>
      </c>
      <c r="N2382" s="12" t="s">
        <v>8278</v>
      </c>
      <c r="O2382" t="s">
        <v>8279</v>
      </c>
      <c r="P2382" s="10">
        <f t="shared" si="148"/>
        <v>0</v>
      </c>
      <c r="Q2382" s="10">
        <f t="shared" si="149"/>
        <v>18.329999999999998</v>
      </c>
      <c r="R2382">
        <f t="shared" si="150"/>
        <v>2015</v>
      </c>
      <c r="S2382" s="17">
        <f t="shared" si="151"/>
        <v>42248.793310185181</v>
      </c>
    </row>
    <row r="2383" spans="1:19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14">
        <v>1426112848</v>
      </c>
      <c r="K2383" t="b">
        <v>0</v>
      </c>
      <c r="L2383">
        <v>7</v>
      </c>
      <c r="M2383" t="b">
        <v>0</v>
      </c>
      <c r="N2383" s="12" t="s">
        <v>8278</v>
      </c>
      <c r="O2383" t="s">
        <v>8279</v>
      </c>
      <c r="P2383" s="10">
        <f t="shared" si="148"/>
        <v>2</v>
      </c>
      <c r="Q2383" s="10">
        <f t="shared" si="149"/>
        <v>224.43</v>
      </c>
      <c r="R2383">
        <f t="shared" si="150"/>
        <v>2015</v>
      </c>
      <c r="S2383" s="17">
        <f t="shared" si="151"/>
        <v>42074.935740740737</v>
      </c>
    </row>
    <row r="2384" spans="1:19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14">
        <v>1436502603</v>
      </c>
      <c r="K2384" t="b">
        <v>0</v>
      </c>
      <c r="L2384">
        <v>2</v>
      </c>
      <c r="M2384" t="b">
        <v>0</v>
      </c>
      <c r="N2384" s="12" t="s">
        <v>8278</v>
      </c>
      <c r="O2384" t="s">
        <v>8279</v>
      </c>
      <c r="P2384" s="10">
        <f t="shared" si="148"/>
        <v>3</v>
      </c>
      <c r="Q2384" s="10">
        <f t="shared" si="149"/>
        <v>37.5</v>
      </c>
      <c r="R2384">
        <f t="shared" si="150"/>
        <v>2015</v>
      </c>
      <c r="S2384" s="17">
        <f t="shared" si="151"/>
        <v>42195.187534722223</v>
      </c>
    </row>
    <row r="2385" spans="1:19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14">
        <v>1421976107</v>
      </c>
      <c r="K2385" t="b">
        <v>0</v>
      </c>
      <c r="L2385">
        <v>3</v>
      </c>
      <c r="M2385" t="b">
        <v>0</v>
      </c>
      <c r="N2385" s="12" t="s">
        <v>8278</v>
      </c>
      <c r="O2385" t="s">
        <v>8279</v>
      </c>
      <c r="P2385" s="10">
        <f t="shared" si="148"/>
        <v>4</v>
      </c>
      <c r="Q2385" s="10">
        <f t="shared" si="149"/>
        <v>145</v>
      </c>
      <c r="R2385">
        <f t="shared" si="150"/>
        <v>2015</v>
      </c>
      <c r="S2385" s="17">
        <f t="shared" si="151"/>
        <v>42027.056793981479</v>
      </c>
    </row>
    <row r="2386" spans="1:19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14">
        <v>1413337043</v>
      </c>
      <c r="K2386" t="b">
        <v>0</v>
      </c>
      <c r="L2386">
        <v>8</v>
      </c>
      <c r="M2386" t="b">
        <v>0</v>
      </c>
      <c r="N2386" s="12" t="s">
        <v>8278</v>
      </c>
      <c r="O2386" t="s">
        <v>8279</v>
      </c>
      <c r="P2386" s="10">
        <f t="shared" si="148"/>
        <v>1</v>
      </c>
      <c r="Q2386" s="10">
        <f t="shared" si="149"/>
        <v>1</v>
      </c>
      <c r="R2386">
        <f t="shared" si="150"/>
        <v>2014</v>
      </c>
      <c r="S2386" s="17">
        <f t="shared" si="151"/>
        <v>41927.067627314813</v>
      </c>
    </row>
    <row r="2387" spans="1:19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14">
        <v>1436201432</v>
      </c>
      <c r="K2387" t="b">
        <v>0</v>
      </c>
      <c r="L2387">
        <v>7</v>
      </c>
      <c r="M2387" t="b">
        <v>0</v>
      </c>
      <c r="N2387" s="12" t="s">
        <v>8278</v>
      </c>
      <c r="O2387" t="s">
        <v>8279</v>
      </c>
      <c r="P2387" s="10">
        <f t="shared" si="148"/>
        <v>1</v>
      </c>
      <c r="Q2387" s="10">
        <f t="shared" si="149"/>
        <v>112.57</v>
      </c>
      <c r="R2387">
        <f t="shared" si="150"/>
        <v>2015</v>
      </c>
      <c r="S2387" s="17">
        <f t="shared" si="151"/>
        <v>42191.70175925926</v>
      </c>
    </row>
    <row r="2388" spans="1:19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14">
        <v>1415736424</v>
      </c>
      <c r="K2388" t="b">
        <v>0</v>
      </c>
      <c r="L2388">
        <v>0</v>
      </c>
      <c r="M2388" t="b">
        <v>0</v>
      </c>
      <c r="N2388" s="12" t="s">
        <v>8278</v>
      </c>
      <c r="O2388" t="s">
        <v>8279</v>
      </c>
      <c r="P2388" s="10">
        <f t="shared" si="148"/>
        <v>0</v>
      </c>
      <c r="Q2388" s="10" t="e">
        <f t="shared" si="149"/>
        <v>#DIV/0!</v>
      </c>
      <c r="R2388">
        <f t="shared" si="150"/>
        <v>2014</v>
      </c>
      <c r="S2388" s="17">
        <f t="shared" si="151"/>
        <v>41954.838240740741</v>
      </c>
    </row>
    <row r="2389" spans="1:19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14">
        <v>1465311740</v>
      </c>
      <c r="K2389" t="b">
        <v>0</v>
      </c>
      <c r="L2389">
        <v>3</v>
      </c>
      <c r="M2389" t="b">
        <v>0</v>
      </c>
      <c r="N2389" s="12" t="s">
        <v>8278</v>
      </c>
      <c r="O2389" t="s">
        <v>8279</v>
      </c>
      <c r="P2389" s="10">
        <f t="shared" si="148"/>
        <v>1</v>
      </c>
      <c r="Q2389" s="10">
        <f t="shared" si="149"/>
        <v>342</v>
      </c>
      <c r="R2389">
        <f t="shared" si="150"/>
        <v>2016</v>
      </c>
      <c r="S2389" s="17">
        <f t="shared" si="151"/>
        <v>42528.626620370371</v>
      </c>
    </row>
    <row r="2390" spans="1:19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14">
        <v>1418761759</v>
      </c>
      <c r="K2390" t="b">
        <v>0</v>
      </c>
      <c r="L2390">
        <v>8</v>
      </c>
      <c r="M2390" t="b">
        <v>0</v>
      </c>
      <c r="N2390" s="12" t="s">
        <v>8278</v>
      </c>
      <c r="O2390" t="s">
        <v>8279</v>
      </c>
      <c r="P2390" s="10">
        <f t="shared" si="148"/>
        <v>1</v>
      </c>
      <c r="Q2390" s="10">
        <f t="shared" si="149"/>
        <v>57.88</v>
      </c>
      <c r="R2390">
        <f t="shared" si="150"/>
        <v>2014</v>
      </c>
      <c r="S2390" s="17">
        <f t="shared" si="151"/>
        <v>41989.853692129633</v>
      </c>
    </row>
    <row r="2391" spans="1:19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14">
        <v>1435160452</v>
      </c>
      <c r="K2391" t="b">
        <v>0</v>
      </c>
      <c r="L2391">
        <v>1</v>
      </c>
      <c r="M2391" t="b">
        <v>0</v>
      </c>
      <c r="N2391" s="12" t="s">
        <v>8278</v>
      </c>
      <c r="O2391" t="s">
        <v>8279</v>
      </c>
      <c r="P2391" s="10">
        <f t="shared" si="148"/>
        <v>0</v>
      </c>
      <c r="Q2391" s="10">
        <f t="shared" si="149"/>
        <v>30</v>
      </c>
      <c r="R2391">
        <f t="shared" si="150"/>
        <v>2015</v>
      </c>
      <c r="S2391" s="17">
        <f t="shared" si="151"/>
        <v>42179.653379629628</v>
      </c>
    </row>
    <row r="2392" spans="1:19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14">
        <v>1416896264</v>
      </c>
      <c r="K2392" t="b">
        <v>0</v>
      </c>
      <c r="L2392">
        <v>0</v>
      </c>
      <c r="M2392" t="b">
        <v>0</v>
      </c>
      <c r="N2392" s="12" t="s">
        <v>8278</v>
      </c>
      <c r="O2392" t="s">
        <v>8279</v>
      </c>
      <c r="P2392" s="10">
        <f t="shared" si="148"/>
        <v>0</v>
      </c>
      <c r="Q2392" s="10" t="e">
        <f t="shared" si="149"/>
        <v>#DIV/0!</v>
      </c>
      <c r="R2392">
        <f t="shared" si="150"/>
        <v>2014</v>
      </c>
      <c r="S2392" s="17">
        <f t="shared" si="151"/>
        <v>41968.262314814812</v>
      </c>
    </row>
    <row r="2393" spans="1:19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14">
        <v>1425236644</v>
      </c>
      <c r="K2393" t="b">
        <v>0</v>
      </c>
      <c r="L2393">
        <v>1</v>
      </c>
      <c r="M2393" t="b">
        <v>0</v>
      </c>
      <c r="N2393" s="12" t="s">
        <v>8278</v>
      </c>
      <c r="O2393" t="s">
        <v>8279</v>
      </c>
      <c r="P2393" s="10">
        <f t="shared" si="148"/>
        <v>0</v>
      </c>
      <c r="Q2393" s="10">
        <f t="shared" si="149"/>
        <v>25</v>
      </c>
      <c r="R2393">
        <f t="shared" si="150"/>
        <v>2015</v>
      </c>
      <c r="S2393" s="17">
        <f t="shared" si="151"/>
        <v>42064.794490740736</v>
      </c>
    </row>
    <row r="2394" spans="1:19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14">
        <v>1443495223</v>
      </c>
      <c r="K2394" t="b">
        <v>0</v>
      </c>
      <c r="L2394">
        <v>0</v>
      </c>
      <c r="M2394" t="b">
        <v>0</v>
      </c>
      <c r="N2394" s="12" t="s">
        <v>8278</v>
      </c>
      <c r="O2394" t="s">
        <v>8279</v>
      </c>
      <c r="P2394" s="10">
        <f t="shared" si="148"/>
        <v>0</v>
      </c>
      <c r="Q2394" s="10" t="e">
        <f t="shared" si="149"/>
        <v>#DIV/0!</v>
      </c>
      <c r="R2394">
        <f t="shared" si="150"/>
        <v>2015</v>
      </c>
      <c r="S2394" s="17">
        <f t="shared" si="151"/>
        <v>42276.120636574073</v>
      </c>
    </row>
    <row r="2395" spans="1:19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14">
        <v>1436456017</v>
      </c>
      <c r="K2395" t="b">
        <v>0</v>
      </c>
      <c r="L2395">
        <v>1</v>
      </c>
      <c r="M2395" t="b">
        <v>0</v>
      </c>
      <c r="N2395" s="12" t="s">
        <v>8278</v>
      </c>
      <c r="O2395" t="s">
        <v>8279</v>
      </c>
      <c r="P2395" s="10">
        <f t="shared" si="148"/>
        <v>0</v>
      </c>
      <c r="Q2395" s="10">
        <f t="shared" si="149"/>
        <v>50</v>
      </c>
      <c r="R2395">
        <f t="shared" si="150"/>
        <v>2015</v>
      </c>
      <c r="S2395" s="17">
        <f t="shared" si="151"/>
        <v>42194.648344907408</v>
      </c>
    </row>
    <row r="2396" spans="1:19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14">
        <v>1422348093</v>
      </c>
      <c r="K2396" t="b">
        <v>0</v>
      </c>
      <c r="L2396">
        <v>2</v>
      </c>
      <c r="M2396" t="b">
        <v>0</v>
      </c>
      <c r="N2396" s="12" t="s">
        <v>8278</v>
      </c>
      <c r="O2396" t="s">
        <v>8279</v>
      </c>
      <c r="P2396" s="10">
        <f t="shared" si="148"/>
        <v>0</v>
      </c>
      <c r="Q2396" s="10">
        <f t="shared" si="149"/>
        <v>1.5</v>
      </c>
      <c r="R2396">
        <f t="shared" si="150"/>
        <v>2015</v>
      </c>
      <c r="S2396" s="17">
        <f t="shared" si="151"/>
        <v>42031.362187499995</v>
      </c>
    </row>
    <row r="2397" spans="1:19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14">
        <v>1481597687</v>
      </c>
      <c r="K2397" t="b">
        <v>0</v>
      </c>
      <c r="L2397">
        <v>0</v>
      </c>
      <c r="M2397" t="b">
        <v>0</v>
      </c>
      <c r="N2397" s="12" t="s">
        <v>8278</v>
      </c>
      <c r="O2397" t="s">
        <v>8279</v>
      </c>
      <c r="P2397" s="10">
        <f t="shared" si="148"/>
        <v>0</v>
      </c>
      <c r="Q2397" s="10" t="e">
        <f t="shared" si="149"/>
        <v>#DIV/0!</v>
      </c>
      <c r="R2397">
        <f t="shared" si="150"/>
        <v>2016</v>
      </c>
      <c r="S2397" s="17">
        <f t="shared" si="151"/>
        <v>42717.121377314819</v>
      </c>
    </row>
    <row r="2398" spans="1:19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14">
        <v>1442348558</v>
      </c>
      <c r="K2398" t="b">
        <v>0</v>
      </c>
      <c r="L2398">
        <v>1</v>
      </c>
      <c r="M2398" t="b">
        <v>0</v>
      </c>
      <c r="N2398" s="12" t="s">
        <v>8278</v>
      </c>
      <c r="O2398" t="s">
        <v>8279</v>
      </c>
      <c r="P2398" s="10">
        <f t="shared" si="148"/>
        <v>0</v>
      </c>
      <c r="Q2398" s="10">
        <f t="shared" si="149"/>
        <v>10</v>
      </c>
      <c r="R2398">
        <f t="shared" si="150"/>
        <v>2015</v>
      </c>
      <c r="S2398" s="17">
        <f t="shared" si="151"/>
        <v>42262.849050925928</v>
      </c>
    </row>
    <row r="2399" spans="1:19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14">
        <v>1417641256</v>
      </c>
      <c r="K2399" t="b">
        <v>0</v>
      </c>
      <c r="L2399">
        <v>0</v>
      </c>
      <c r="M2399" t="b">
        <v>0</v>
      </c>
      <c r="N2399" s="12" t="s">
        <v>8278</v>
      </c>
      <c r="O2399" t="s">
        <v>8279</v>
      </c>
      <c r="P2399" s="10">
        <f t="shared" si="148"/>
        <v>0</v>
      </c>
      <c r="Q2399" s="10" t="e">
        <f t="shared" si="149"/>
        <v>#DIV/0!</v>
      </c>
      <c r="R2399">
        <f t="shared" si="150"/>
        <v>2014</v>
      </c>
      <c r="S2399" s="17">
        <f t="shared" si="151"/>
        <v>41976.88490740741</v>
      </c>
    </row>
    <row r="2400" spans="1:19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14">
        <v>1433282384</v>
      </c>
      <c r="K2400" t="b">
        <v>0</v>
      </c>
      <c r="L2400">
        <v>0</v>
      </c>
      <c r="M2400" t="b">
        <v>0</v>
      </c>
      <c r="N2400" s="12" t="s">
        <v>8278</v>
      </c>
      <c r="O2400" t="s">
        <v>8279</v>
      </c>
      <c r="P2400" s="10">
        <f t="shared" si="148"/>
        <v>0</v>
      </c>
      <c r="Q2400" s="10" t="e">
        <f t="shared" si="149"/>
        <v>#DIV/0!</v>
      </c>
      <c r="R2400">
        <f t="shared" si="150"/>
        <v>2015</v>
      </c>
      <c r="S2400" s="17">
        <f t="shared" si="151"/>
        <v>42157.916481481487</v>
      </c>
    </row>
    <row r="2401" spans="1:19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14">
        <v>1415910506</v>
      </c>
      <c r="K2401" t="b">
        <v>0</v>
      </c>
      <c r="L2401">
        <v>0</v>
      </c>
      <c r="M2401" t="b">
        <v>0</v>
      </c>
      <c r="N2401" s="12" t="s">
        <v>8278</v>
      </c>
      <c r="O2401" t="s">
        <v>8279</v>
      </c>
      <c r="P2401" s="10">
        <f t="shared" si="148"/>
        <v>0</v>
      </c>
      <c r="Q2401" s="10" t="e">
        <f t="shared" si="149"/>
        <v>#DIV/0!</v>
      </c>
      <c r="R2401">
        <f t="shared" si="150"/>
        <v>2014</v>
      </c>
      <c r="S2401" s="17">
        <f t="shared" si="151"/>
        <v>41956.853078703702</v>
      </c>
    </row>
    <row r="2402" spans="1:19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14">
        <v>1458023164</v>
      </c>
      <c r="K2402" t="b">
        <v>0</v>
      </c>
      <c r="L2402">
        <v>0</v>
      </c>
      <c r="M2402" t="b">
        <v>0</v>
      </c>
      <c r="N2402" s="12" t="s">
        <v>8278</v>
      </c>
      <c r="O2402" t="s">
        <v>8279</v>
      </c>
      <c r="P2402" s="10">
        <f t="shared" si="148"/>
        <v>0</v>
      </c>
      <c r="Q2402" s="10" t="e">
        <f t="shared" si="149"/>
        <v>#DIV/0!</v>
      </c>
      <c r="R2402">
        <f t="shared" si="150"/>
        <v>2016</v>
      </c>
      <c r="S2402" s="17">
        <f t="shared" si="151"/>
        <v>42444.268101851849</v>
      </c>
    </row>
    <row r="2403" spans="1:19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14">
        <v>1452023096</v>
      </c>
      <c r="K2403" t="b">
        <v>0</v>
      </c>
      <c r="L2403">
        <v>9</v>
      </c>
      <c r="M2403" t="b">
        <v>0</v>
      </c>
      <c r="N2403" s="12" t="s">
        <v>8295</v>
      </c>
      <c r="O2403" t="s">
        <v>8296</v>
      </c>
      <c r="P2403" s="10">
        <f t="shared" si="148"/>
        <v>1</v>
      </c>
      <c r="Q2403" s="10">
        <f t="shared" si="149"/>
        <v>22.33</v>
      </c>
      <c r="R2403">
        <f t="shared" si="150"/>
        <v>2016</v>
      </c>
      <c r="S2403" s="17">
        <f t="shared" si="151"/>
        <v>42374.822870370372</v>
      </c>
    </row>
    <row r="2404" spans="1:19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14">
        <v>1428941931</v>
      </c>
      <c r="K2404" t="b">
        <v>0</v>
      </c>
      <c r="L2404">
        <v>1</v>
      </c>
      <c r="M2404" t="b">
        <v>0</v>
      </c>
      <c r="N2404" s="12" t="s">
        <v>8295</v>
      </c>
      <c r="O2404" t="s">
        <v>8296</v>
      </c>
      <c r="P2404" s="10">
        <f t="shared" si="148"/>
        <v>0</v>
      </c>
      <c r="Q2404" s="10">
        <f t="shared" si="149"/>
        <v>52</v>
      </c>
      <c r="R2404">
        <f t="shared" si="150"/>
        <v>2015</v>
      </c>
      <c r="S2404" s="17">
        <f t="shared" si="151"/>
        <v>42107.679756944446</v>
      </c>
    </row>
    <row r="2405" spans="1:19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14">
        <v>1454188258</v>
      </c>
      <c r="K2405" t="b">
        <v>0</v>
      </c>
      <c r="L2405">
        <v>12</v>
      </c>
      <c r="M2405" t="b">
        <v>0</v>
      </c>
      <c r="N2405" s="12" t="s">
        <v>8295</v>
      </c>
      <c r="O2405" t="s">
        <v>8296</v>
      </c>
      <c r="P2405" s="10">
        <f t="shared" si="148"/>
        <v>17</v>
      </c>
      <c r="Q2405" s="10">
        <f t="shared" si="149"/>
        <v>16.829999999999998</v>
      </c>
      <c r="R2405">
        <f t="shared" si="150"/>
        <v>2016</v>
      </c>
      <c r="S2405" s="17">
        <f t="shared" si="151"/>
        <v>42399.882615740738</v>
      </c>
    </row>
    <row r="2406" spans="1:19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14">
        <v>1449190607</v>
      </c>
      <c r="K2406" t="b">
        <v>0</v>
      </c>
      <c r="L2406">
        <v>0</v>
      </c>
      <c r="M2406" t="b">
        <v>0</v>
      </c>
      <c r="N2406" s="12" t="s">
        <v>8295</v>
      </c>
      <c r="O2406" t="s">
        <v>8296</v>
      </c>
      <c r="P2406" s="10">
        <f t="shared" si="148"/>
        <v>0</v>
      </c>
      <c r="Q2406" s="10" t="e">
        <f t="shared" si="149"/>
        <v>#DIV/0!</v>
      </c>
      <c r="R2406">
        <f t="shared" si="150"/>
        <v>2015</v>
      </c>
      <c r="S2406" s="17">
        <f t="shared" si="151"/>
        <v>42342.03943287037</v>
      </c>
    </row>
    <row r="2407" spans="1:19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14">
        <v>1471096975</v>
      </c>
      <c r="K2407" t="b">
        <v>0</v>
      </c>
      <c r="L2407">
        <v>20</v>
      </c>
      <c r="M2407" t="b">
        <v>0</v>
      </c>
      <c r="N2407" s="12" t="s">
        <v>8295</v>
      </c>
      <c r="O2407" t="s">
        <v>8296</v>
      </c>
      <c r="P2407" s="10">
        <f t="shared" si="148"/>
        <v>23</v>
      </c>
      <c r="Q2407" s="10">
        <f t="shared" si="149"/>
        <v>56.3</v>
      </c>
      <c r="R2407">
        <f t="shared" si="150"/>
        <v>2016</v>
      </c>
      <c r="S2407" s="17">
        <f t="shared" si="151"/>
        <v>42595.585358796292</v>
      </c>
    </row>
    <row r="2408" spans="1:19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14">
        <v>1418179190</v>
      </c>
      <c r="K2408" t="b">
        <v>0</v>
      </c>
      <c r="L2408">
        <v>16</v>
      </c>
      <c r="M2408" t="b">
        <v>0</v>
      </c>
      <c r="N2408" s="12" t="s">
        <v>8295</v>
      </c>
      <c r="O2408" t="s">
        <v>8296</v>
      </c>
      <c r="P2408" s="10">
        <f t="shared" si="148"/>
        <v>41</v>
      </c>
      <c r="Q2408" s="10">
        <f t="shared" si="149"/>
        <v>84.06</v>
      </c>
      <c r="R2408">
        <f t="shared" si="150"/>
        <v>2014</v>
      </c>
      <c r="S2408" s="17">
        <f t="shared" si="151"/>
        <v>41983.110995370371</v>
      </c>
    </row>
    <row r="2409" spans="1:19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14">
        <v>1426772928</v>
      </c>
      <c r="K2409" t="b">
        <v>0</v>
      </c>
      <c r="L2409">
        <v>33</v>
      </c>
      <c r="M2409" t="b">
        <v>0</v>
      </c>
      <c r="N2409" s="12" t="s">
        <v>8295</v>
      </c>
      <c r="O2409" t="s">
        <v>8296</v>
      </c>
      <c r="P2409" s="10">
        <f t="shared" si="148"/>
        <v>25</v>
      </c>
      <c r="Q2409" s="10">
        <f t="shared" si="149"/>
        <v>168.39</v>
      </c>
      <c r="R2409">
        <f t="shared" si="150"/>
        <v>2015</v>
      </c>
      <c r="S2409" s="17">
        <f t="shared" si="151"/>
        <v>42082.575555555552</v>
      </c>
    </row>
    <row r="2410" spans="1:19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14">
        <v>1412652157</v>
      </c>
      <c r="K2410" t="b">
        <v>0</v>
      </c>
      <c r="L2410">
        <v>2</v>
      </c>
      <c r="M2410" t="b">
        <v>0</v>
      </c>
      <c r="N2410" s="12" t="s">
        <v>8295</v>
      </c>
      <c r="O2410" t="s">
        <v>8296</v>
      </c>
      <c r="P2410" s="10">
        <f t="shared" si="148"/>
        <v>0</v>
      </c>
      <c r="Q2410" s="10">
        <f t="shared" si="149"/>
        <v>15</v>
      </c>
      <c r="R2410">
        <f t="shared" si="150"/>
        <v>2014</v>
      </c>
      <c r="S2410" s="17">
        <f t="shared" si="151"/>
        <v>41919.140706018516</v>
      </c>
    </row>
    <row r="2411" spans="1:19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14">
        <v>1437339675</v>
      </c>
      <c r="K2411" t="b">
        <v>0</v>
      </c>
      <c r="L2411">
        <v>6</v>
      </c>
      <c r="M2411" t="b">
        <v>0</v>
      </c>
      <c r="N2411" s="12" t="s">
        <v>8295</v>
      </c>
      <c r="O2411" t="s">
        <v>8296</v>
      </c>
      <c r="P2411" s="10">
        <f t="shared" si="148"/>
        <v>2</v>
      </c>
      <c r="Q2411" s="10">
        <f t="shared" si="149"/>
        <v>76.67</v>
      </c>
      <c r="R2411">
        <f t="shared" si="150"/>
        <v>2015</v>
      </c>
      <c r="S2411" s="17">
        <f t="shared" si="151"/>
        <v>42204.875868055555</v>
      </c>
    </row>
    <row r="2412" spans="1:19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14">
        <v>1439027275</v>
      </c>
      <c r="K2412" t="b">
        <v>0</v>
      </c>
      <c r="L2412">
        <v>0</v>
      </c>
      <c r="M2412" t="b">
        <v>0</v>
      </c>
      <c r="N2412" s="12" t="s">
        <v>8295</v>
      </c>
      <c r="O2412" t="s">
        <v>8296</v>
      </c>
      <c r="P2412" s="10">
        <f t="shared" si="148"/>
        <v>0</v>
      </c>
      <c r="Q2412" s="10" t="e">
        <f t="shared" si="149"/>
        <v>#DIV/0!</v>
      </c>
      <c r="R2412">
        <f t="shared" si="150"/>
        <v>2015</v>
      </c>
      <c r="S2412" s="17">
        <f t="shared" si="151"/>
        <v>42224.408275462964</v>
      </c>
    </row>
    <row r="2413" spans="1:19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14">
        <v>1437932082</v>
      </c>
      <c r="K2413" t="b">
        <v>0</v>
      </c>
      <c r="L2413">
        <v>3</v>
      </c>
      <c r="M2413" t="b">
        <v>0</v>
      </c>
      <c r="N2413" s="12" t="s">
        <v>8295</v>
      </c>
      <c r="O2413" t="s">
        <v>8296</v>
      </c>
      <c r="P2413" s="10">
        <f t="shared" si="148"/>
        <v>1</v>
      </c>
      <c r="Q2413" s="10">
        <f t="shared" si="149"/>
        <v>50.33</v>
      </c>
      <c r="R2413">
        <f t="shared" si="150"/>
        <v>2015</v>
      </c>
      <c r="S2413" s="17">
        <f t="shared" si="151"/>
        <v>42211.732430555552</v>
      </c>
    </row>
    <row r="2414" spans="1:19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14">
        <v>1476294073</v>
      </c>
      <c r="K2414" t="b">
        <v>0</v>
      </c>
      <c r="L2414">
        <v>0</v>
      </c>
      <c r="M2414" t="b">
        <v>0</v>
      </c>
      <c r="N2414" s="12" t="s">
        <v>8295</v>
      </c>
      <c r="O2414" t="s">
        <v>8296</v>
      </c>
      <c r="P2414" s="10">
        <f t="shared" si="148"/>
        <v>0</v>
      </c>
      <c r="Q2414" s="10" t="e">
        <f t="shared" si="149"/>
        <v>#DIV/0!</v>
      </c>
      <c r="R2414">
        <f t="shared" si="150"/>
        <v>2016</v>
      </c>
      <c r="S2414" s="17">
        <f t="shared" si="151"/>
        <v>42655.736956018518</v>
      </c>
    </row>
    <row r="2415" spans="1:19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14">
        <v>1398911882</v>
      </c>
      <c r="K2415" t="b">
        <v>0</v>
      </c>
      <c r="L2415">
        <v>3</v>
      </c>
      <c r="M2415" t="b">
        <v>0</v>
      </c>
      <c r="N2415" s="12" t="s">
        <v>8295</v>
      </c>
      <c r="O2415" t="s">
        <v>8296</v>
      </c>
      <c r="P2415" s="10">
        <f t="shared" si="148"/>
        <v>1</v>
      </c>
      <c r="Q2415" s="10">
        <f t="shared" si="149"/>
        <v>8.33</v>
      </c>
      <c r="R2415">
        <f t="shared" si="150"/>
        <v>2014</v>
      </c>
      <c r="S2415" s="17">
        <f t="shared" si="151"/>
        <v>41760.10974537037</v>
      </c>
    </row>
    <row r="2416" spans="1:19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14">
        <v>1436805660</v>
      </c>
      <c r="K2416" t="b">
        <v>0</v>
      </c>
      <c r="L2416">
        <v>13</v>
      </c>
      <c r="M2416" t="b">
        <v>0</v>
      </c>
      <c r="N2416" s="12" t="s">
        <v>8295</v>
      </c>
      <c r="O2416" t="s">
        <v>8296</v>
      </c>
      <c r="P2416" s="10">
        <f t="shared" si="148"/>
        <v>3</v>
      </c>
      <c r="Q2416" s="10">
        <f t="shared" si="149"/>
        <v>35.380000000000003</v>
      </c>
      <c r="R2416">
        <f t="shared" si="150"/>
        <v>2015</v>
      </c>
      <c r="S2416" s="17">
        <f t="shared" si="151"/>
        <v>42198.695138888885</v>
      </c>
    </row>
    <row r="2417" spans="1:19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14">
        <v>1466023346</v>
      </c>
      <c r="K2417" t="b">
        <v>0</v>
      </c>
      <c r="L2417">
        <v>6</v>
      </c>
      <c r="M2417" t="b">
        <v>0</v>
      </c>
      <c r="N2417" s="12" t="s">
        <v>8295</v>
      </c>
      <c r="O2417" t="s">
        <v>8296</v>
      </c>
      <c r="P2417" s="10">
        <f t="shared" si="148"/>
        <v>1</v>
      </c>
      <c r="Q2417" s="10">
        <f t="shared" si="149"/>
        <v>55.83</v>
      </c>
      <c r="R2417">
        <f t="shared" si="150"/>
        <v>2016</v>
      </c>
      <c r="S2417" s="17">
        <f t="shared" si="151"/>
        <v>42536.862800925926</v>
      </c>
    </row>
    <row r="2418" spans="1:19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14">
        <v>1421343743</v>
      </c>
      <c r="K2418" t="b">
        <v>0</v>
      </c>
      <c r="L2418">
        <v>1</v>
      </c>
      <c r="M2418" t="b">
        <v>0</v>
      </c>
      <c r="N2418" s="12" t="s">
        <v>8295</v>
      </c>
      <c r="O2418" t="s">
        <v>8296</v>
      </c>
      <c r="P2418" s="10">
        <f t="shared" si="148"/>
        <v>0</v>
      </c>
      <c r="Q2418" s="10">
        <f t="shared" si="149"/>
        <v>5</v>
      </c>
      <c r="R2418">
        <f t="shared" si="150"/>
        <v>2015</v>
      </c>
      <c r="S2418" s="17">
        <f t="shared" si="151"/>
        <v>42019.737766203703</v>
      </c>
    </row>
    <row r="2419" spans="1:19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14">
        <v>1405113187</v>
      </c>
      <c r="K2419" t="b">
        <v>0</v>
      </c>
      <c r="L2419">
        <v>0</v>
      </c>
      <c r="M2419" t="b">
        <v>0</v>
      </c>
      <c r="N2419" s="12" t="s">
        <v>8295</v>
      </c>
      <c r="O2419" t="s">
        <v>8296</v>
      </c>
      <c r="P2419" s="10">
        <f t="shared" si="148"/>
        <v>0</v>
      </c>
      <c r="Q2419" s="10" t="e">
        <f t="shared" si="149"/>
        <v>#DIV/0!</v>
      </c>
      <c r="R2419">
        <f t="shared" si="150"/>
        <v>2014</v>
      </c>
      <c r="S2419" s="17">
        <f t="shared" si="151"/>
        <v>41831.884108796294</v>
      </c>
    </row>
    <row r="2420" spans="1:19" ht="15.7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14">
        <v>1422045244</v>
      </c>
      <c r="K2420" t="b">
        <v>0</v>
      </c>
      <c r="L2420">
        <v>5</v>
      </c>
      <c r="M2420" t="b">
        <v>0</v>
      </c>
      <c r="N2420" s="12" t="s">
        <v>8295</v>
      </c>
      <c r="O2420" t="s">
        <v>8296</v>
      </c>
      <c r="P2420" s="10">
        <f t="shared" si="148"/>
        <v>0</v>
      </c>
      <c r="Q2420" s="10">
        <f t="shared" si="149"/>
        <v>1</v>
      </c>
      <c r="R2420">
        <f t="shared" si="150"/>
        <v>2015</v>
      </c>
      <c r="S2420" s="17">
        <f t="shared" si="151"/>
        <v>42027.856990740736</v>
      </c>
    </row>
    <row r="2421" spans="1:19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14">
        <v>1419097389</v>
      </c>
      <c r="K2421" t="b">
        <v>0</v>
      </c>
      <c r="L2421">
        <v>0</v>
      </c>
      <c r="M2421" t="b">
        <v>0</v>
      </c>
      <c r="N2421" s="12" t="s">
        <v>8295</v>
      </c>
      <c r="O2421" t="s">
        <v>8296</v>
      </c>
      <c r="P2421" s="10">
        <f t="shared" si="148"/>
        <v>0</v>
      </c>
      <c r="Q2421" s="10" t="e">
        <f t="shared" si="149"/>
        <v>#DIV/0!</v>
      </c>
      <c r="R2421">
        <f t="shared" si="150"/>
        <v>2014</v>
      </c>
      <c r="S2421" s="17">
        <f t="shared" si="151"/>
        <v>41993.738298611104</v>
      </c>
    </row>
    <row r="2422" spans="1:19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14">
        <v>1410396095</v>
      </c>
      <c r="K2422" t="b">
        <v>0</v>
      </c>
      <c r="L2422">
        <v>36</v>
      </c>
      <c r="M2422" t="b">
        <v>0</v>
      </c>
      <c r="N2422" s="12" t="s">
        <v>8295</v>
      </c>
      <c r="O2422" t="s">
        <v>8296</v>
      </c>
      <c r="P2422" s="10">
        <f t="shared" si="148"/>
        <v>15</v>
      </c>
      <c r="Q2422" s="10">
        <f t="shared" si="149"/>
        <v>69.47</v>
      </c>
      <c r="R2422">
        <f t="shared" si="150"/>
        <v>2014</v>
      </c>
      <c r="S2422" s="17">
        <f t="shared" si="151"/>
        <v>41893.028877314813</v>
      </c>
    </row>
    <row r="2423" spans="1:19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14">
        <v>1421944196</v>
      </c>
      <c r="K2423" t="b">
        <v>0</v>
      </c>
      <c r="L2423">
        <v>1</v>
      </c>
      <c r="M2423" t="b">
        <v>0</v>
      </c>
      <c r="N2423" s="12" t="s">
        <v>8295</v>
      </c>
      <c r="O2423" t="s">
        <v>8296</v>
      </c>
      <c r="P2423" s="10">
        <f t="shared" si="148"/>
        <v>0</v>
      </c>
      <c r="Q2423" s="10">
        <f t="shared" si="149"/>
        <v>1</v>
      </c>
      <c r="R2423">
        <f t="shared" si="150"/>
        <v>2015</v>
      </c>
      <c r="S2423" s="17">
        <f t="shared" si="151"/>
        <v>42026.687453703707</v>
      </c>
    </row>
    <row r="2424" spans="1:19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14">
        <v>1423502636</v>
      </c>
      <c r="K2424" t="b">
        <v>0</v>
      </c>
      <c r="L2424">
        <v>1</v>
      </c>
      <c r="M2424" t="b">
        <v>0</v>
      </c>
      <c r="N2424" s="12" t="s">
        <v>8295</v>
      </c>
      <c r="O2424" t="s">
        <v>8296</v>
      </c>
      <c r="P2424" s="10">
        <f t="shared" si="148"/>
        <v>0</v>
      </c>
      <c r="Q2424" s="10">
        <f t="shared" si="149"/>
        <v>1</v>
      </c>
      <c r="R2424">
        <f t="shared" si="150"/>
        <v>2015</v>
      </c>
      <c r="S2424" s="17">
        <f t="shared" si="151"/>
        <v>42044.724953703699</v>
      </c>
    </row>
    <row r="2425" spans="1:19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14">
        <v>1417452890</v>
      </c>
      <c r="K2425" t="b">
        <v>0</v>
      </c>
      <c r="L2425">
        <v>1</v>
      </c>
      <c r="M2425" t="b">
        <v>0</v>
      </c>
      <c r="N2425" s="12" t="s">
        <v>8295</v>
      </c>
      <c r="O2425" t="s">
        <v>8296</v>
      </c>
      <c r="P2425" s="10">
        <f t="shared" si="148"/>
        <v>0</v>
      </c>
      <c r="Q2425" s="10">
        <f t="shared" si="149"/>
        <v>8</v>
      </c>
      <c r="R2425">
        <f t="shared" si="150"/>
        <v>2014</v>
      </c>
      <c r="S2425" s="17">
        <f t="shared" si="151"/>
        <v>41974.704745370371</v>
      </c>
    </row>
    <row r="2426" spans="1:19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14">
        <v>1411853108</v>
      </c>
      <c r="K2426" t="b">
        <v>0</v>
      </c>
      <c r="L2426">
        <v>9</v>
      </c>
      <c r="M2426" t="b">
        <v>0</v>
      </c>
      <c r="N2426" s="12" t="s">
        <v>8295</v>
      </c>
      <c r="O2426" t="s">
        <v>8296</v>
      </c>
      <c r="P2426" s="10">
        <f t="shared" si="148"/>
        <v>1</v>
      </c>
      <c r="Q2426" s="10">
        <f t="shared" si="149"/>
        <v>34.44</v>
      </c>
      <c r="R2426">
        <f t="shared" si="150"/>
        <v>2014</v>
      </c>
      <c r="S2426" s="17">
        <f t="shared" si="151"/>
        <v>41909.892453703702</v>
      </c>
    </row>
    <row r="2427" spans="1:19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14">
        <v>1463090149</v>
      </c>
      <c r="K2427" t="b">
        <v>0</v>
      </c>
      <c r="L2427">
        <v>1</v>
      </c>
      <c r="M2427" t="b">
        <v>0</v>
      </c>
      <c r="N2427" s="12" t="s">
        <v>8295</v>
      </c>
      <c r="O2427" t="s">
        <v>8296</v>
      </c>
      <c r="P2427" s="10">
        <f t="shared" si="148"/>
        <v>0</v>
      </c>
      <c r="Q2427" s="10">
        <f t="shared" si="149"/>
        <v>1</v>
      </c>
      <c r="R2427">
        <f t="shared" si="150"/>
        <v>2016</v>
      </c>
      <c r="S2427" s="17">
        <f t="shared" si="151"/>
        <v>42502.913761574076</v>
      </c>
    </row>
    <row r="2428" spans="1:19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14">
        <v>1433822692</v>
      </c>
      <c r="K2428" t="b">
        <v>0</v>
      </c>
      <c r="L2428">
        <v>0</v>
      </c>
      <c r="M2428" t="b">
        <v>0</v>
      </c>
      <c r="N2428" s="12" t="s">
        <v>8295</v>
      </c>
      <c r="O2428" t="s">
        <v>8296</v>
      </c>
      <c r="P2428" s="10">
        <f t="shared" si="148"/>
        <v>0</v>
      </c>
      <c r="Q2428" s="10" t="e">
        <f t="shared" si="149"/>
        <v>#DIV/0!</v>
      </c>
      <c r="R2428">
        <f t="shared" si="150"/>
        <v>2015</v>
      </c>
      <c r="S2428" s="17">
        <f t="shared" si="151"/>
        <v>42164.170046296291</v>
      </c>
    </row>
    <row r="2429" spans="1:19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14">
        <v>1455262733</v>
      </c>
      <c r="K2429" t="b">
        <v>0</v>
      </c>
      <c r="L2429">
        <v>1</v>
      </c>
      <c r="M2429" t="b">
        <v>0</v>
      </c>
      <c r="N2429" s="12" t="s">
        <v>8295</v>
      </c>
      <c r="O2429" t="s">
        <v>8296</v>
      </c>
      <c r="P2429" s="10">
        <f t="shared" si="148"/>
        <v>0</v>
      </c>
      <c r="Q2429" s="10">
        <f t="shared" si="149"/>
        <v>1</v>
      </c>
      <c r="R2429">
        <f t="shared" si="150"/>
        <v>2016</v>
      </c>
      <c r="S2429" s="17">
        <f t="shared" si="151"/>
        <v>42412.318668981476</v>
      </c>
    </row>
    <row r="2430" spans="1:19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14">
        <v>1423594151</v>
      </c>
      <c r="K2430" t="b">
        <v>0</v>
      </c>
      <c r="L2430">
        <v>1</v>
      </c>
      <c r="M2430" t="b">
        <v>0</v>
      </c>
      <c r="N2430" s="12" t="s">
        <v>8295</v>
      </c>
      <c r="O2430" t="s">
        <v>8296</v>
      </c>
      <c r="P2430" s="10">
        <f t="shared" si="148"/>
        <v>0</v>
      </c>
      <c r="Q2430" s="10">
        <f t="shared" si="149"/>
        <v>1</v>
      </c>
      <c r="R2430">
        <f t="shared" si="150"/>
        <v>2015</v>
      </c>
      <c r="S2430" s="17">
        <f t="shared" si="151"/>
        <v>42045.784155092595</v>
      </c>
    </row>
    <row r="2431" spans="1:19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14">
        <v>1483131966</v>
      </c>
      <c r="K2431" t="b">
        <v>0</v>
      </c>
      <c r="L2431">
        <v>4</v>
      </c>
      <c r="M2431" t="b">
        <v>0</v>
      </c>
      <c r="N2431" s="12" t="s">
        <v>8295</v>
      </c>
      <c r="O2431" t="s">
        <v>8296</v>
      </c>
      <c r="P2431" s="10">
        <f t="shared" si="148"/>
        <v>1</v>
      </c>
      <c r="Q2431" s="10">
        <f t="shared" si="149"/>
        <v>501.25</v>
      </c>
      <c r="R2431">
        <f t="shared" si="150"/>
        <v>2016</v>
      </c>
      <c r="S2431" s="17">
        <f t="shared" si="151"/>
        <v>42734.879236111112</v>
      </c>
    </row>
    <row r="2432" spans="1:19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14">
        <v>1452654504</v>
      </c>
      <c r="K2432" t="b">
        <v>0</v>
      </c>
      <c r="L2432">
        <v>2</v>
      </c>
      <c r="M2432" t="b">
        <v>0</v>
      </c>
      <c r="N2432" s="12" t="s">
        <v>8295</v>
      </c>
      <c r="O2432" t="s">
        <v>8296</v>
      </c>
      <c r="P2432" s="10">
        <f t="shared" si="148"/>
        <v>1</v>
      </c>
      <c r="Q2432" s="10">
        <f t="shared" si="149"/>
        <v>10.5</v>
      </c>
      <c r="R2432">
        <f t="shared" si="150"/>
        <v>2016</v>
      </c>
      <c r="S2432" s="17">
        <f t="shared" si="151"/>
        <v>42382.130833333329</v>
      </c>
    </row>
    <row r="2433" spans="1:19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14">
        <v>1461896613</v>
      </c>
      <c r="K2433" t="b">
        <v>0</v>
      </c>
      <c r="L2433">
        <v>2</v>
      </c>
      <c r="M2433" t="b">
        <v>0</v>
      </c>
      <c r="N2433" s="12" t="s">
        <v>8295</v>
      </c>
      <c r="O2433" t="s">
        <v>8296</v>
      </c>
      <c r="P2433" s="10">
        <f t="shared" si="148"/>
        <v>0</v>
      </c>
      <c r="Q2433" s="10">
        <f t="shared" si="149"/>
        <v>1</v>
      </c>
      <c r="R2433">
        <f t="shared" si="150"/>
        <v>2016</v>
      </c>
      <c r="S2433" s="17">
        <f t="shared" si="151"/>
        <v>42489.099687499998</v>
      </c>
    </row>
    <row r="2434" spans="1:19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14">
        <v>1423199697</v>
      </c>
      <c r="K2434" t="b">
        <v>0</v>
      </c>
      <c r="L2434">
        <v>2</v>
      </c>
      <c r="M2434" t="b">
        <v>0</v>
      </c>
      <c r="N2434" s="12" t="s">
        <v>8295</v>
      </c>
      <c r="O2434" t="s">
        <v>8296</v>
      </c>
      <c r="P2434" s="10">
        <f t="shared" si="148"/>
        <v>0</v>
      </c>
      <c r="Q2434" s="10">
        <f t="shared" si="149"/>
        <v>1</v>
      </c>
      <c r="R2434">
        <f t="shared" si="150"/>
        <v>2015</v>
      </c>
      <c r="S2434" s="17">
        <f t="shared" si="151"/>
        <v>42041.218715277777</v>
      </c>
    </row>
    <row r="2435" spans="1:19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14">
        <v>1454016943</v>
      </c>
      <c r="K2435" t="b">
        <v>0</v>
      </c>
      <c r="L2435">
        <v>0</v>
      </c>
      <c r="M2435" t="b">
        <v>0</v>
      </c>
      <c r="N2435" s="12" t="s">
        <v>8295</v>
      </c>
      <c r="O2435" t="s">
        <v>8296</v>
      </c>
      <c r="P2435" s="10">
        <f t="shared" ref="P2435:P2498" si="152">ROUND(E2435/D2435*100,0)</f>
        <v>0</v>
      </c>
      <c r="Q2435" s="10" t="e">
        <f t="shared" ref="Q2435:Q2498" si="153">ROUND(E2435/L2435,2)</f>
        <v>#DIV/0!</v>
      </c>
      <c r="R2435">
        <f t="shared" ref="R2435:R2498" si="154">YEAR(S2435)</f>
        <v>2016</v>
      </c>
      <c r="S2435" s="17">
        <f t="shared" ref="S2435:S2498" si="155">(((J2435/60)/60)/24)+DATE(1970,1,1)</f>
        <v>42397.89980324074</v>
      </c>
    </row>
    <row r="2436" spans="1:19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14">
        <v>1435206474</v>
      </c>
      <c r="K2436" t="b">
        <v>0</v>
      </c>
      <c r="L2436">
        <v>2</v>
      </c>
      <c r="M2436" t="b">
        <v>0</v>
      </c>
      <c r="N2436" s="12" t="s">
        <v>8295</v>
      </c>
      <c r="O2436" t="s">
        <v>8296</v>
      </c>
      <c r="P2436" s="10">
        <f t="shared" si="152"/>
        <v>0</v>
      </c>
      <c r="Q2436" s="10">
        <f t="shared" si="153"/>
        <v>13</v>
      </c>
      <c r="R2436">
        <f t="shared" si="154"/>
        <v>2015</v>
      </c>
      <c r="S2436" s="17">
        <f t="shared" si="155"/>
        <v>42180.18604166666</v>
      </c>
    </row>
    <row r="2437" spans="1:19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14">
        <v>1441435186</v>
      </c>
      <c r="K2437" t="b">
        <v>0</v>
      </c>
      <c r="L2437">
        <v>4</v>
      </c>
      <c r="M2437" t="b">
        <v>0</v>
      </c>
      <c r="N2437" s="12" t="s">
        <v>8295</v>
      </c>
      <c r="O2437" t="s">
        <v>8296</v>
      </c>
      <c r="P2437" s="10">
        <f t="shared" si="152"/>
        <v>0</v>
      </c>
      <c r="Q2437" s="10">
        <f t="shared" si="153"/>
        <v>306</v>
      </c>
      <c r="R2437">
        <f t="shared" si="154"/>
        <v>2015</v>
      </c>
      <c r="S2437" s="17">
        <f t="shared" si="155"/>
        <v>42252.277615740735</v>
      </c>
    </row>
    <row r="2438" spans="1:19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14">
        <v>1448894770</v>
      </c>
      <c r="K2438" t="b">
        <v>0</v>
      </c>
      <c r="L2438">
        <v>2</v>
      </c>
      <c r="M2438" t="b">
        <v>0</v>
      </c>
      <c r="N2438" s="12" t="s">
        <v>8295</v>
      </c>
      <c r="O2438" t="s">
        <v>8296</v>
      </c>
      <c r="P2438" s="10">
        <f t="shared" si="152"/>
        <v>0</v>
      </c>
      <c r="Q2438" s="10">
        <f t="shared" si="153"/>
        <v>22.5</v>
      </c>
      <c r="R2438">
        <f t="shared" si="154"/>
        <v>2015</v>
      </c>
      <c r="S2438" s="17">
        <f t="shared" si="155"/>
        <v>42338.615393518514</v>
      </c>
    </row>
    <row r="2439" spans="1:19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14">
        <v>1422400188</v>
      </c>
      <c r="K2439" t="b">
        <v>0</v>
      </c>
      <c r="L2439">
        <v>0</v>
      </c>
      <c r="M2439" t="b">
        <v>0</v>
      </c>
      <c r="N2439" s="12" t="s">
        <v>8295</v>
      </c>
      <c r="O2439" t="s">
        <v>8296</v>
      </c>
      <c r="P2439" s="10">
        <f t="shared" si="152"/>
        <v>0</v>
      </c>
      <c r="Q2439" s="10" t="e">
        <f t="shared" si="153"/>
        <v>#DIV/0!</v>
      </c>
      <c r="R2439">
        <f t="shared" si="154"/>
        <v>2015</v>
      </c>
      <c r="S2439" s="17">
        <f t="shared" si="155"/>
        <v>42031.965138888889</v>
      </c>
    </row>
    <row r="2440" spans="1:19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14">
        <v>1444341462</v>
      </c>
      <c r="K2440" t="b">
        <v>0</v>
      </c>
      <c r="L2440">
        <v>1</v>
      </c>
      <c r="M2440" t="b">
        <v>0</v>
      </c>
      <c r="N2440" s="12" t="s">
        <v>8295</v>
      </c>
      <c r="O2440" t="s">
        <v>8296</v>
      </c>
      <c r="P2440" s="10">
        <f t="shared" si="152"/>
        <v>0</v>
      </c>
      <c r="Q2440" s="10">
        <f t="shared" si="153"/>
        <v>50</v>
      </c>
      <c r="R2440">
        <f t="shared" si="154"/>
        <v>2015</v>
      </c>
      <c r="S2440" s="17">
        <f t="shared" si="155"/>
        <v>42285.91506944444</v>
      </c>
    </row>
    <row r="2441" spans="1:19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14">
        <v>1442605129</v>
      </c>
      <c r="K2441" t="b">
        <v>0</v>
      </c>
      <c r="L2441">
        <v>0</v>
      </c>
      <c r="M2441" t="b">
        <v>0</v>
      </c>
      <c r="N2441" s="12" t="s">
        <v>8295</v>
      </c>
      <c r="O2441" t="s">
        <v>8296</v>
      </c>
      <c r="P2441" s="10">
        <f t="shared" si="152"/>
        <v>0</v>
      </c>
      <c r="Q2441" s="10" t="e">
        <f t="shared" si="153"/>
        <v>#DIV/0!</v>
      </c>
      <c r="R2441">
        <f t="shared" si="154"/>
        <v>2015</v>
      </c>
      <c r="S2441" s="17">
        <f t="shared" si="155"/>
        <v>42265.818622685183</v>
      </c>
    </row>
    <row r="2442" spans="1:19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14">
        <v>1452807313</v>
      </c>
      <c r="K2442" t="b">
        <v>0</v>
      </c>
      <c r="L2442">
        <v>2</v>
      </c>
      <c r="M2442" t="b">
        <v>0</v>
      </c>
      <c r="N2442" s="12" t="s">
        <v>8295</v>
      </c>
      <c r="O2442" t="s">
        <v>8296</v>
      </c>
      <c r="P2442" s="10">
        <f t="shared" si="152"/>
        <v>0</v>
      </c>
      <c r="Q2442" s="10">
        <f t="shared" si="153"/>
        <v>5</v>
      </c>
      <c r="R2442">
        <f t="shared" si="154"/>
        <v>2016</v>
      </c>
      <c r="S2442" s="17">
        <f t="shared" si="155"/>
        <v>42383.899456018517</v>
      </c>
    </row>
    <row r="2443" spans="1:19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14">
        <v>1435806054</v>
      </c>
      <c r="K2443" t="b">
        <v>0</v>
      </c>
      <c r="L2443">
        <v>109</v>
      </c>
      <c r="M2443" t="b">
        <v>1</v>
      </c>
      <c r="N2443" s="12" t="s">
        <v>8295</v>
      </c>
      <c r="O2443" t="s">
        <v>8311</v>
      </c>
      <c r="P2443" s="10">
        <f t="shared" si="152"/>
        <v>108</v>
      </c>
      <c r="Q2443" s="10">
        <f t="shared" si="153"/>
        <v>74.23</v>
      </c>
      <c r="R2443">
        <f t="shared" si="154"/>
        <v>2015</v>
      </c>
      <c r="S2443" s="17">
        <f t="shared" si="155"/>
        <v>42187.125625000001</v>
      </c>
    </row>
    <row r="2444" spans="1:19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14">
        <v>1424188828</v>
      </c>
      <c r="K2444" t="b">
        <v>0</v>
      </c>
      <c r="L2444">
        <v>372</v>
      </c>
      <c r="M2444" t="b">
        <v>1</v>
      </c>
      <c r="N2444" s="12" t="s">
        <v>8295</v>
      </c>
      <c r="O2444" t="s">
        <v>8311</v>
      </c>
      <c r="P2444" s="10">
        <f t="shared" si="152"/>
        <v>126</v>
      </c>
      <c r="Q2444" s="10">
        <f t="shared" si="153"/>
        <v>81.25</v>
      </c>
      <c r="R2444">
        <f t="shared" si="154"/>
        <v>2015</v>
      </c>
      <c r="S2444" s="17">
        <f t="shared" si="155"/>
        <v>42052.666990740734</v>
      </c>
    </row>
    <row r="2445" spans="1:19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14">
        <v>1405522822</v>
      </c>
      <c r="K2445" t="b">
        <v>0</v>
      </c>
      <c r="L2445">
        <v>311</v>
      </c>
      <c r="M2445" t="b">
        <v>1</v>
      </c>
      <c r="N2445" s="12" t="s">
        <v>8295</v>
      </c>
      <c r="O2445" t="s">
        <v>8311</v>
      </c>
      <c r="P2445" s="10">
        <f t="shared" si="152"/>
        <v>203</v>
      </c>
      <c r="Q2445" s="10">
        <f t="shared" si="153"/>
        <v>130.22999999999999</v>
      </c>
      <c r="R2445">
        <f t="shared" si="154"/>
        <v>2014</v>
      </c>
      <c r="S2445" s="17">
        <f t="shared" si="155"/>
        <v>41836.625254629631</v>
      </c>
    </row>
    <row r="2446" spans="1:19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14">
        <v>1461607591</v>
      </c>
      <c r="K2446" t="b">
        <v>0</v>
      </c>
      <c r="L2446">
        <v>61</v>
      </c>
      <c r="M2446" t="b">
        <v>1</v>
      </c>
      <c r="N2446" s="12" t="s">
        <v>8295</v>
      </c>
      <c r="O2446" t="s">
        <v>8311</v>
      </c>
      <c r="P2446" s="10">
        <f t="shared" si="152"/>
        <v>109</v>
      </c>
      <c r="Q2446" s="10">
        <f t="shared" si="153"/>
        <v>53.41</v>
      </c>
      <c r="R2446">
        <f t="shared" si="154"/>
        <v>2016</v>
      </c>
      <c r="S2446" s="17">
        <f t="shared" si="155"/>
        <v>42485.754525462966</v>
      </c>
    </row>
    <row r="2447" spans="1:19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14">
        <v>1440650021</v>
      </c>
      <c r="K2447" t="b">
        <v>0</v>
      </c>
      <c r="L2447">
        <v>115</v>
      </c>
      <c r="M2447" t="b">
        <v>1</v>
      </c>
      <c r="N2447" s="12" t="s">
        <v>8295</v>
      </c>
      <c r="O2447" t="s">
        <v>8311</v>
      </c>
      <c r="P2447" s="10">
        <f t="shared" si="152"/>
        <v>173</v>
      </c>
      <c r="Q2447" s="10">
        <f t="shared" si="153"/>
        <v>75.13</v>
      </c>
      <c r="R2447">
        <f t="shared" si="154"/>
        <v>2015</v>
      </c>
      <c r="S2447" s="17">
        <f t="shared" si="155"/>
        <v>42243.190057870372</v>
      </c>
    </row>
    <row r="2448" spans="1:19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14">
        <v>1477578471</v>
      </c>
      <c r="K2448" t="b">
        <v>0</v>
      </c>
      <c r="L2448">
        <v>111</v>
      </c>
      <c r="M2448" t="b">
        <v>1</v>
      </c>
      <c r="N2448" s="12" t="s">
        <v>8295</v>
      </c>
      <c r="O2448" t="s">
        <v>8311</v>
      </c>
      <c r="P2448" s="10">
        <f t="shared" si="152"/>
        <v>168</v>
      </c>
      <c r="Q2448" s="10">
        <f t="shared" si="153"/>
        <v>75.67</v>
      </c>
      <c r="R2448">
        <f t="shared" si="154"/>
        <v>2016</v>
      </c>
      <c r="S2448" s="17">
        <f t="shared" si="155"/>
        <v>42670.602673611109</v>
      </c>
    </row>
    <row r="2449" spans="1:19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14">
        <v>1476184593</v>
      </c>
      <c r="K2449" t="b">
        <v>0</v>
      </c>
      <c r="L2449">
        <v>337</v>
      </c>
      <c r="M2449" t="b">
        <v>1</v>
      </c>
      <c r="N2449" s="12" t="s">
        <v>8295</v>
      </c>
      <c r="O2449" t="s">
        <v>8311</v>
      </c>
      <c r="P2449" s="10">
        <f t="shared" si="152"/>
        <v>427</v>
      </c>
      <c r="Q2449" s="10">
        <f t="shared" si="153"/>
        <v>31.69</v>
      </c>
      <c r="R2449">
        <f t="shared" si="154"/>
        <v>2016</v>
      </c>
      <c r="S2449" s="17">
        <f t="shared" si="155"/>
        <v>42654.469826388886</v>
      </c>
    </row>
    <row r="2450" spans="1:19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14">
        <v>1472110513</v>
      </c>
      <c r="K2450" t="b">
        <v>0</v>
      </c>
      <c r="L2450">
        <v>9</v>
      </c>
      <c r="M2450" t="b">
        <v>1</v>
      </c>
      <c r="N2450" s="12" t="s">
        <v>8295</v>
      </c>
      <c r="O2450" t="s">
        <v>8311</v>
      </c>
      <c r="P2450" s="10">
        <f t="shared" si="152"/>
        <v>108</v>
      </c>
      <c r="Q2450" s="10">
        <f t="shared" si="153"/>
        <v>47.78</v>
      </c>
      <c r="R2450">
        <f t="shared" si="154"/>
        <v>2016</v>
      </c>
      <c r="S2450" s="17">
        <f t="shared" si="155"/>
        <v>42607.316122685181</v>
      </c>
    </row>
    <row r="2451" spans="1:19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14">
        <v>1414725915</v>
      </c>
      <c r="K2451" t="b">
        <v>0</v>
      </c>
      <c r="L2451">
        <v>120</v>
      </c>
      <c r="M2451" t="b">
        <v>1</v>
      </c>
      <c r="N2451" s="12" t="s">
        <v>8295</v>
      </c>
      <c r="O2451" t="s">
        <v>8311</v>
      </c>
      <c r="P2451" s="10">
        <f t="shared" si="152"/>
        <v>108</v>
      </c>
      <c r="Q2451" s="10">
        <f t="shared" si="153"/>
        <v>90</v>
      </c>
      <c r="R2451">
        <f t="shared" si="154"/>
        <v>2014</v>
      </c>
      <c r="S2451" s="17">
        <f t="shared" si="155"/>
        <v>41943.142534722225</v>
      </c>
    </row>
    <row r="2452" spans="1:19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14">
        <v>1411177456</v>
      </c>
      <c r="K2452" t="b">
        <v>0</v>
      </c>
      <c r="L2452">
        <v>102</v>
      </c>
      <c r="M2452" t="b">
        <v>1</v>
      </c>
      <c r="N2452" s="12" t="s">
        <v>8295</v>
      </c>
      <c r="O2452" t="s">
        <v>8311</v>
      </c>
      <c r="P2452" s="10">
        <f t="shared" si="152"/>
        <v>102</v>
      </c>
      <c r="Q2452" s="10">
        <f t="shared" si="153"/>
        <v>149.31</v>
      </c>
      <c r="R2452">
        <f t="shared" si="154"/>
        <v>2014</v>
      </c>
      <c r="S2452" s="17">
        <f t="shared" si="155"/>
        <v>41902.07240740741</v>
      </c>
    </row>
    <row r="2453" spans="1:19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14">
        <v>1487022490</v>
      </c>
      <c r="K2453" t="b">
        <v>0</v>
      </c>
      <c r="L2453">
        <v>186</v>
      </c>
      <c r="M2453" t="b">
        <v>1</v>
      </c>
      <c r="N2453" s="12" t="s">
        <v>8295</v>
      </c>
      <c r="O2453" t="s">
        <v>8311</v>
      </c>
      <c r="P2453" s="10">
        <f t="shared" si="152"/>
        <v>115</v>
      </c>
      <c r="Q2453" s="10">
        <f t="shared" si="153"/>
        <v>62.07</v>
      </c>
      <c r="R2453">
        <f t="shared" si="154"/>
        <v>2017</v>
      </c>
      <c r="S2453" s="17">
        <f t="shared" si="155"/>
        <v>42779.908449074079</v>
      </c>
    </row>
    <row r="2454" spans="1:19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14">
        <v>1448914500</v>
      </c>
      <c r="K2454" t="b">
        <v>0</v>
      </c>
      <c r="L2454">
        <v>15</v>
      </c>
      <c r="M2454" t="b">
        <v>1</v>
      </c>
      <c r="N2454" s="12" t="s">
        <v>8295</v>
      </c>
      <c r="O2454" t="s">
        <v>8311</v>
      </c>
      <c r="P2454" s="10">
        <f t="shared" si="152"/>
        <v>134</v>
      </c>
      <c r="Q2454" s="10">
        <f t="shared" si="153"/>
        <v>53.4</v>
      </c>
      <c r="R2454">
        <f t="shared" si="154"/>
        <v>2015</v>
      </c>
      <c r="S2454" s="17">
        <f t="shared" si="155"/>
        <v>42338.84375</v>
      </c>
    </row>
    <row r="2455" spans="1:19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14">
        <v>1483461409</v>
      </c>
      <c r="K2455" t="b">
        <v>0</v>
      </c>
      <c r="L2455">
        <v>67</v>
      </c>
      <c r="M2455" t="b">
        <v>1</v>
      </c>
      <c r="N2455" s="12" t="s">
        <v>8295</v>
      </c>
      <c r="O2455" t="s">
        <v>8311</v>
      </c>
      <c r="P2455" s="10">
        <f t="shared" si="152"/>
        <v>155</v>
      </c>
      <c r="Q2455" s="10">
        <f t="shared" si="153"/>
        <v>69.27</v>
      </c>
      <c r="R2455">
        <f t="shared" si="154"/>
        <v>2017</v>
      </c>
      <c r="S2455" s="17">
        <f t="shared" si="155"/>
        <v>42738.692233796297</v>
      </c>
    </row>
    <row r="2456" spans="1:19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14">
        <v>1486183808</v>
      </c>
      <c r="K2456" t="b">
        <v>0</v>
      </c>
      <c r="L2456">
        <v>130</v>
      </c>
      <c r="M2456" t="b">
        <v>1</v>
      </c>
      <c r="N2456" s="12" t="s">
        <v>8295</v>
      </c>
      <c r="O2456" t="s">
        <v>8311</v>
      </c>
      <c r="P2456" s="10">
        <f t="shared" si="152"/>
        <v>101</v>
      </c>
      <c r="Q2456" s="10">
        <f t="shared" si="153"/>
        <v>271.51</v>
      </c>
      <c r="R2456">
        <f t="shared" si="154"/>
        <v>2017</v>
      </c>
      <c r="S2456" s="17">
        <f t="shared" si="155"/>
        <v>42770.201481481476</v>
      </c>
    </row>
    <row r="2457" spans="1:19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14">
        <v>1458758750</v>
      </c>
      <c r="K2457" t="b">
        <v>0</v>
      </c>
      <c r="L2457">
        <v>16</v>
      </c>
      <c r="M2457" t="b">
        <v>1</v>
      </c>
      <c r="N2457" s="12" t="s">
        <v>8295</v>
      </c>
      <c r="O2457" t="s">
        <v>8311</v>
      </c>
      <c r="P2457" s="10">
        <f t="shared" si="152"/>
        <v>182</v>
      </c>
      <c r="Q2457" s="10">
        <f t="shared" si="153"/>
        <v>34.130000000000003</v>
      </c>
      <c r="R2457">
        <f t="shared" si="154"/>
        <v>2016</v>
      </c>
      <c r="S2457" s="17">
        <f t="shared" si="155"/>
        <v>42452.781828703708</v>
      </c>
    </row>
    <row r="2458" spans="1:19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14">
        <v>1485471839</v>
      </c>
      <c r="K2458" t="b">
        <v>0</v>
      </c>
      <c r="L2458">
        <v>67</v>
      </c>
      <c r="M2458" t="b">
        <v>1</v>
      </c>
      <c r="N2458" s="12" t="s">
        <v>8295</v>
      </c>
      <c r="O2458" t="s">
        <v>8311</v>
      </c>
      <c r="P2458" s="10">
        <f t="shared" si="152"/>
        <v>181</v>
      </c>
      <c r="Q2458" s="10">
        <f t="shared" si="153"/>
        <v>40.49</v>
      </c>
      <c r="R2458">
        <f t="shared" si="154"/>
        <v>2017</v>
      </c>
      <c r="S2458" s="17">
        <f t="shared" si="155"/>
        <v>42761.961099537039</v>
      </c>
    </row>
    <row r="2459" spans="1:19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14">
        <v>1456237656</v>
      </c>
      <c r="K2459" t="b">
        <v>0</v>
      </c>
      <c r="L2459">
        <v>124</v>
      </c>
      <c r="M2459" t="b">
        <v>1</v>
      </c>
      <c r="N2459" s="12" t="s">
        <v>8295</v>
      </c>
      <c r="O2459" t="s">
        <v>8311</v>
      </c>
      <c r="P2459" s="10">
        <f t="shared" si="152"/>
        <v>102</v>
      </c>
      <c r="Q2459" s="10">
        <f t="shared" si="153"/>
        <v>189.76</v>
      </c>
      <c r="R2459">
        <f t="shared" si="154"/>
        <v>2016</v>
      </c>
      <c r="S2459" s="17">
        <f t="shared" si="155"/>
        <v>42423.602500000001</v>
      </c>
    </row>
    <row r="2460" spans="1:19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14">
        <v>1462481718</v>
      </c>
      <c r="K2460" t="b">
        <v>0</v>
      </c>
      <c r="L2460">
        <v>80</v>
      </c>
      <c r="M2460" t="b">
        <v>1</v>
      </c>
      <c r="N2460" s="12" t="s">
        <v>8295</v>
      </c>
      <c r="O2460" t="s">
        <v>8311</v>
      </c>
      <c r="P2460" s="10">
        <f t="shared" si="152"/>
        <v>110</v>
      </c>
      <c r="Q2460" s="10">
        <f t="shared" si="153"/>
        <v>68.86</v>
      </c>
      <c r="R2460">
        <f t="shared" si="154"/>
        <v>2016</v>
      </c>
      <c r="S2460" s="17">
        <f t="shared" si="155"/>
        <v>42495.871736111112</v>
      </c>
    </row>
    <row r="2461" spans="1:19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14">
        <v>1454858285</v>
      </c>
      <c r="K2461" t="b">
        <v>0</v>
      </c>
      <c r="L2461">
        <v>282</v>
      </c>
      <c r="M2461" t="b">
        <v>1</v>
      </c>
      <c r="N2461" s="12" t="s">
        <v>8295</v>
      </c>
      <c r="O2461" t="s">
        <v>8311</v>
      </c>
      <c r="P2461" s="10">
        <f t="shared" si="152"/>
        <v>102</v>
      </c>
      <c r="Q2461" s="10">
        <f t="shared" si="153"/>
        <v>108.78</v>
      </c>
      <c r="R2461">
        <f t="shared" si="154"/>
        <v>2016</v>
      </c>
      <c r="S2461" s="17">
        <f t="shared" si="155"/>
        <v>42407.637557870374</v>
      </c>
    </row>
    <row r="2462" spans="1:19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14">
        <v>1480480167</v>
      </c>
      <c r="K2462" t="b">
        <v>0</v>
      </c>
      <c r="L2462">
        <v>68</v>
      </c>
      <c r="M2462" t="b">
        <v>1</v>
      </c>
      <c r="N2462" s="12" t="s">
        <v>8295</v>
      </c>
      <c r="O2462" t="s">
        <v>8311</v>
      </c>
      <c r="P2462" s="10">
        <f t="shared" si="152"/>
        <v>101</v>
      </c>
      <c r="Q2462" s="10">
        <f t="shared" si="153"/>
        <v>125.99</v>
      </c>
      <c r="R2462">
        <f t="shared" si="154"/>
        <v>2016</v>
      </c>
      <c r="S2462" s="17">
        <f t="shared" si="155"/>
        <v>42704.187118055561</v>
      </c>
    </row>
    <row r="2463" spans="1:19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14">
        <v>1314577097</v>
      </c>
      <c r="K2463" t="b">
        <v>0</v>
      </c>
      <c r="L2463">
        <v>86</v>
      </c>
      <c r="M2463" t="b">
        <v>1</v>
      </c>
      <c r="N2463" s="12" t="s">
        <v>8284</v>
      </c>
      <c r="O2463" t="s">
        <v>8288</v>
      </c>
      <c r="P2463" s="10">
        <f t="shared" si="152"/>
        <v>104</v>
      </c>
      <c r="Q2463" s="10">
        <f t="shared" si="153"/>
        <v>90.52</v>
      </c>
      <c r="R2463">
        <f t="shared" si="154"/>
        <v>2011</v>
      </c>
      <c r="S2463" s="17">
        <f t="shared" si="155"/>
        <v>40784.012696759259</v>
      </c>
    </row>
    <row r="2464" spans="1:19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14">
        <v>1340944096</v>
      </c>
      <c r="K2464" t="b">
        <v>0</v>
      </c>
      <c r="L2464">
        <v>115</v>
      </c>
      <c r="M2464" t="b">
        <v>1</v>
      </c>
      <c r="N2464" s="12" t="s">
        <v>8284</v>
      </c>
      <c r="O2464" t="s">
        <v>8288</v>
      </c>
      <c r="P2464" s="10">
        <f t="shared" si="152"/>
        <v>111</v>
      </c>
      <c r="Q2464" s="10">
        <f t="shared" si="153"/>
        <v>28.88</v>
      </c>
      <c r="R2464">
        <f t="shared" si="154"/>
        <v>2012</v>
      </c>
      <c r="S2464" s="17">
        <f t="shared" si="155"/>
        <v>41089.186296296299</v>
      </c>
    </row>
    <row r="2465" spans="1:19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14">
        <v>1362710425</v>
      </c>
      <c r="K2465" t="b">
        <v>0</v>
      </c>
      <c r="L2465">
        <v>75</v>
      </c>
      <c r="M2465" t="b">
        <v>1</v>
      </c>
      <c r="N2465" s="12" t="s">
        <v>8284</v>
      </c>
      <c r="O2465" t="s">
        <v>8288</v>
      </c>
      <c r="P2465" s="10">
        <f t="shared" si="152"/>
        <v>116</v>
      </c>
      <c r="Q2465" s="10">
        <f t="shared" si="153"/>
        <v>31</v>
      </c>
      <c r="R2465">
        <f t="shared" si="154"/>
        <v>2013</v>
      </c>
      <c r="S2465" s="17">
        <f t="shared" si="155"/>
        <v>41341.111400462964</v>
      </c>
    </row>
    <row r="2466" spans="1:19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14">
        <v>1441143397</v>
      </c>
      <c r="K2466" t="b">
        <v>0</v>
      </c>
      <c r="L2466">
        <v>43</v>
      </c>
      <c r="M2466" t="b">
        <v>1</v>
      </c>
      <c r="N2466" s="12" t="s">
        <v>8284</v>
      </c>
      <c r="O2466" t="s">
        <v>8288</v>
      </c>
      <c r="P2466" s="10">
        <f t="shared" si="152"/>
        <v>111</v>
      </c>
      <c r="Q2466" s="10">
        <f t="shared" si="153"/>
        <v>51.67</v>
      </c>
      <c r="R2466">
        <f t="shared" si="154"/>
        <v>2015</v>
      </c>
      <c r="S2466" s="17">
        <f t="shared" si="155"/>
        <v>42248.90042824074</v>
      </c>
    </row>
    <row r="2467" spans="1:19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14">
        <v>1345828548</v>
      </c>
      <c r="K2467" t="b">
        <v>0</v>
      </c>
      <c r="L2467">
        <v>48</v>
      </c>
      <c r="M2467" t="b">
        <v>1</v>
      </c>
      <c r="N2467" s="12" t="s">
        <v>8284</v>
      </c>
      <c r="O2467" t="s">
        <v>8288</v>
      </c>
      <c r="P2467" s="10">
        <f t="shared" si="152"/>
        <v>180</v>
      </c>
      <c r="Q2467" s="10">
        <f t="shared" si="153"/>
        <v>26.27</v>
      </c>
      <c r="R2467">
        <f t="shared" si="154"/>
        <v>2012</v>
      </c>
      <c r="S2467" s="17">
        <f t="shared" si="155"/>
        <v>41145.719305555554</v>
      </c>
    </row>
    <row r="2468" spans="1:19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14">
        <v>1365474453</v>
      </c>
      <c r="K2468" t="b">
        <v>0</v>
      </c>
      <c r="L2468">
        <v>52</v>
      </c>
      <c r="M2468" t="b">
        <v>1</v>
      </c>
      <c r="N2468" s="12" t="s">
        <v>8284</v>
      </c>
      <c r="O2468" t="s">
        <v>8288</v>
      </c>
      <c r="P2468" s="10">
        <f t="shared" si="152"/>
        <v>100</v>
      </c>
      <c r="Q2468" s="10">
        <f t="shared" si="153"/>
        <v>48.08</v>
      </c>
      <c r="R2468">
        <f t="shared" si="154"/>
        <v>2013</v>
      </c>
      <c r="S2468" s="17">
        <f t="shared" si="155"/>
        <v>41373.102465277778</v>
      </c>
    </row>
    <row r="2469" spans="1:19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14">
        <v>1335473931</v>
      </c>
      <c r="K2469" t="b">
        <v>0</v>
      </c>
      <c r="L2469">
        <v>43</v>
      </c>
      <c r="M2469" t="b">
        <v>1</v>
      </c>
      <c r="N2469" s="12" t="s">
        <v>8284</v>
      </c>
      <c r="O2469" t="s">
        <v>8288</v>
      </c>
      <c r="P2469" s="10">
        <f t="shared" si="152"/>
        <v>119</v>
      </c>
      <c r="Q2469" s="10">
        <f t="shared" si="153"/>
        <v>27.56</v>
      </c>
      <c r="R2469">
        <f t="shared" si="154"/>
        <v>2012</v>
      </c>
      <c r="S2469" s="17">
        <f t="shared" si="155"/>
        <v>41025.874201388891</v>
      </c>
    </row>
    <row r="2470" spans="1:19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14">
        <v>1348285321</v>
      </c>
      <c r="K2470" t="b">
        <v>0</v>
      </c>
      <c r="L2470">
        <v>58</v>
      </c>
      <c r="M2470" t="b">
        <v>1</v>
      </c>
      <c r="N2470" s="12" t="s">
        <v>8284</v>
      </c>
      <c r="O2470" t="s">
        <v>8288</v>
      </c>
      <c r="P2470" s="10">
        <f t="shared" si="152"/>
        <v>107</v>
      </c>
      <c r="Q2470" s="10">
        <f t="shared" si="153"/>
        <v>36.97</v>
      </c>
      <c r="R2470">
        <f t="shared" si="154"/>
        <v>2012</v>
      </c>
      <c r="S2470" s="17">
        <f t="shared" si="155"/>
        <v>41174.154178240737</v>
      </c>
    </row>
    <row r="2471" spans="1:19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14">
        <v>1295000329</v>
      </c>
      <c r="K2471" t="b">
        <v>0</v>
      </c>
      <c r="L2471">
        <v>47</v>
      </c>
      <c r="M2471" t="b">
        <v>1</v>
      </c>
      <c r="N2471" s="12" t="s">
        <v>8284</v>
      </c>
      <c r="O2471" t="s">
        <v>8288</v>
      </c>
      <c r="P2471" s="10">
        <f t="shared" si="152"/>
        <v>114</v>
      </c>
      <c r="Q2471" s="10">
        <f t="shared" si="153"/>
        <v>29.02</v>
      </c>
      <c r="R2471">
        <f t="shared" si="154"/>
        <v>2011</v>
      </c>
      <c r="S2471" s="17">
        <f t="shared" si="155"/>
        <v>40557.429733796293</v>
      </c>
    </row>
    <row r="2472" spans="1:19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14">
        <v>1335232055</v>
      </c>
      <c r="K2472" t="b">
        <v>0</v>
      </c>
      <c r="L2472">
        <v>36</v>
      </c>
      <c r="M2472" t="b">
        <v>1</v>
      </c>
      <c r="N2472" s="12" t="s">
        <v>8284</v>
      </c>
      <c r="O2472" t="s">
        <v>8288</v>
      </c>
      <c r="P2472" s="10">
        <f t="shared" si="152"/>
        <v>103</v>
      </c>
      <c r="Q2472" s="10">
        <f t="shared" si="153"/>
        <v>28.66</v>
      </c>
      <c r="R2472">
        <f t="shared" si="154"/>
        <v>2012</v>
      </c>
      <c r="S2472" s="17">
        <f t="shared" si="155"/>
        <v>41023.07471064815</v>
      </c>
    </row>
    <row r="2473" spans="1:19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14">
        <v>1324079392</v>
      </c>
      <c r="K2473" t="b">
        <v>0</v>
      </c>
      <c r="L2473">
        <v>17</v>
      </c>
      <c r="M2473" t="b">
        <v>1</v>
      </c>
      <c r="N2473" s="12" t="s">
        <v>8284</v>
      </c>
      <c r="O2473" t="s">
        <v>8288</v>
      </c>
      <c r="P2473" s="10">
        <f t="shared" si="152"/>
        <v>128</v>
      </c>
      <c r="Q2473" s="10">
        <f t="shared" si="153"/>
        <v>37.65</v>
      </c>
      <c r="R2473">
        <f t="shared" si="154"/>
        <v>2011</v>
      </c>
      <c r="S2473" s="17">
        <f t="shared" si="155"/>
        <v>40893.992962962962</v>
      </c>
    </row>
    <row r="2474" spans="1:19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14">
        <v>1277433980</v>
      </c>
      <c r="K2474" t="b">
        <v>0</v>
      </c>
      <c r="L2474">
        <v>104</v>
      </c>
      <c r="M2474" t="b">
        <v>1</v>
      </c>
      <c r="N2474" s="12" t="s">
        <v>8284</v>
      </c>
      <c r="O2474" t="s">
        <v>8288</v>
      </c>
      <c r="P2474" s="10">
        <f t="shared" si="152"/>
        <v>136</v>
      </c>
      <c r="Q2474" s="10">
        <f t="shared" si="153"/>
        <v>97.9</v>
      </c>
      <c r="R2474">
        <f t="shared" si="154"/>
        <v>2010</v>
      </c>
      <c r="S2474" s="17">
        <f t="shared" si="155"/>
        <v>40354.11550925926</v>
      </c>
    </row>
    <row r="2475" spans="1:19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14">
        <v>1349978269</v>
      </c>
      <c r="K2475" t="b">
        <v>0</v>
      </c>
      <c r="L2475">
        <v>47</v>
      </c>
      <c r="M2475" t="b">
        <v>1</v>
      </c>
      <c r="N2475" s="12" t="s">
        <v>8284</v>
      </c>
      <c r="O2475" t="s">
        <v>8288</v>
      </c>
      <c r="P2475" s="10">
        <f t="shared" si="152"/>
        <v>100</v>
      </c>
      <c r="Q2475" s="10">
        <f t="shared" si="153"/>
        <v>42.55</v>
      </c>
      <c r="R2475">
        <f t="shared" si="154"/>
        <v>2012</v>
      </c>
      <c r="S2475" s="17">
        <f t="shared" si="155"/>
        <v>41193.748483796298</v>
      </c>
    </row>
    <row r="2476" spans="1:19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14">
        <v>1282868176</v>
      </c>
      <c r="K2476" t="b">
        <v>0</v>
      </c>
      <c r="L2476">
        <v>38</v>
      </c>
      <c r="M2476" t="b">
        <v>1</v>
      </c>
      <c r="N2476" s="12" t="s">
        <v>8284</v>
      </c>
      <c r="O2476" t="s">
        <v>8288</v>
      </c>
      <c r="P2476" s="10">
        <f t="shared" si="152"/>
        <v>100</v>
      </c>
      <c r="Q2476" s="10">
        <f t="shared" si="153"/>
        <v>131.58000000000001</v>
      </c>
      <c r="R2476">
        <f t="shared" si="154"/>
        <v>2010</v>
      </c>
      <c r="S2476" s="17">
        <f t="shared" si="155"/>
        <v>40417.011296296296</v>
      </c>
    </row>
    <row r="2477" spans="1:19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14">
        <v>1273647255</v>
      </c>
      <c r="K2477" t="b">
        <v>0</v>
      </c>
      <c r="L2477">
        <v>81</v>
      </c>
      <c r="M2477" t="b">
        <v>1</v>
      </c>
      <c r="N2477" s="12" t="s">
        <v>8284</v>
      </c>
      <c r="O2477" t="s">
        <v>8288</v>
      </c>
      <c r="P2477" s="10">
        <f t="shared" si="152"/>
        <v>105</v>
      </c>
      <c r="Q2477" s="10">
        <f t="shared" si="153"/>
        <v>32.32</v>
      </c>
      <c r="R2477">
        <f t="shared" si="154"/>
        <v>2010</v>
      </c>
      <c r="S2477" s="17">
        <f t="shared" si="155"/>
        <v>40310.287673611114</v>
      </c>
    </row>
    <row r="2478" spans="1:19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14">
        <v>1412149970</v>
      </c>
      <c r="K2478" t="b">
        <v>0</v>
      </c>
      <c r="L2478">
        <v>55</v>
      </c>
      <c r="M2478" t="b">
        <v>1</v>
      </c>
      <c r="N2478" s="12" t="s">
        <v>8284</v>
      </c>
      <c r="O2478" t="s">
        <v>8288</v>
      </c>
      <c r="P2478" s="10">
        <f t="shared" si="152"/>
        <v>105</v>
      </c>
      <c r="Q2478" s="10">
        <f t="shared" si="153"/>
        <v>61.1</v>
      </c>
      <c r="R2478">
        <f t="shared" si="154"/>
        <v>2014</v>
      </c>
      <c r="S2478" s="17">
        <f t="shared" si="155"/>
        <v>41913.328356481477</v>
      </c>
    </row>
    <row r="2479" spans="1:19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14">
        <v>1340901345</v>
      </c>
      <c r="K2479" t="b">
        <v>0</v>
      </c>
      <c r="L2479">
        <v>41</v>
      </c>
      <c r="M2479" t="b">
        <v>1</v>
      </c>
      <c r="N2479" s="12" t="s">
        <v>8284</v>
      </c>
      <c r="O2479" t="s">
        <v>8288</v>
      </c>
      <c r="P2479" s="10">
        <f t="shared" si="152"/>
        <v>171</v>
      </c>
      <c r="Q2479" s="10">
        <f t="shared" si="153"/>
        <v>31.34</v>
      </c>
      <c r="R2479">
        <f t="shared" si="154"/>
        <v>2012</v>
      </c>
      <c r="S2479" s="17">
        <f t="shared" si="155"/>
        <v>41088.691493055558</v>
      </c>
    </row>
    <row r="2480" spans="1:19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14">
        <v>1355525313</v>
      </c>
      <c r="K2480" t="b">
        <v>0</v>
      </c>
      <c r="L2480">
        <v>79</v>
      </c>
      <c r="M2480" t="b">
        <v>1</v>
      </c>
      <c r="N2480" s="12" t="s">
        <v>8284</v>
      </c>
      <c r="O2480" t="s">
        <v>8288</v>
      </c>
      <c r="P2480" s="10">
        <f t="shared" si="152"/>
        <v>128</v>
      </c>
      <c r="Q2480" s="10">
        <f t="shared" si="153"/>
        <v>129.11000000000001</v>
      </c>
      <c r="R2480">
        <f t="shared" si="154"/>
        <v>2012</v>
      </c>
      <c r="S2480" s="17">
        <f t="shared" si="155"/>
        <v>41257.950381944444</v>
      </c>
    </row>
    <row r="2481" spans="1:19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14">
        <v>1342545994</v>
      </c>
      <c r="K2481" t="b">
        <v>0</v>
      </c>
      <c r="L2481">
        <v>16</v>
      </c>
      <c r="M2481" t="b">
        <v>1</v>
      </c>
      <c r="N2481" s="12" t="s">
        <v>8284</v>
      </c>
      <c r="O2481" t="s">
        <v>8288</v>
      </c>
      <c r="P2481" s="10">
        <f t="shared" si="152"/>
        <v>133</v>
      </c>
      <c r="Q2481" s="10">
        <f t="shared" si="153"/>
        <v>25.02</v>
      </c>
      <c r="R2481">
        <f t="shared" si="154"/>
        <v>2012</v>
      </c>
      <c r="S2481" s="17">
        <f t="shared" si="155"/>
        <v>41107.726782407408</v>
      </c>
    </row>
    <row r="2482" spans="1:19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14">
        <v>1439332084</v>
      </c>
      <c r="K2482" t="b">
        <v>0</v>
      </c>
      <c r="L2482">
        <v>8</v>
      </c>
      <c r="M2482" t="b">
        <v>1</v>
      </c>
      <c r="N2482" s="12" t="s">
        <v>8284</v>
      </c>
      <c r="O2482" t="s">
        <v>8288</v>
      </c>
      <c r="P2482" s="10">
        <f t="shared" si="152"/>
        <v>100</v>
      </c>
      <c r="Q2482" s="10">
        <f t="shared" si="153"/>
        <v>250</v>
      </c>
      <c r="R2482">
        <f t="shared" si="154"/>
        <v>2015</v>
      </c>
      <c r="S2482" s="17">
        <f t="shared" si="155"/>
        <v>42227.936157407406</v>
      </c>
    </row>
    <row r="2483" spans="1:19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14">
        <v>1333207808</v>
      </c>
      <c r="K2483" t="b">
        <v>0</v>
      </c>
      <c r="L2483">
        <v>95</v>
      </c>
      <c r="M2483" t="b">
        <v>1</v>
      </c>
      <c r="N2483" s="12" t="s">
        <v>8284</v>
      </c>
      <c r="O2483" t="s">
        <v>8288</v>
      </c>
      <c r="P2483" s="10">
        <f t="shared" si="152"/>
        <v>113</v>
      </c>
      <c r="Q2483" s="10">
        <f t="shared" si="153"/>
        <v>47.54</v>
      </c>
      <c r="R2483">
        <f t="shared" si="154"/>
        <v>2012</v>
      </c>
      <c r="S2483" s="17">
        <f t="shared" si="155"/>
        <v>40999.645925925928</v>
      </c>
    </row>
    <row r="2484" spans="1:19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14">
        <v>1308336383</v>
      </c>
      <c r="K2484" t="b">
        <v>0</v>
      </c>
      <c r="L2484">
        <v>25</v>
      </c>
      <c r="M2484" t="b">
        <v>1</v>
      </c>
      <c r="N2484" s="12" t="s">
        <v>8284</v>
      </c>
      <c r="O2484" t="s">
        <v>8288</v>
      </c>
      <c r="P2484" s="10">
        <f t="shared" si="152"/>
        <v>100</v>
      </c>
      <c r="Q2484" s="10">
        <f t="shared" si="153"/>
        <v>40.04</v>
      </c>
      <c r="R2484">
        <f t="shared" si="154"/>
        <v>2011</v>
      </c>
      <c r="S2484" s="17">
        <f t="shared" si="155"/>
        <v>40711.782210648147</v>
      </c>
    </row>
    <row r="2485" spans="1:19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14">
        <v>1330711203</v>
      </c>
      <c r="K2485" t="b">
        <v>0</v>
      </c>
      <c r="L2485">
        <v>19</v>
      </c>
      <c r="M2485" t="b">
        <v>1</v>
      </c>
      <c r="N2485" s="12" t="s">
        <v>8284</v>
      </c>
      <c r="O2485" t="s">
        <v>8288</v>
      </c>
      <c r="P2485" s="10">
        <f t="shared" si="152"/>
        <v>114</v>
      </c>
      <c r="Q2485" s="10">
        <f t="shared" si="153"/>
        <v>65.84</v>
      </c>
      <c r="R2485">
        <f t="shared" si="154"/>
        <v>2012</v>
      </c>
      <c r="S2485" s="17">
        <f t="shared" si="155"/>
        <v>40970.750034722223</v>
      </c>
    </row>
    <row r="2486" spans="1:19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14">
        <v>1313532003</v>
      </c>
      <c r="K2486" t="b">
        <v>0</v>
      </c>
      <c r="L2486">
        <v>90</v>
      </c>
      <c r="M2486" t="b">
        <v>1</v>
      </c>
      <c r="N2486" s="12" t="s">
        <v>8284</v>
      </c>
      <c r="O2486" t="s">
        <v>8288</v>
      </c>
      <c r="P2486" s="10">
        <f t="shared" si="152"/>
        <v>119</v>
      </c>
      <c r="Q2486" s="10">
        <f t="shared" si="153"/>
        <v>46.4</v>
      </c>
      <c r="R2486">
        <f t="shared" si="154"/>
        <v>2011</v>
      </c>
      <c r="S2486" s="17">
        <f t="shared" si="155"/>
        <v>40771.916701388887</v>
      </c>
    </row>
    <row r="2487" spans="1:19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14">
        <v>1315439879</v>
      </c>
      <c r="K2487" t="b">
        <v>0</v>
      </c>
      <c r="L2487">
        <v>41</v>
      </c>
      <c r="M2487" t="b">
        <v>1</v>
      </c>
      <c r="N2487" s="12" t="s">
        <v>8284</v>
      </c>
      <c r="O2487" t="s">
        <v>8288</v>
      </c>
      <c r="P2487" s="10">
        <f t="shared" si="152"/>
        <v>103</v>
      </c>
      <c r="Q2487" s="10">
        <f t="shared" si="153"/>
        <v>50.37</v>
      </c>
      <c r="R2487">
        <f t="shared" si="154"/>
        <v>2011</v>
      </c>
      <c r="S2487" s="17">
        <f t="shared" si="155"/>
        <v>40793.998599537037</v>
      </c>
    </row>
    <row r="2488" spans="1:19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14">
        <v>1332521976</v>
      </c>
      <c r="K2488" t="b">
        <v>0</v>
      </c>
      <c r="L2488">
        <v>30</v>
      </c>
      <c r="M2488" t="b">
        <v>1</v>
      </c>
      <c r="N2488" s="12" t="s">
        <v>8284</v>
      </c>
      <c r="O2488" t="s">
        <v>8288</v>
      </c>
      <c r="P2488" s="10">
        <f t="shared" si="152"/>
        <v>266</v>
      </c>
      <c r="Q2488" s="10">
        <f t="shared" si="153"/>
        <v>26.57</v>
      </c>
      <c r="R2488">
        <f t="shared" si="154"/>
        <v>2012</v>
      </c>
      <c r="S2488" s="17">
        <f t="shared" si="155"/>
        <v>40991.708055555559</v>
      </c>
    </row>
    <row r="2489" spans="1:19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14">
        <v>1335491997</v>
      </c>
      <c r="K2489" t="b">
        <v>0</v>
      </c>
      <c r="L2489">
        <v>38</v>
      </c>
      <c r="M2489" t="b">
        <v>1</v>
      </c>
      <c r="N2489" s="12" t="s">
        <v>8284</v>
      </c>
      <c r="O2489" t="s">
        <v>8288</v>
      </c>
      <c r="P2489" s="10">
        <f t="shared" si="152"/>
        <v>100</v>
      </c>
      <c r="Q2489" s="10">
        <f t="shared" si="153"/>
        <v>39.49</v>
      </c>
      <c r="R2489">
        <f t="shared" si="154"/>
        <v>2012</v>
      </c>
      <c r="S2489" s="17">
        <f t="shared" si="155"/>
        <v>41026.083298611113</v>
      </c>
    </row>
    <row r="2490" spans="1:19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14">
        <v>1318864308</v>
      </c>
      <c r="K2490" t="b">
        <v>0</v>
      </c>
      <c r="L2490">
        <v>65</v>
      </c>
      <c r="M2490" t="b">
        <v>1</v>
      </c>
      <c r="N2490" s="12" t="s">
        <v>8284</v>
      </c>
      <c r="O2490" t="s">
        <v>8288</v>
      </c>
      <c r="P2490" s="10">
        <f t="shared" si="152"/>
        <v>107</v>
      </c>
      <c r="Q2490" s="10">
        <f t="shared" si="153"/>
        <v>49.25</v>
      </c>
      <c r="R2490">
        <f t="shared" si="154"/>
        <v>2011</v>
      </c>
      <c r="S2490" s="17">
        <f t="shared" si="155"/>
        <v>40833.633194444446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4">
        <v>1365525239</v>
      </c>
      <c r="K2491" t="b">
        <v>0</v>
      </c>
      <c r="L2491">
        <v>75</v>
      </c>
      <c r="M2491" t="b">
        <v>1</v>
      </c>
      <c r="N2491" s="12" t="s">
        <v>8284</v>
      </c>
      <c r="O2491" t="s">
        <v>8288</v>
      </c>
      <c r="P2491" s="10">
        <f t="shared" si="152"/>
        <v>134</v>
      </c>
      <c r="Q2491" s="10">
        <f t="shared" si="153"/>
        <v>62.38</v>
      </c>
      <c r="R2491">
        <f t="shared" si="154"/>
        <v>2013</v>
      </c>
      <c r="S2491" s="17">
        <f t="shared" si="155"/>
        <v>41373.690266203703</v>
      </c>
    </row>
    <row r="2492" spans="1:19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14">
        <v>1335245276</v>
      </c>
      <c r="K2492" t="b">
        <v>0</v>
      </c>
      <c r="L2492">
        <v>16</v>
      </c>
      <c r="M2492" t="b">
        <v>1</v>
      </c>
      <c r="N2492" s="12" t="s">
        <v>8284</v>
      </c>
      <c r="O2492" t="s">
        <v>8288</v>
      </c>
      <c r="P2492" s="10">
        <f t="shared" si="152"/>
        <v>121</v>
      </c>
      <c r="Q2492" s="10">
        <f t="shared" si="153"/>
        <v>37.94</v>
      </c>
      <c r="R2492">
        <f t="shared" si="154"/>
        <v>2012</v>
      </c>
      <c r="S2492" s="17">
        <f t="shared" si="155"/>
        <v>41023.227731481478</v>
      </c>
    </row>
    <row r="2493" spans="1:19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14">
        <v>1293739714</v>
      </c>
      <c r="K2493" t="b">
        <v>0</v>
      </c>
      <c r="L2493">
        <v>10</v>
      </c>
      <c r="M2493" t="b">
        <v>1</v>
      </c>
      <c r="N2493" s="12" t="s">
        <v>8284</v>
      </c>
      <c r="O2493" t="s">
        <v>8288</v>
      </c>
      <c r="P2493" s="10">
        <f t="shared" si="152"/>
        <v>103</v>
      </c>
      <c r="Q2493" s="10">
        <f t="shared" si="153"/>
        <v>51.6</v>
      </c>
      <c r="R2493">
        <f t="shared" si="154"/>
        <v>2010</v>
      </c>
      <c r="S2493" s="17">
        <f t="shared" si="155"/>
        <v>40542.839282407411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14">
        <v>1335397188</v>
      </c>
      <c r="K2494" t="b">
        <v>0</v>
      </c>
      <c r="L2494">
        <v>27</v>
      </c>
      <c r="M2494" t="b">
        <v>1</v>
      </c>
      <c r="N2494" s="12" t="s">
        <v>8284</v>
      </c>
      <c r="O2494" t="s">
        <v>8288</v>
      </c>
      <c r="P2494" s="10">
        <f t="shared" si="152"/>
        <v>125</v>
      </c>
      <c r="Q2494" s="10">
        <f t="shared" si="153"/>
        <v>27.78</v>
      </c>
      <c r="R2494">
        <f t="shared" si="154"/>
        <v>2012</v>
      </c>
      <c r="S2494" s="17">
        <f t="shared" si="155"/>
        <v>41024.985972222225</v>
      </c>
    </row>
    <row r="2495" spans="1:19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14">
        <v>1363320140</v>
      </c>
      <c r="K2495" t="b">
        <v>0</v>
      </c>
      <c r="L2495">
        <v>259</v>
      </c>
      <c r="M2495" t="b">
        <v>1</v>
      </c>
      <c r="N2495" s="12" t="s">
        <v>8284</v>
      </c>
      <c r="O2495" t="s">
        <v>8288</v>
      </c>
      <c r="P2495" s="10">
        <f t="shared" si="152"/>
        <v>129</v>
      </c>
      <c r="Q2495" s="10">
        <f t="shared" si="153"/>
        <v>99.38</v>
      </c>
      <c r="R2495">
        <f t="shared" si="154"/>
        <v>2013</v>
      </c>
      <c r="S2495" s="17">
        <f t="shared" si="155"/>
        <v>41348.168287037035</v>
      </c>
    </row>
    <row r="2496" spans="1:19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14">
        <v>1335194944</v>
      </c>
      <c r="K2496" t="b">
        <v>0</v>
      </c>
      <c r="L2496">
        <v>39</v>
      </c>
      <c r="M2496" t="b">
        <v>1</v>
      </c>
      <c r="N2496" s="12" t="s">
        <v>8284</v>
      </c>
      <c r="O2496" t="s">
        <v>8288</v>
      </c>
      <c r="P2496" s="10">
        <f t="shared" si="152"/>
        <v>101</v>
      </c>
      <c r="Q2496" s="10">
        <f t="shared" si="153"/>
        <v>38.85</v>
      </c>
      <c r="R2496">
        <f t="shared" si="154"/>
        <v>2012</v>
      </c>
      <c r="S2496" s="17">
        <f t="shared" si="155"/>
        <v>41022.645185185182</v>
      </c>
    </row>
    <row r="2497" spans="1:19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14">
        <v>1336430575</v>
      </c>
      <c r="K2497" t="b">
        <v>0</v>
      </c>
      <c r="L2497">
        <v>42</v>
      </c>
      <c r="M2497" t="b">
        <v>1</v>
      </c>
      <c r="N2497" s="12" t="s">
        <v>8284</v>
      </c>
      <c r="O2497" t="s">
        <v>8288</v>
      </c>
      <c r="P2497" s="10">
        <f t="shared" si="152"/>
        <v>128</v>
      </c>
      <c r="Q2497" s="10">
        <f t="shared" si="153"/>
        <v>45.55</v>
      </c>
      <c r="R2497">
        <f t="shared" si="154"/>
        <v>2012</v>
      </c>
      <c r="S2497" s="17">
        <f t="shared" si="155"/>
        <v>41036.946469907409</v>
      </c>
    </row>
    <row r="2498" spans="1:19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14">
        <v>1361577292</v>
      </c>
      <c r="K2498" t="b">
        <v>0</v>
      </c>
      <c r="L2498">
        <v>10</v>
      </c>
      <c r="M2498" t="b">
        <v>1</v>
      </c>
      <c r="N2498" s="12" t="s">
        <v>8284</v>
      </c>
      <c r="O2498" t="s">
        <v>8288</v>
      </c>
      <c r="P2498" s="10">
        <f t="shared" si="152"/>
        <v>100</v>
      </c>
      <c r="Q2498" s="10">
        <f t="shared" si="153"/>
        <v>600</v>
      </c>
      <c r="R2498">
        <f t="shared" si="154"/>
        <v>2013</v>
      </c>
      <c r="S2498" s="17">
        <f t="shared" si="155"/>
        <v>41327.996435185189</v>
      </c>
    </row>
    <row r="2499" spans="1:19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14">
        <v>1309986338</v>
      </c>
      <c r="K2499" t="b">
        <v>0</v>
      </c>
      <c r="L2499">
        <v>56</v>
      </c>
      <c r="M2499" t="b">
        <v>1</v>
      </c>
      <c r="N2499" s="12" t="s">
        <v>8284</v>
      </c>
      <c r="O2499" t="s">
        <v>8288</v>
      </c>
      <c r="P2499" s="10">
        <f t="shared" ref="P2499:P2562" si="156">ROUND(E2499/D2499*100,0)</f>
        <v>113</v>
      </c>
      <c r="Q2499" s="10">
        <f t="shared" ref="Q2499:Q2562" si="157">ROUND(E2499/L2499,2)</f>
        <v>80.55</v>
      </c>
      <c r="R2499">
        <f t="shared" ref="R2499:R2562" si="158">YEAR(S2499)</f>
        <v>2011</v>
      </c>
      <c r="S2499" s="17">
        <f t="shared" ref="S2499:S2562" si="159">(((J2499/60)/60)/24)+DATE(1970,1,1)</f>
        <v>40730.878912037035</v>
      </c>
    </row>
    <row r="2500" spans="1:19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14">
        <v>1421190787</v>
      </c>
      <c r="K2500" t="b">
        <v>0</v>
      </c>
      <c r="L2500">
        <v>20</v>
      </c>
      <c r="M2500" t="b">
        <v>1</v>
      </c>
      <c r="N2500" s="12" t="s">
        <v>8284</v>
      </c>
      <c r="O2500" t="s">
        <v>8288</v>
      </c>
      <c r="P2500" s="10">
        <f t="shared" si="156"/>
        <v>106</v>
      </c>
      <c r="Q2500" s="10">
        <f t="shared" si="157"/>
        <v>52.8</v>
      </c>
      <c r="R2500">
        <f t="shared" si="158"/>
        <v>2015</v>
      </c>
      <c r="S2500" s="17">
        <f t="shared" si="159"/>
        <v>42017.967442129629</v>
      </c>
    </row>
    <row r="2501" spans="1:19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14">
        <v>1352820837</v>
      </c>
      <c r="K2501" t="b">
        <v>0</v>
      </c>
      <c r="L2501">
        <v>170</v>
      </c>
      <c r="M2501" t="b">
        <v>1</v>
      </c>
      <c r="N2501" s="12" t="s">
        <v>8284</v>
      </c>
      <c r="O2501" t="s">
        <v>8288</v>
      </c>
      <c r="P2501" s="10">
        <f t="shared" si="156"/>
        <v>203</v>
      </c>
      <c r="Q2501" s="10">
        <f t="shared" si="157"/>
        <v>47.68</v>
      </c>
      <c r="R2501">
        <f t="shared" si="158"/>
        <v>2012</v>
      </c>
      <c r="S2501" s="17">
        <f t="shared" si="159"/>
        <v>41226.648576388885</v>
      </c>
    </row>
    <row r="2502" spans="1:19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14">
        <v>1337884375</v>
      </c>
      <c r="K2502" t="b">
        <v>0</v>
      </c>
      <c r="L2502">
        <v>29</v>
      </c>
      <c r="M2502" t="b">
        <v>1</v>
      </c>
      <c r="N2502" s="12" t="s">
        <v>8284</v>
      </c>
      <c r="O2502" t="s">
        <v>8288</v>
      </c>
      <c r="P2502" s="10">
        <f t="shared" si="156"/>
        <v>113</v>
      </c>
      <c r="Q2502" s="10">
        <f t="shared" si="157"/>
        <v>23.45</v>
      </c>
      <c r="R2502">
        <f t="shared" si="158"/>
        <v>2012</v>
      </c>
      <c r="S2502" s="17">
        <f t="shared" si="159"/>
        <v>41053.772858796299</v>
      </c>
    </row>
    <row r="2503" spans="1:19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14">
        <v>1440787104</v>
      </c>
      <c r="K2503" t="b">
        <v>0</v>
      </c>
      <c r="L2503">
        <v>7</v>
      </c>
      <c r="M2503" t="b">
        <v>0</v>
      </c>
      <c r="N2503" s="12" t="s">
        <v>8295</v>
      </c>
      <c r="O2503" t="s">
        <v>8312</v>
      </c>
      <c r="P2503" s="10">
        <f t="shared" si="156"/>
        <v>3</v>
      </c>
      <c r="Q2503" s="10">
        <f t="shared" si="157"/>
        <v>40.14</v>
      </c>
      <c r="R2503">
        <f t="shared" si="158"/>
        <v>2015</v>
      </c>
      <c r="S2503" s="17">
        <f t="shared" si="159"/>
        <v>42244.776666666665</v>
      </c>
    </row>
    <row r="2504" spans="1:19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14">
        <v>1407440918</v>
      </c>
      <c r="K2504" t="b">
        <v>0</v>
      </c>
      <c r="L2504">
        <v>5</v>
      </c>
      <c r="M2504" t="b">
        <v>0</v>
      </c>
      <c r="N2504" s="12" t="s">
        <v>8295</v>
      </c>
      <c r="O2504" t="s">
        <v>8312</v>
      </c>
      <c r="P2504" s="10">
        <f t="shared" si="156"/>
        <v>0</v>
      </c>
      <c r="Q2504" s="10">
        <f t="shared" si="157"/>
        <v>17.2</v>
      </c>
      <c r="R2504">
        <f t="shared" si="158"/>
        <v>2014</v>
      </c>
      <c r="S2504" s="17">
        <f t="shared" si="159"/>
        <v>41858.825439814813</v>
      </c>
    </row>
    <row r="2505" spans="1:19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14">
        <v>1462743308</v>
      </c>
      <c r="K2505" t="b">
        <v>0</v>
      </c>
      <c r="L2505">
        <v>0</v>
      </c>
      <c r="M2505" t="b">
        <v>0</v>
      </c>
      <c r="N2505" s="12" t="s">
        <v>8295</v>
      </c>
      <c r="O2505" t="s">
        <v>8312</v>
      </c>
      <c r="P2505" s="10">
        <f t="shared" si="156"/>
        <v>0</v>
      </c>
      <c r="Q2505" s="10" t="e">
        <f t="shared" si="157"/>
        <v>#DIV/0!</v>
      </c>
      <c r="R2505">
        <f t="shared" si="158"/>
        <v>2016</v>
      </c>
      <c r="S2505" s="17">
        <f t="shared" si="159"/>
        <v>42498.899398148147</v>
      </c>
    </row>
    <row r="2506" spans="1:19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14">
        <v>1413418934</v>
      </c>
      <c r="K2506" t="b">
        <v>0</v>
      </c>
      <c r="L2506">
        <v>0</v>
      </c>
      <c r="M2506" t="b">
        <v>0</v>
      </c>
      <c r="N2506" s="12" t="s">
        <v>8295</v>
      </c>
      <c r="O2506" t="s">
        <v>8312</v>
      </c>
      <c r="P2506" s="10">
        <f t="shared" si="156"/>
        <v>0</v>
      </c>
      <c r="Q2506" s="10" t="e">
        <f t="shared" si="157"/>
        <v>#DIV/0!</v>
      </c>
      <c r="R2506">
        <f t="shared" si="158"/>
        <v>2014</v>
      </c>
      <c r="S2506" s="17">
        <f t="shared" si="159"/>
        <v>41928.015439814815</v>
      </c>
    </row>
    <row r="2507" spans="1:19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14">
        <v>1423704016</v>
      </c>
      <c r="K2507" t="b">
        <v>0</v>
      </c>
      <c r="L2507">
        <v>0</v>
      </c>
      <c r="M2507" t="b">
        <v>0</v>
      </c>
      <c r="N2507" s="12" t="s">
        <v>8295</v>
      </c>
      <c r="O2507" t="s">
        <v>8312</v>
      </c>
      <c r="P2507" s="10">
        <f t="shared" si="156"/>
        <v>0</v>
      </c>
      <c r="Q2507" s="10" t="e">
        <f t="shared" si="157"/>
        <v>#DIV/0!</v>
      </c>
      <c r="R2507">
        <f t="shared" si="158"/>
        <v>2015</v>
      </c>
      <c r="S2507" s="17">
        <f t="shared" si="159"/>
        <v>42047.05574074074</v>
      </c>
    </row>
    <row r="2508" spans="1:19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14">
        <v>1441955269</v>
      </c>
      <c r="K2508" t="b">
        <v>0</v>
      </c>
      <c r="L2508">
        <v>2</v>
      </c>
      <c r="M2508" t="b">
        <v>0</v>
      </c>
      <c r="N2508" s="12" t="s">
        <v>8295</v>
      </c>
      <c r="O2508" t="s">
        <v>8312</v>
      </c>
      <c r="P2508" s="10">
        <f t="shared" si="156"/>
        <v>1</v>
      </c>
      <c r="Q2508" s="10">
        <f t="shared" si="157"/>
        <v>15</v>
      </c>
      <c r="R2508">
        <f t="shared" si="158"/>
        <v>2015</v>
      </c>
      <c r="S2508" s="17">
        <f t="shared" si="159"/>
        <v>42258.297094907408</v>
      </c>
    </row>
    <row r="2509" spans="1:19" ht="15.7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14">
        <v>1428716704</v>
      </c>
      <c r="K2509" t="b">
        <v>0</v>
      </c>
      <c r="L2509">
        <v>0</v>
      </c>
      <c r="M2509" t="b">
        <v>0</v>
      </c>
      <c r="N2509" s="12" t="s">
        <v>8295</v>
      </c>
      <c r="O2509" t="s">
        <v>8312</v>
      </c>
      <c r="P2509" s="10">
        <f t="shared" si="156"/>
        <v>0</v>
      </c>
      <c r="Q2509" s="10" t="e">
        <f t="shared" si="157"/>
        <v>#DIV/0!</v>
      </c>
      <c r="R2509">
        <f t="shared" si="158"/>
        <v>2015</v>
      </c>
      <c r="S2509" s="17">
        <f t="shared" si="159"/>
        <v>42105.072962962964</v>
      </c>
    </row>
    <row r="2510" spans="1:19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14">
        <v>1405464634</v>
      </c>
      <c r="K2510" t="b">
        <v>0</v>
      </c>
      <c r="L2510">
        <v>0</v>
      </c>
      <c r="M2510" t="b">
        <v>0</v>
      </c>
      <c r="N2510" s="12" t="s">
        <v>8295</v>
      </c>
      <c r="O2510" t="s">
        <v>8312</v>
      </c>
      <c r="P2510" s="10">
        <f t="shared" si="156"/>
        <v>0</v>
      </c>
      <c r="Q2510" s="10" t="e">
        <f t="shared" si="157"/>
        <v>#DIV/0!</v>
      </c>
      <c r="R2510">
        <f t="shared" si="158"/>
        <v>2014</v>
      </c>
      <c r="S2510" s="17">
        <f t="shared" si="159"/>
        <v>41835.951782407406</v>
      </c>
    </row>
    <row r="2511" spans="1:19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14">
        <v>1424719549</v>
      </c>
      <c r="K2511" t="b">
        <v>0</v>
      </c>
      <c r="L2511">
        <v>28</v>
      </c>
      <c r="M2511" t="b">
        <v>0</v>
      </c>
      <c r="N2511" s="12" t="s">
        <v>8295</v>
      </c>
      <c r="O2511" t="s">
        <v>8312</v>
      </c>
      <c r="P2511" s="10">
        <f t="shared" si="156"/>
        <v>1</v>
      </c>
      <c r="Q2511" s="10">
        <f t="shared" si="157"/>
        <v>35.71</v>
      </c>
      <c r="R2511">
        <f t="shared" si="158"/>
        <v>2015</v>
      </c>
      <c r="S2511" s="17">
        <f t="shared" si="159"/>
        <v>42058.809594907405</v>
      </c>
    </row>
    <row r="2512" spans="1:19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14">
        <v>1426463772</v>
      </c>
      <c r="K2512" t="b">
        <v>0</v>
      </c>
      <c r="L2512">
        <v>2</v>
      </c>
      <c r="M2512" t="b">
        <v>0</v>
      </c>
      <c r="N2512" s="12" t="s">
        <v>8295</v>
      </c>
      <c r="O2512" t="s">
        <v>8312</v>
      </c>
      <c r="P2512" s="10">
        <f t="shared" si="156"/>
        <v>0</v>
      </c>
      <c r="Q2512" s="10">
        <f t="shared" si="157"/>
        <v>37.5</v>
      </c>
      <c r="R2512">
        <f t="shared" si="158"/>
        <v>2015</v>
      </c>
      <c r="S2512" s="17">
        <f t="shared" si="159"/>
        <v>42078.997361111105</v>
      </c>
    </row>
    <row r="2513" spans="1:19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14">
        <v>1451731413</v>
      </c>
      <c r="K2513" t="b">
        <v>0</v>
      </c>
      <c r="L2513">
        <v>0</v>
      </c>
      <c r="M2513" t="b">
        <v>0</v>
      </c>
      <c r="N2513" s="12" t="s">
        <v>8295</v>
      </c>
      <c r="O2513" t="s">
        <v>8312</v>
      </c>
      <c r="P2513" s="10">
        <f t="shared" si="156"/>
        <v>0</v>
      </c>
      <c r="Q2513" s="10" t="e">
        <f t="shared" si="157"/>
        <v>#DIV/0!</v>
      </c>
      <c r="R2513">
        <f t="shared" si="158"/>
        <v>2016</v>
      </c>
      <c r="S2513" s="17">
        <f t="shared" si="159"/>
        <v>42371.446909722217</v>
      </c>
    </row>
    <row r="2514" spans="1:19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14">
        <v>1417208561</v>
      </c>
      <c r="K2514" t="b">
        <v>0</v>
      </c>
      <c r="L2514">
        <v>0</v>
      </c>
      <c r="M2514" t="b">
        <v>0</v>
      </c>
      <c r="N2514" s="12" t="s">
        <v>8295</v>
      </c>
      <c r="O2514" t="s">
        <v>8312</v>
      </c>
      <c r="P2514" s="10">
        <f t="shared" si="156"/>
        <v>0</v>
      </c>
      <c r="Q2514" s="10" t="e">
        <f t="shared" si="157"/>
        <v>#DIV/0!</v>
      </c>
      <c r="R2514">
        <f t="shared" si="158"/>
        <v>2014</v>
      </c>
      <c r="S2514" s="17">
        <f t="shared" si="159"/>
        <v>41971.876863425925</v>
      </c>
    </row>
    <row r="2515" spans="1:19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14">
        <v>1482883789</v>
      </c>
      <c r="K2515" t="b">
        <v>0</v>
      </c>
      <c r="L2515">
        <v>0</v>
      </c>
      <c r="M2515" t="b">
        <v>0</v>
      </c>
      <c r="N2515" s="12" t="s">
        <v>8295</v>
      </c>
      <c r="O2515" t="s">
        <v>8312</v>
      </c>
      <c r="P2515" s="10">
        <f t="shared" si="156"/>
        <v>0</v>
      </c>
      <c r="Q2515" s="10" t="e">
        <f t="shared" si="157"/>
        <v>#DIV/0!</v>
      </c>
      <c r="R2515">
        <f t="shared" si="158"/>
        <v>2016</v>
      </c>
      <c r="S2515" s="17">
        <f t="shared" si="159"/>
        <v>42732.00681712963</v>
      </c>
    </row>
    <row r="2516" spans="1:19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14">
        <v>1407057677</v>
      </c>
      <c r="K2516" t="b">
        <v>0</v>
      </c>
      <c r="L2516">
        <v>4</v>
      </c>
      <c r="M2516" t="b">
        <v>0</v>
      </c>
      <c r="N2516" s="12" t="s">
        <v>8295</v>
      </c>
      <c r="O2516" t="s">
        <v>8312</v>
      </c>
      <c r="P2516" s="10">
        <f t="shared" si="156"/>
        <v>2</v>
      </c>
      <c r="Q2516" s="10">
        <f t="shared" si="157"/>
        <v>52.5</v>
      </c>
      <c r="R2516">
        <f t="shared" si="158"/>
        <v>2014</v>
      </c>
      <c r="S2516" s="17">
        <f t="shared" si="159"/>
        <v>41854.389780092592</v>
      </c>
    </row>
    <row r="2517" spans="1:19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14">
        <v>1422043753</v>
      </c>
      <c r="K2517" t="b">
        <v>0</v>
      </c>
      <c r="L2517">
        <v>12</v>
      </c>
      <c r="M2517" t="b">
        <v>0</v>
      </c>
      <c r="N2517" s="12" t="s">
        <v>8295</v>
      </c>
      <c r="O2517" t="s">
        <v>8312</v>
      </c>
      <c r="P2517" s="10">
        <f t="shared" si="156"/>
        <v>19</v>
      </c>
      <c r="Q2517" s="10">
        <f t="shared" si="157"/>
        <v>77.5</v>
      </c>
      <c r="R2517">
        <f t="shared" si="158"/>
        <v>2015</v>
      </c>
      <c r="S2517" s="17">
        <f t="shared" si="159"/>
        <v>42027.839733796296</v>
      </c>
    </row>
    <row r="2518" spans="1:19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14">
        <v>1414683652</v>
      </c>
      <c r="K2518" t="b">
        <v>0</v>
      </c>
      <c r="L2518">
        <v>0</v>
      </c>
      <c r="M2518" t="b">
        <v>0</v>
      </c>
      <c r="N2518" s="12" t="s">
        <v>8295</v>
      </c>
      <c r="O2518" t="s">
        <v>8312</v>
      </c>
      <c r="P2518" s="10">
        <f t="shared" si="156"/>
        <v>0</v>
      </c>
      <c r="Q2518" s="10" t="e">
        <f t="shared" si="157"/>
        <v>#DIV/0!</v>
      </c>
      <c r="R2518">
        <f t="shared" si="158"/>
        <v>2014</v>
      </c>
      <c r="S2518" s="17">
        <f t="shared" si="159"/>
        <v>41942.653379629628</v>
      </c>
    </row>
    <row r="2519" spans="1:19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14">
        <v>1424200530</v>
      </c>
      <c r="K2519" t="b">
        <v>0</v>
      </c>
      <c r="L2519">
        <v>33</v>
      </c>
      <c r="M2519" t="b">
        <v>0</v>
      </c>
      <c r="N2519" s="12" t="s">
        <v>8295</v>
      </c>
      <c r="O2519" t="s">
        <v>8312</v>
      </c>
      <c r="P2519" s="10">
        <f t="shared" si="156"/>
        <v>10</v>
      </c>
      <c r="Q2519" s="10">
        <f t="shared" si="157"/>
        <v>53.55</v>
      </c>
      <c r="R2519">
        <f t="shared" si="158"/>
        <v>2015</v>
      </c>
      <c r="S2519" s="17">
        <f t="shared" si="159"/>
        <v>42052.802430555559</v>
      </c>
    </row>
    <row r="2520" spans="1:19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14">
        <v>1413303628</v>
      </c>
      <c r="K2520" t="b">
        <v>0</v>
      </c>
      <c r="L2520">
        <v>0</v>
      </c>
      <c r="M2520" t="b">
        <v>0</v>
      </c>
      <c r="N2520" s="12" t="s">
        <v>8295</v>
      </c>
      <c r="O2520" t="s">
        <v>8312</v>
      </c>
      <c r="P2520" s="10">
        <f t="shared" si="156"/>
        <v>0</v>
      </c>
      <c r="Q2520" s="10" t="e">
        <f t="shared" si="157"/>
        <v>#DIV/0!</v>
      </c>
      <c r="R2520">
        <f t="shared" si="158"/>
        <v>2014</v>
      </c>
      <c r="S2520" s="17">
        <f t="shared" si="159"/>
        <v>41926.680879629632</v>
      </c>
    </row>
    <row r="2521" spans="1:19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14">
        <v>1403149404</v>
      </c>
      <c r="K2521" t="b">
        <v>0</v>
      </c>
      <c r="L2521">
        <v>4</v>
      </c>
      <c r="M2521" t="b">
        <v>0</v>
      </c>
      <c r="N2521" s="12" t="s">
        <v>8295</v>
      </c>
      <c r="O2521" t="s">
        <v>8312</v>
      </c>
      <c r="P2521" s="10">
        <f t="shared" si="156"/>
        <v>0</v>
      </c>
      <c r="Q2521" s="10">
        <f t="shared" si="157"/>
        <v>16.25</v>
      </c>
      <c r="R2521">
        <f t="shared" si="158"/>
        <v>2014</v>
      </c>
      <c r="S2521" s="17">
        <f t="shared" si="159"/>
        <v>41809.155138888891</v>
      </c>
    </row>
    <row r="2522" spans="1:19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14">
        <v>1472567085</v>
      </c>
      <c r="K2522" t="b">
        <v>0</v>
      </c>
      <c r="L2522">
        <v>0</v>
      </c>
      <c r="M2522" t="b">
        <v>0</v>
      </c>
      <c r="N2522" s="12" t="s">
        <v>8295</v>
      </c>
      <c r="O2522" t="s">
        <v>8312</v>
      </c>
      <c r="P2522" s="10">
        <f t="shared" si="156"/>
        <v>0</v>
      </c>
      <c r="Q2522" s="10" t="e">
        <f t="shared" si="157"/>
        <v>#DIV/0!</v>
      </c>
      <c r="R2522">
        <f t="shared" si="158"/>
        <v>2016</v>
      </c>
      <c r="S2522" s="17">
        <f t="shared" si="159"/>
        <v>42612.600520833337</v>
      </c>
    </row>
    <row r="2523" spans="1:19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14">
        <v>1442963621</v>
      </c>
      <c r="K2523" t="b">
        <v>0</v>
      </c>
      <c r="L2523">
        <v>132</v>
      </c>
      <c r="M2523" t="b">
        <v>1</v>
      </c>
      <c r="N2523" s="12" t="s">
        <v>8284</v>
      </c>
      <c r="O2523" t="s">
        <v>8313</v>
      </c>
      <c r="P2523" s="10">
        <f t="shared" si="156"/>
        <v>109</v>
      </c>
      <c r="Q2523" s="10">
        <f t="shared" si="157"/>
        <v>103.68</v>
      </c>
      <c r="R2523">
        <f t="shared" si="158"/>
        <v>2015</v>
      </c>
      <c r="S2523" s="17">
        <f t="shared" si="159"/>
        <v>42269.967835648145</v>
      </c>
    </row>
    <row r="2524" spans="1:19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14">
        <v>1459431960</v>
      </c>
      <c r="K2524" t="b">
        <v>0</v>
      </c>
      <c r="L2524">
        <v>27</v>
      </c>
      <c r="M2524" t="b">
        <v>1</v>
      </c>
      <c r="N2524" s="12" t="s">
        <v>8284</v>
      </c>
      <c r="O2524" t="s">
        <v>8313</v>
      </c>
      <c r="P2524" s="10">
        <f t="shared" si="156"/>
        <v>100</v>
      </c>
      <c r="Q2524" s="10">
        <f t="shared" si="157"/>
        <v>185.19</v>
      </c>
      <c r="R2524">
        <f t="shared" si="158"/>
        <v>2016</v>
      </c>
      <c r="S2524" s="17">
        <f t="shared" si="159"/>
        <v>42460.573611111111</v>
      </c>
    </row>
    <row r="2525" spans="1:19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14">
        <v>1413674692</v>
      </c>
      <c r="K2525" t="b">
        <v>0</v>
      </c>
      <c r="L2525">
        <v>26</v>
      </c>
      <c r="M2525" t="b">
        <v>1</v>
      </c>
      <c r="N2525" s="12" t="s">
        <v>8284</v>
      </c>
      <c r="O2525" t="s">
        <v>8313</v>
      </c>
      <c r="P2525" s="10">
        <f t="shared" si="156"/>
        <v>156</v>
      </c>
      <c r="Q2525" s="10">
        <f t="shared" si="157"/>
        <v>54.15</v>
      </c>
      <c r="R2525">
        <f t="shared" si="158"/>
        <v>2014</v>
      </c>
      <c r="S2525" s="17">
        <f t="shared" si="159"/>
        <v>41930.975601851853</v>
      </c>
    </row>
    <row r="2526" spans="1:19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14">
        <v>1416338557</v>
      </c>
      <c r="K2526" t="b">
        <v>0</v>
      </c>
      <c r="L2526">
        <v>43</v>
      </c>
      <c r="M2526" t="b">
        <v>1</v>
      </c>
      <c r="N2526" s="12" t="s">
        <v>8284</v>
      </c>
      <c r="O2526" t="s">
        <v>8313</v>
      </c>
      <c r="P2526" s="10">
        <f t="shared" si="156"/>
        <v>102</v>
      </c>
      <c r="Q2526" s="10">
        <f t="shared" si="157"/>
        <v>177.21</v>
      </c>
      <c r="R2526">
        <f t="shared" si="158"/>
        <v>2014</v>
      </c>
      <c r="S2526" s="17">
        <f t="shared" si="159"/>
        <v>41961.807372685187</v>
      </c>
    </row>
    <row r="2527" spans="1:19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14">
        <v>1338322571</v>
      </c>
      <c r="K2527" t="b">
        <v>0</v>
      </c>
      <c r="L2527">
        <v>80</v>
      </c>
      <c r="M2527" t="b">
        <v>1</v>
      </c>
      <c r="N2527" s="12" t="s">
        <v>8284</v>
      </c>
      <c r="O2527" t="s">
        <v>8313</v>
      </c>
      <c r="P2527" s="10">
        <f t="shared" si="156"/>
        <v>100</v>
      </c>
      <c r="Q2527" s="10">
        <f t="shared" si="157"/>
        <v>100.33</v>
      </c>
      <c r="R2527">
        <f t="shared" si="158"/>
        <v>2012</v>
      </c>
      <c r="S2527" s="17">
        <f t="shared" si="159"/>
        <v>41058.844571759262</v>
      </c>
    </row>
    <row r="2528" spans="1:19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14">
        <v>1415585474</v>
      </c>
      <c r="K2528" t="b">
        <v>0</v>
      </c>
      <c r="L2528">
        <v>33</v>
      </c>
      <c r="M2528" t="b">
        <v>1</v>
      </c>
      <c r="N2528" s="12" t="s">
        <v>8284</v>
      </c>
      <c r="O2528" t="s">
        <v>8313</v>
      </c>
      <c r="P2528" s="10">
        <f t="shared" si="156"/>
        <v>113</v>
      </c>
      <c r="Q2528" s="10">
        <f t="shared" si="157"/>
        <v>136.91</v>
      </c>
      <c r="R2528">
        <f t="shared" si="158"/>
        <v>2014</v>
      </c>
      <c r="S2528" s="17">
        <f t="shared" si="159"/>
        <v>41953.091134259259</v>
      </c>
    </row>
    <row r="2529" spans="1:19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14">
        <v>1380477691</v>
      </c>
      <c r="K2529" t="b">
        <v>0</v>
      </c>
      <c r="L2529">
        <v>71</v>
      </c>
      <c r="M2529" t="b">
        <v>1</v>
      </c>
      <c r="N2529" s="12" t="s">
        <v>8284</v>
      </c>
      <c r="O2529" t="s">
        <v>8313</v>
      </c>
      <c r="P2529" s="10">
        <f t="shared" si="156"/>
        <v>102</v>
      </c>
      <c r="Q2529" s="10">
        <f t="shared" si="157"/>
        <v>57.54</v>
      </c>
      <c r="R2529">
        <f t="shared" si="158"/>
        <v>2013</v>
      </c>
      <c r="S2529" s="17">
        <f t="shared" si="159"/>
        <v>41546.75105324074</v>
      </c>
    </row>
    <row r="2530" spans="1:19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14">
        <v>1438459303</v>
      </c>
      <c r="K2530" t="b">
        <v>0</v>
      </c>
      <c r="L2530">
        <v>81</v>
      </c>
      <c r="M2530" t="b">
        <v>1</v>
      </c>
      <c r="N2530" s="12" t="s">
        <v>8284</v>
      </c>
      <c r="O2530" t="s">
        <v>8313</v>
      </c>
      <c r="P2530" s="10">
        <f t="shared" si="156"/>
        <v>107</v>
      </c>
      <c r="Q2530" s="10">
        <f t="shared" si="157"/>
        <v>52.96</v>
      </c>
      <c r="R2530">
        <f t="shared" si="158"/>
        <v>2015</v>
      </c>
      <c r="S2530" s="17">
        <f t="shared" si="159"/>
        <v>42217.834525462968</v>
      </c>
    </row>
    <row r="2531" spans="1:19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14">
        <v>1328752575</v>
      </c>
      <c r="K2531" t="b">
        <v>0</v>
      </c>
      <c r="L2531">
        <v>76</v>
      </c>
      <c r="M2531" t="b">
        <v>1</v>
      </c>
      <c r="N2531" s="12" t="s">
        <v>8284</v>
      </c>
      <c r="O2531" t="s">
        <v>8313</v>
      </c>
      <c r="P2531" s="10">
        <f t="shared" si="156"/>
        <v>104</v>
      </c>
      <c r="Q2531" s="10">
        <f t="shared" si="157"/>
        <v>82.33</v>
      </c>
      <c r="R2531">
        <f t="shared" si="158"/>
        <v>2012</v>
      </c>
      <c r="S2531" s="17">
        <f t="shared" si="159"/>
        <v>40948.080729166664</v>
      </c>
    </row>
    <row r="2532" spans="1:19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14">
        <v>1426711505</v>
      </c>
      <c r="K2532" t="b">
        <v>0</v>
      </c>
      <c r="L2532">
        <v>48</v>
      </c>
      <c r="M2532" t="b">
        <v>1</v>
      </c>
      <c r="N2532" s="12" t="s">
        <v>8284</v>
      </c>
      <c r="O2532" t="s">
        <v>8313</v>
      </c>
      <c r="P2532" s="10">
        <f t="shared" si="156"/>
        <v>100</v>
      </c>
      <c r="Q2532" s="10">
        <f t="shared" si="157"/>
        <v>135.41999999999999</v>
      </c>
      <c r="R2532">
        <f t="shared" si="158"/>
        <v>2015</v>
      </c>
      <c r="S2532" s="17">
        <f t="shared" si="159"/>
        <v>42081.864641203705</v>
      </c>
    </row>
    <row r="2533" spans="1:19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14">
        <v>1437668354</v>
      </c>
      <c r="K2533" t="b">
        <v>0</v>
      </c>
      <c r="L2533">
        <v>61</v>
      </c>
      <c r="M2533" t="b">
        <v>1</v>
      </c>
      <c r="N2533" s="12" t="s">
        <v>8284</v>
      </c>
      <c r="O2533" t="s">
        <v>8313</v>
      </c>
      <c r="P2533" s="10">
        <f t="shared" si="156"/>
        <v>100</v>
      </c>
      <c r="Q2533" s="10">
        <f t="shared" si="157"/>
        <v>74.069999999999993</v>
      </c>
      <c r="R2533">
        <f t="shared" si="158"/>
        <v>2015</v>
      </c>
      <c r="S2533" s="17">
        <f t="shared" si="159"/>
        <v>42208.680023148147</v>
      </c>
    </row>
    <row r="2534" spans="1:19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14">
        <v>1342556566</v>
      </c>
      <c r="K2534" t="b">
        <v>0</v>
      </c>
      <c r="L2534">
        <v>60</v>
      </c>
      <c r="M2534" t="b">
        <v>1</v>
      </c>
      <c r="N2534" s="12" t="s">
        <v>8284</v>
      </c>
      <c r="O2534" t="s">
        <v>8313</v>
      </c>
      <c r="P2534" s="10">
        <f t="shared" si="156"/>
        <v>126</v>
      </c>
      <c r="Q2534" s="10">
        <f t="shared" si="157"/>
        <v>84.08</v>
      </c>
      <c r="R2534">
        <f t="shared" si="158"/>
        <v>2012</v>
      </c>
      <c r="S2534" s="17">
        <f t="shared" si="159"/>
        <v>41107.849143518521</v>
      </c>
    </row>
    <row r="2535" spans="1:19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14">
        <v>1359568911</v>
      </c>
      <c r="K2535" t="b">
        <v>0</v>
      </c>
      <c r="L2535">
        <v>136</v>
      </c>
      <c r="M2535" t="b">
        <v>1</v>
      </c>
      <c r="N2535" s="12" t="s">
        <v>8284</v>
      </c>
      <c r="O2535" t="s">
        <v>8313</v>
      </c>
      <c r="P2535" s="10">
        <f t="shared" si="156"/>
        <v>111</v>
      </c>
      <c r="Q2535" s="10">
        <f t="shared" si="157"/>
        <v>61.03</v>
      </c>
      <c r="R2535">
        <f t="shared" si="158"/>
        <v>2013</v>
      </c>
      <c r="S2535" s="17">
        <f t="shared" si="159"/>
        <v>41304.751284722224</v>
      </c>
    </row>
    <row r="2536" spans="1:19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14">
        <v>1257871712</v>
      </c>
      <c r="K2536" t="b">
        <v>0</v>
      </c>
      <c r="L2536">
        <v>14</v>
      </c>
      <c r="M2536" t="b">
        <v>1</v>
      </c>
      <c r="N2536" s="12" t="s">
        <v>8284</v>
      </c>
      <c r="O2536" t="s">
        <v>8313</v>
      </c>
      <c r="P2536" s="10">
        <f t="shared" si="156"/>
        <v>105</v>
      </c>
      <c r="Q2536" s="10">
        <f t="shared" si="157"/>
        <v>150</v>
      </c>
      <c r="R2536">
        <f t="shared" si="158"/>
        <v>2009</v>
      </c>
      <c r="S2536" s="17">
        <f t="shared" si="159"/>
        <v>40127.700370370374</v>
      </c>
    </row>
    <row r="2537" spans="1:19" ht="15.7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14">
        <v>1414781945</v>
      </c>
      <c r="K2537" t="b">
        <v>0</v>
      </c>
      <c r="L2537">
        <v>78</v>
      </c>
      <c r="M2537" t="b">
        <v>1</v>
      </c>
      <c r="N2537" s="12" t="s">
        <v>8284</v>
      </c>
      <c r="O2537" t="s">
        <v>8313</v>
      </c>
      <c r="P2537" s="10">
        <f t="shared" si="156"/>
        <v>104</v>
      </c>
      <c r="Q2537" s="10">
        <f t="shared" si="157"/>
        <v>266.08999999999997</v>
      </c>
      <c r="R2537">
        <f t="shared" si="158"/>
        <v>2014</v>
      </c>
      <c r="S2537" s="17">
        <f t="shared" si="159"/>
        <v>41943.791030092594</v>
      </c>
    </row>
    <row r="2538" spans="1:19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14">
        <v>1373337166</v>
      </c>
      <c r="K2538" t="b">
        <v>0</v>
      </c>
      <c r="L2538">
        <v>4</v>
      </c>
      <c r="M2538" t="b">
        <v>1</v>
      </c>
      <c r="N2538" s="12" t="s">
        <v>8284</v>
      </c>
      <c r="O2538" t="s">
        <v>8313</v>
      </c>
      <c r="P2538" s="10">
        <f t="shared" si="156"/>
        <v>116</v>
      </c>
      <c r="Q2538" s="10">
        <f t="shared" si="157"/>
        <v>7.25</v>
      </c>
      <c r="R2538">
        <f t="shared" si="158"/>
        <v>2013</v>
      </c>
      <c r="S2538" s="17">
        <f t="shared" si="159"/>
        <v>41464.106087962966</v>
      </c>
    </row>
    <row r="2539" spans="1:19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14">
        <v>1307028855</v>
      </c>
      <c r="K2539" t="b">
        <v>0</v>
      </c>
      <c r="L2539">
        <v>11</v>
      </c>
      <c r="M2539" t="b">
        <v>1</v>
      </c>
      <c r="N2539" s="12" t="s">
        <v>8284</v>
      </c>
      <c r="O2539" t="s">
        <v>8313</v>
      </c>
      <c r="P2539" s="10">
        <f t="shared" si="156"/>
        <v>110</v>
      </c>
      <c r="Q2539" s="10">
        <f t="shared" si="157"/>
        <v>100</v>
      </c>
      <c r="R2539">
        <f t="shared" si="158"/>
        <v>2011</v>
      </c>
      <c r="S2539" s="17">
        <f t="shared" si="159"/>
        <v>40696.648784722223</v>
      </c>
    </row>
    <row r="2540" spans="1:19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14">
        <v>1359029661</v>
      </c>
      <c r="K2540" t="b">
        <v>0</v>
      </c>
      <c r="L2540">
        <v>185</v>
      </c>
      <c r="M2540" t="b">
        <v>1</v>
      </c>
      <c r="N2540" s="12" t="s">
        <v>8284</v>
      </c>
      <c r="O2540" t="s">
        <v>8313</v>
      </c>
      <c r="P2540" s="10">
        <f t="shared" si="156"/>
        <v>113</v>
      </c>
      <c r="Q2540" s="10">
        <f t="shared" si="157"/>
        <v>109.96</v>
      </c>
      <c r="R2540">
        <f t="shared" si="158"/>
        <v>2013</v>
      </c>
      <c r="S2540" s="17">
        <f t="shared" si="159"/>
        <v>41298.509965277779</v>
      </c>
    </row>
    <row r="2541" spans="1:19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14">
        <v>1417729152</v>
      </c>
      <c r="K2541" t="b">
        <v>0</v>
      </c>
      <c r="L2541">
        <v>59</v>
      </c>
      <c r="M2541" t="b">
        <v>1</v>
      </c>
      <c r="N2541" s="12" t="s">
        <v>8284</v>
      </c>
      <c r="O2541" t="s">
        <v>8313</v>
      </c>
      <c r="P2541" s="10">
        <f t="shared" si="156"/>
        <v>100</v>
      </c>
      <c r="Q2541" s="10">
        <f t="shared" si="157"/>
        <v>169.92</v>
      </c>
      <c r="R2541">
        <f t="shared" si="158"/>
        <v>2014</v>
      </c>
      <c r="S2541" s="17">
        <f t="shared" si="159"/>
        <v>41977.902222222227</v>
      </c>
    </row>
    <row r="2542" spans="1:19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14">
        <v>1314720721</v>
      </c>
      <c r="K2542" t="b">
        <v>0</v>
      </c>
      <c r="L2542">
        <v>27</v>
      </c>
      <c r="M2542" t="b">
        <v>1</v>
      </c>
      <c r="N2542" s="12" t="s">
        <v>8284</v>
      </c>
      <c r="O2542" t="s">
        <v>8313</v>
      </c>
      <c r="P2542" s="10">
        <f t="shared" si="156"/>
        <v>103</v>
      </c>
      <c r="Q2542" s="10">
        <f t="shared" si="157"/>
        <v>95.74</v>
      </c>
      <c r="R2542">
        <f t="shared" si="158"/>
        <v>2011</v>
      </c>
      <c r="S2542" s="17">
        <f t="shared" si="159"/>
        <v>40785.675011574072</v>
      </c>
    </row>
    <row r="2543" spans="1:19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14">
        <v>1375008418</v>
      </c>
      <c r="K2543" t="b">
        <v>0</v>
      </c>
      <c r="L2543">
        <v>63</v>
      </c>
      <c r="M2543" t="b">
        <v>1</v>
      </c>
      <c r="N2543" s="12" t="s">
        <v>8284</v>
      </c>
      <c r="O2543" t="s">
        <v>8313</v>
      </c>
      <c r="P2543" s="10">
        <f t="shared" si="156"/>
        <v>107</v>
      </c>
      <c r="Q2543" s="10">
        <f t="shared" si="157"/>
        <v>59.46</v>
      </c>
      <c r="R2543">
        <f t="shared" si="158"/>
        <v>2013</v>
      </c>
      <c r="S2543" s="17">
        <f t="shared" si="159"/>
        <v>41483.449282407404</v>
      </c>
    </row>
    <row r="2544" spans="1:19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14">
        <v>1377252857</v>
      </c>
      <c r="K2544" t="b">
        <v>0</v>
      </c>
      <c r="L2544">
        <v>13</v>
      </c>
      <c r="M2544" t="b">
        <v>1</v>
      </c>
      <c r="N2544" s="12" t="s">
        <v>8284</v>
      </c>
      <c r="O2544" t="s">
        <v>8313</v>
      </c>
      <c r="P2544" s="10">
        <f t="shared" si="156"/>
        <v>104</v>
      </c>
      <c r="Q2544" s="10">
        <f t="shared" si="157"/>
        <v>55.77</v>
      </c>
      <c r="R2544">
        <f t="shared" si="158"/>
        <v>2013</v>
      </c>
      <c r="S2544" s="17">
        <f t="shared" si="159"/>
        <v>41509.426585648151</v>
      </c>
    </row>
    <row r="2545" spans="1:19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14">
        <v>1291257298</v>
      </c>
      <c r="K2545" t="b">
        <v>0</v>
      </c>
      <c r="L2545">
        <v>13</v>
      </c>
      <c r="M2545" t="b">
        <v>1</v>
      </c>
      <c r="N2545" s="12" t="s">
        <v>8284</v>
      </c>
      <c r="O2545" t="s">
        <v>8313</v>
      </c>
      <c r="P2545" s="10">
        <f t="shared" si="156"/>
        <v>156</v>
      </c>
      <c r="Q2545" s="10">
        <f t="shared" si="157"/>
        <v>30.08</v>
      </c>
      <c r="R2545">
        <f t="shared" si="158"/>
        <v>2010</v>
      </c>
      <c r="S2545" s="17">
        <f t="shared" si="159"/>
        <v>40514.107615740737</v>
      </c>
    </row>
    <row r="2546" spans="1:19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14">
        <v>1339158569</v>
      </c>
      <c r="K2546" t="b">
        <v>0</v>
      </c>
      <c r="L2546">
        <v>57</v>
      </c>
      <c r="M2546" t="b">
        <v>1</v>
      </c>
      <c r="N2546" s="12" t="s">
        <v>8284</v>
      </c>
      <c r="O2546" t="s">
        <v>8313</v>
      </c>
      <c r="P2546" s="10">
        <f t="shared" si="156"/>
        <v>101</v>
      </c>
      <c r="Q2546" s="10">
        <f t="shared" si="157"/>
        <v>88.44</v>
      </c>
      <c r="R2546">
        <f t="shared" si="158"/>
        <v>2012</v>
      </c>
      <c r="S2546" s="17">
        <f t="shared" si="159"/>
        <v>41068.520474537036</v>
      </c>
    </row>
    <row r="2547" spans="1:19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14">
        <v>1421983138</v>
      </c>
      <c r="K2547" t="b">
        <v>0</v>
      </c>
      <c r="L2547">
        <v>61</v>
      </c>
      <c r="M2547" t="b">
        <v>1</v>
      </c>
      <c r="N2547" s="12" t="s">
        <v>8284</v>
      </c>
      <c r="O2547" t="s">
        <v>8313</v>
      </c>
      <c r="P2547" s="10">
        <f t="shared" si="156"/>
        <v>195</v>
      </c>
      <c r="Q2547" s="10">
        <f t="shared" si="157"/>
        <v>64.03</v>
      </c>
      <c r="R2547">
        <f t="shared" si="158"/>
        <v>2015</v>
      </c>
      <c r="S2547" s="17">
        <f t="shared" si="159"/>
        <v>42027.13817129629</v>
      </c>
    </row>
    <row r="2548" spans="1:19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14">
        <v>1378586179</v>
      </c>
      <c r="K2548" t="b">
        <v>0</v>
      </c>
      <c r="L2548">
        <v>65</v>
      </c>
      <c r="M2548" t="b">
        <v>1</v>
      </c>
      <c r="N2548" s="12" t="s">
        <v>8284</v>
      </c>
      <c r="O2548" t="s">
        <v>8313</v>
      </c>
      <c r="P2548" s="10">
        <f t="shared" si="156"/>
        <v>112</v>
      </c>
      <c r="Q2548" s="10">
        <f t="shared" si="157"/>
        <v>60.15</v>
      </c>
      <c r="R2548">
        <f t="shared" si="158"/>
        <v>2013</v>
      </c>
      <c r="S2548" s="17">
        <f t="shared" si="159"/>
        <v>41524.858553240738</v>
      </c>
    </row>
    <row r="2549" spans="1:19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14">
        <v>1330972403</v>
      </c>
      <c r="K2549" t="b">
        <v>0</v>
      </c>
      <c r="L2549">
        <v>134</v>
      </c>
      <c r="M2549" t="b">
        <v>1</v>
      </c>
      <c r="N2549" s="12" t="s">
        <v>8284</v>
      </c>
      <c r="O2549" t="s">
        <v>8313</v>
      </c>
      <c r="P2549" s="10">
        <f t="shared" si="156"/>
        <v>120</v>
      </c>
      <c r="Q2549" s="10">
        <f t="shared" si="157"/>
        <v>49.19</v>
      </c>
      <c r="R2549">
        <f t="shared" si="158"/>
        <v>2012</v>
      </c>
      <c r="S2549" s="17">
        <f t="shared" si="159"/>
        <v>40973.773182870369</v>
      </c>
    </row>
    <row r="2550" spans="1:19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14">
        <v>1473087637</v>
      </c>
      <c r="K2550" t="b">
        <v>0</v>
      </c>
      <c r="L2550">
        <v>37</v>
      </c>
      <c r="M2550" t="b">
        <v>1</v>
      </c>
      <c r="N2550" s="12" t="s">
        <v>8284</v>
      </c>
      <c r="O2550" t="s">
        <v>8313</v>
      </c>
      <c r="P2550" s="10">
        <f t="shared" si="156"/>
        <v>102</v>
      </c>
      <c r="Q2550" s="10">
        <f t="shared" si="157"/>
        <v>165.16</v>
      </c>
      <c r="R2550">
        <f t="shared" si="158"/>
        <v>2016</v>
      </c>
      <c r="S2550" s="17">
        <f t="shared" si="159"/>
        <v>42618.625428240746</v>
      </c>
    </row>
    <row r="2551" spans="1:19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14">
        <v>1366999870</v>
      </c>
      <c r="K2551" t="b">
        <v>0</v>
      </c>
      <c r="L2551">
        <v>37</v>
      </c>
      <c r="M2551" t="b">
        <v>1</v>
      </c>
      <c r="N2551" s="12" t="s">
        <v>8284</v>
      </c>
      <c r="O2551" t="s">
        <v>8313</v>
      </c>
      <c r="P2551" s="10">
        <f t="shared" si="156"/>
        <v>103</v>
      </c>
      <c r="Q2551" s="10">
        <f t="shared" si="157"/>
        <v>43.62</v>
      </c>
      <c r="R2551">
        <f t="shared" si="158"/>
        <v>2013</v>
      </c>
      <c r="S2551" s="17">
        <f t="shared" si="159"/>
        <v>41390.757754629631</v>
      </c>
    </row>
    <row r="2552" spans="1:19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14">
        <v>1439392406</v>
      </c>
      <c r="K2552" t="b">
        <v>0</v>
      </c>
      <c r="L2552">
        <v>150</v>
      </c>
      <c r="M2552" t="b">
        <v>1</v>
      </c>
      <c r="N2552" s="12" t="s">
        <v>8284</v>
      </c>
      <c r="O2552" t="s">
        <v>8313</v>
      </c>
      <c r="P2552" s="10">
        <f t="shared" si="156"/>
        <v>101</v>
      </c>
      <c r="Q2552" s="10">
        <f t="shared" si="157"/>
        <v>43.7</v>
      </c>
      <c r="R2552">
        <f t="shared" si="158"/>
        <v>2015</v>
      </c>
      <c r="S2552" s="17">
        <f t="shared" si="159"/>
        <v>42228.634328703702</v>
      </c>
    </row>
    <row r="2553" spans="1:19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14">
        <v>1329890585</v>
      </c>
      <c r="K2553" t="b">
        <v>0</v>
      </c>
      <c r="L2553">
        <v>56</v>
      </c>
      <c r="M2553" t="b">
        <v>1</v>
      </c>
      <c r="N2553" s="12" t="s">
        <v>8284</v>
      </c>
      <c r="O2553" t="s">
        <v>8313</v>
      </c>
      <c r="P2553" s="10">
        <f t="shared" si="156"/>
        <v>103</v>
      </c>
      <c r="Q2553" s="10">
        <f t="shared" si="157"/>
        <v>67.42</v>
      </c>
      <c r="R2553">
        <f t="shared" si="158"/>
        <v>2012</v>
      </c>
      <c r="S2553" s="17">
        <f t="shared" si="159"/>
        <v>40961.252141203702</v>
      </c>
    </row>
    <row r="2554" spans="1:19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14">
        <v>1486149981</v>
      </c>
      <c r="K2554" t="b">
        <v>0</v>
      </c>
      <c r="L2554">
        <v>18</v>
      </c>
      <c r="M2554" t="b">
        <v>1</v>
      </c>
      <c r="N2554" s="12" t="s">
        <v>8284</v>
      </c>
      <c r="O2554" t="s">
        <v>8313</v>
      </c>
      <c r="P2554" s="10">
        <f t="shared" si="156"/>
        <v>107</v>
      </c>
      <c r="Q2554" s="10">
        <f t="shared" si="157"/>
        <v>177.5</v>
      </c>
      <c r="R2554">
        <f t="shared" si="158"/>
        <v>2017</v>
      </c>
      <c r="S2554" s="17">
        <f t="shared" si="159"/>
        <v>42769.809965277775</v>
      </c>
    </row>
    <row r="2555" spans="1:19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14">
        <v>1343018807</v>
      </c>
      <c r="K2555" t="b">
        <v>0</v>
      </c>
      <c r="L2555">
        <v>60</v>
      </c>
      <c r="M2555" t="b">
        <v>1</v>
      </c>
      <c r="N2555" s="12" t="s">
        <v>8284</v>
      </c>
      <c r="O2555" t="s">
        <v>8313</v>
      </c>
      <c r="P2555" s="10">
        <f t="shared" si="156"/>
        <v>156</v>
      </c>
      <c r="Q2555" s="10">
        <f t="shared" si="157"/>
        <v>38.880000000000003</v>
      </c>
      <c r="R2555">
        <f t="shared" si="158"/>
        <v>2012</v>
      </c>
      <c r="S2555" s="17">
        <f t="shared" si="159"/>
        <v>41113.199155092596</v>
      </c>
    </row>
    <row r="2556" spans="1:19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14">
        <v>1430445163</v>
      </c>
      <c r="K2556" t="b">
        <v>0</v>
      </c>
      <c r="L2556">
        <v>67</v>
      </c>
      <c r="M2556" t="b">
        <v>1</v>
      </c>
      <c r="N2556" s="12" t="s">
        <v>8284</v>
      </c>
      <c r="O2556" t="s">
        <v>8313</v>
      </c>
      <c r="P2556" s="10">
        <f t="shared" si="156"/>
        <v>123</v>
      </c>
      <c r="Q2556" s="10">
        <f t="shared" si="157"/>
        <v>54.99</v>
      </c>
      <c r="R2556">
        <f t="shared" si="158"/>
        <v>2015</v>
      </c>
      <c r="S2556" s="17">
        <f t="shared" si="159"/>
        <v>42125.078275462962</v>
      </c>
    </row>
    <row r="2557" spans="1:19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14">
        <v>1335541393</v>
      </c>
      <c r="K2557" t="b">
        <v>0</v>
      </c>
      <c r="L2557">
        <v>35</v>
      </c>
      <c r="M2557" t="b">
        <v>1</v>
      </c>
      <c r="N2557" s="12" t="s">
        <v>8284</v>
      </c>
      <c r="O2557" t="s">
        <v>8313</v>
      </c>
      <c r="P2557" s="10">
        <f t="shared" si="156"/>
        <v>107</v>
      </c>
      <c r="Q2557" s="10">
        <f t="shared" si="157"/>
        <v>61.34</v>
      </c>
      <c r="R2557">
        <f t="shared" si="158"/>
        <v>2012</v>
      </c>
      <c r="S2557" s="17">
        <f t="shared" si="159"/>
        <v>41026.655011574076</v>
      </c>
    </row>
    <row r="2558" spans="1:19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14">
        <v>1352504857</v>
      </c>
      <c r="K2558" t="b">
        <v>0</v>
      </c>
      <c r="L2558">
        <v>34</v>
      </c>
      <c r="M2558" t="b">
        <v>1</v>
      </c>
      <c r="N2558" s="12" t="s">
        <v>8284</v>
      </c>
      <c r="O2558" t="s">
        <v>8313</v>
      </c>
      <c r="P2558" s="10">
        <f t="shared" si="156"/>
        <v>106</v>
      </c>
      <c r="Q2558" s="10">
        <f t="shared" si="157"/>
        <v>23.12</v>
      </c>
      <c r="R2558">
        <f t="shared" si="158"/>
        <v>2012</v>
      </c>
      <c r="S2558" s="17">
        <f t="shared" si="159"/>
        <v>41222.991400462961</v>
      </c>
    </row>
    <row r="2559" spans="1:19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14">
        <v>1397584386</v>
      </c>
      <c r="K2559" t="b">
        <v>0</v>
      </c>
      <c r="L2559">
        <v>36</v>
      </c>
      <c r="M2559" t="b">
        <v>1</v>
      </c>
      <c r="N2559" s="12" t="s">
        <v>8284</v>
      </c>
      <c r="O2559" t="s">
        <v>8313</v>
      </c>
      <c r="P2559" s="10">
        <f t="shared" si="156"/>
        <v>118</v>
      </c>
      <c r="Q2559" s="10">
        <f t="shared" si="157"/>
        <v>29.61</v>
      </c>
      <c r="R2559">
        <f t="shared" si="158"/>
        <v>2014</v>
      </c>
      <c r="S2559" s="17">
        <f t="shared" si="159"/>
        <v>41744.745208333334</v>
      </c>
    </row>
    <row r="2560" spans="1:19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14">
        <v>1427747906</v>
      </c>
      <c r="K2560" t="b">
        <v>0</v>
      </c>
      <c r="L2560">
        <v>18</v>
      </c>
      <c r="M2560" t="b">
        <v>1</v>
      </c>
      <c r="N2560" s="12" t="s">
        <v>8284</v>
      </c>
      <c r="O2560" t="s">
        <v>8313</v>
      </c>
      <c r="P2560" s="10">
        <f t="shared" si="156"/>
        <v>109</v>
      </c>
      <c r="Q2560" s="10">
        <f t="shared" si="157"/>
        <v>75.61</v>
      </c>
      <c r="R2560">
        <f t="shared" si="158"/>
        <v>2015</v>
      </c>
      <c r="S2560" s="17">
        <f t="shared" si="159"/>
        <v>42093.860023148154</v>
      </c>
    </row>
    <row r="2561" spans="1:19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14">
        <v>1318539484</v>
      </c>
      <c r="K2561" t="b">
        <v>0</v>
      </c>
      <c r="L2561">
        <v>25</v>
      </c>
      <c r="M2561" t="b">
        <v>1</v>
      </c>
      <c r="N2561" s="12" t="s">
        <v>8284</v>
      </c>
      <c r="O2561" t="s">
        <v>8313</v>
      </c>
      <c r="P2561" s="10">
        <f t="shared" si="156"/>
        <v>111</v>
      </c>
      <c r="Q2561" s="10">
        <f t="shared" si="157"/>
        <v>35.6</v>
      </c>
      <c r="R2561">
        <f t="shared" si="158"/>
        <v>2011</v>
      </c>
      <c r="S2561" s="17">
        <f t="shared" si="159"/>
        <v>40829.873657407406</v>
      </c>
    </row>
    <row r="2562" spans="1:19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14">
        <v>1423090174</v>
      </c>
      <c r="K2562" t="b">
        <v>0</v>
      </c>
      <c r="L2562">
        <v>21</v>
      </c>
      <c r="M2562" t="b">
        <v>1</v>
      </c>
      <c r="N2562" s="12" t="s">
        <v>8284</v>
      </c>
      <c r="O2562" t="s">
        <v>8313</v>
      </c>
      <c r="P2562" s="10">
        <f t="shared" si="156"/>
        <v>100</v>
      </c>
      <c r="Q2562" s="10">
        <f t="shared" si="157"/>
        <v>143</v>
      </c>
      <c r="R2562">
        <f t="shared" si="158"/>
        <v>2015</v>
      </c>
      <c r="S2562" s="17">
        <f t="shared" si="159"/>
        <v>42039.951087962967</v>
      </c>
    </row>
    <row r="2563" spans="1:19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14">
        <v>1442148089</v>
      </c>
      <c r="K2563" t="b">
        <v>0</v>
      </c>
      <c r="L2563">
        <v>0</v>
      </c>
      <c r="M2563" t="b">
        <v>0</v>
      </c>
      <c r="N2563" s="12" t="s">
        <v>8295</v>
      </c>
      <c r="O2563" t="s">
        <v>8296</v>
      </c>
      <c r="P2563" s="10">
        <f t="shared" ref="P2563:P2626" si="160">ROUND(E2563/D2563*100,0)</f>
        <v>0</v>
      </c>
      <c r="Q2563" s="10" t="e">
        <f t="shared" ref="Q2563:Q2626" si="161">ROUND(E2563/L2563,2)</f>
        <v>#DIV/0!</v>
      </c>
      <c r="R2563">
        <f t="shared" ref="R2563:R2626" si="162">YEAR(S2563)</f>
        <v>2015</v>
      </c>
      <c r="S2563" s="17">
        <f t="shared" ref="S2563:S2626" si="163">(((J2563/60)/60)/24)+DATE(1970,1,1)</f>
        <v>42260.528807870374</v>
      </c>
    </row>
    <row r="2564" spans="1:19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14">
        <v>1471005339</v>
      </c>
      <c r="K2564" t="b">
        <v>0</v>
      </c>
      <c r="L2564">
        <v>3</v>
      </c>
      <c r="M2564" t="b">
        <v>0</v>
      </c>
      <c r="N2564" s="12" t="s">
        <v>8295</v>
      </c>
      <c r="O2564" t="s">
        <v>8296</v>
      </c>
      <c r="P2564" s="10">
        <f t="shared" si="160"/>
        <v>1</v>
      </c>
      <c r="Q2564" s="10">
        <f t="shared" si="161"/>
        <v>25</v>
      </c>
      <c r="R2564">
        <f t="shared" si="162"/>
        <v>2016</v>
      </c>
      <c r="S2564" s="17">
        <f t="shared" si="163"/>
        <v>42594.524756944447</v>
      </c>
    </row>
    <row r="2565" spans="1:19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14">
        <v>1433042451</v>
      </c>
      <c r="K2565" t="b">
        <v>0</v>
      </c>
      <c r="L2565">
        <v>0</v>
      </c>
      <c r="M2565" t="b">
        <v>0</v>
      </c>
      <c r="N2565" s="12" t="s">
        <v>8295</v>
      </c>
      <c r="O2565" t="s">
        <v>8296</v>
      </c>
      <c r="P2565" s="10">
        <f t="shared" si="160"/>
        <v>0</v>
      </c>
      <c r="Q2565" s="10" t="e">
        <f t="shared" si="161"/>
        <v>#DIV/0!</v>
      </c>
      <c r="R2565">
        <f t="shared" si="162"/>
        <v>2015</v>
      </c>
      <c r="S2565" s="17">
        <f t="shared" si="163"/>
        <v>42155.139479166668</v>
      </c>
    </row>
    <row r="2566" spans="1:19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14">
        <v>1404262699</v>
      </c>
      <c r="K2566" t="b">
        <v>0</v>
      </c>
      <c r="L2566">
        <v>0</v>
      </c>
      <c r="M2566" t="b">
        <v>0</v>
      </c>
      <c r="N2566" s="12" t="s">
        <v>8295</v>
      </c>
      <c r="O2566" t="s">
        <v>8296</v>
      </c>
      <c r="P2566" s="10">
        <f t="shared" si="160"/>
        <v>0</v>
      </c>
      <c r="Q2566" s="10" t="e">
        <f t="shared" si="161"/>
        <v>#DIV/0!</v>
      </c>
      <c r="R2566">
        <f t="shared" si="162"/>
        <v>2014</v>
      </c>
      <c r="S2566" s="17">
        <f t="shared" si="163"/>
        <v>41822.040497685186</v>
      </c>
    </row>
    <row r="2567" spans="1:19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14">
        <v>1457710589</v>
      </c>
      <c r="K2567" t="b">
        <v>0</v>
      </c>
      <c r="L2567">
        <v>1</v>
      </c>
      <c r="M2567" t="b">
        <v>0</v>
      </c>
      <c r="N2567" s="12" t="s">
        <v>8295</v>
      </c>
      <c r="O2567" t="s">
        <v>8296</v>
      </c>
      <c r="P2567" s="10">
        <f t="shared" si="160"/>
        <v>1</v>
      </c>
      <c r="Q2567" s="10">
        <f t="shared" si="161"/>
        <v>100</v>
      </c>
      <c r="R2567">
        <f t="shared" si="162"/>
        <v>2016</v>
      </c>
      <c r="S2567" s="17">
        <f t="shared" si="163"/>
        <v>42440.650335648148</v>
      </c>
    </row>
    <row r="2568" spans="1:19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14">
        <v>1406071948</v>
      </c>
      <c r="K2568" t="b">
        <v>0</v>
      </c>
      <c r="L2568">
        <v>0</v>
      </c>
      <c r="M2568" t="b">
        <v>0</v>
      </c>
      <c r="N2568" s="12" t="s">
        <v>8295</v>
      </c>
      <c r="O2568" t="s">
        <v>8296</v>
      </c>
      <c r="P2568" s="10">
        <f t="shared" si="160"/>
        <v>0</v>
      </c>
      <c r="Q2568" s="10" t="e">
        <f t="shared" si="161"/>
        <v>#DIV/0!</v>
      </c>
      <c r="R2568">
        <f t="shared" si="162"/>
        <v>2014</v>
      </c>
      <c r="S2568" s="17">
        <f t="shared" si="163"/>
        <v>41842.980879629627</v>
      </c>
    </row>
    <row r="2569" spans="1:19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14">
        <v>1427231138</v>
      </c>
      <c r="K2569" t="b">
        <v>0</v>
      </c>
      <c r="L2569">
        <v>2</v>
      </c>
      <c r="M2569" t="b">
        <v>0</v>
      </c>
      <c r="N2569" s="12" t="s">
        <v>8295</v>
      </c>
      <c r="O2569" t="s">
        <v>8296</v>
      </c>
      <c r="P2569" s="10">
        <f t="shared" si="160"/>
        <v>0</v>
      </c>
      <c r="Q2569" s="10">
        <f t="shared" si="161"/>
        <v>60</v>
      </c>
      <c r="R2569">
        <f t="shared" si="162"/>
        <v>2015</v>
      </c>
      <c r="S2569" s="17">
        <f t="shared" si="163"/>
        <v>42087.878912037035</v>
      </c>
    </row>
    <row r="2570" spans="1:19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14">
        <v>1470153594</v>
      </c>
      <c r="K2570" t="b">
        <v>0</v>
      </c>
      <c r="L2570">
        <v>1</v>
      </c>
      <c r="M2570" t="b">
        <v>0</v>
      </c>
      <c r="N2570" s="12" t="s">
        <v>8295</v>
      </c>
      <c r="O2570" t="s">
        <v>8296</v>
      </c>
      <c r="P2570" s="10">
        <f t="shared" si="160"/>
        <v>1</v>
      </c>
      <c r="Q2570" s="10">
        <f t="shared" si="161"/>
        <v>50</v>
      </c>
      <c r="R2570">
        <f t="shared" si="162"/>
        <v>2016</v>
      </c>
      <c r="S2570" s="17">
        <f t="shared" si="163"/>
        <v>42584.666597222225</v>
      </c>
    </row>
    <row r="2571" spans="1:19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14">
        <v>1439865112</v>
      </c>
      <c r="K2571" t="b">
        <v>0</v>
      </c>
      <c r="L2571">
        <v>2</v>
      </c>
      <c r="M2571" t="b">
        <v>0</v>
      </c>
      <c r="N2571" s="12" t="s">
        <v>8295</v>
      </c>
      <c r="O2571" t="s">
        <v>8296</v>
      </c>
      <c r="P2571" s="10">
        <f t="shared" si="160"/>
        <v>2</v>
      </c>
      <c r="Q2571" s="10">
        <f t="shared" si="161"/>
        <v>72.5</v>
      </c>
      <c r="R2571">
        <f t="shared" si="162"/>
        <v>2015</v>
      </c>
      <c r="S2571" s="17">
        <f t="shared" si="163"/>
        <v>42234.105462962965</v>
      </c>
    </row>
    <row r="2572" spans="1:19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14">
        <v>1483998035</v>
      </c>
      <c r="K2572" t="b">
        <v>0</v>
      </c>
      <c r="L2572">
        <v>2</v>
      </c>
      <c r="M2572" t="b">
        <v>0</v>
      </c>
      <c r="N2572" s="12" t="s">
        <v>8295</v>
      </c>
      <c r="O2572" t="s">
        <v>8296</v>
      </c>
      <c r="P2572" s="10">
        <f t="shared" si="160"/>
        <v>1</v>
      </c>
      <c r="Q2572" s="10">
        <f t="shared" si="161"/>
        <v>29.5</v>
      </c>
      <c r="R2572">
        <f t="shared" si="162"/>
        <v>2017</v>
      </c>
      <c r="S2572" s="17">
        <f t="shared" si="163"/>
        <v>42744.903182870374</v>
      </c>
    </row>
    <row r="2573" spans="1:19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14">
        <v>1458461521</v>
      </c>
      <c r="K2573" t="b">
        <v>0</v>
      </c>
      <c r="L2573">
        <v>4</v>
      </c>
      <c r="M2573" t="b">
        <v>0</v>
      </c>
      <c r="N2573" s="12" t="s">
        <v>8295</v>
      </c>
      <c r="O2573" t="s">
        <v>8296</v>
      </c>
      <c r="P2573" s="10">
        <f t="shared" si="160"/>
        <v>0</v>
      </c>
      <c r="Q2573" s="10">
        <f t="shared" si="161"/>
        <v>62.5</v>
      </c>
      <c r="R2573">
        <f t="shared" si="162"/>
        <v>2016</v>
      </c>
      <c r="S2573" s="17">
        <f t="shared" si="163"/>
        <v>42449.341678240744</v>
      </c>
    </row>
    <row r="2574" spans="1:19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14">
        <v>1426301517</v>
      </c>
      <c r="K2574" t="b">
        <v>0</v>
      </c>
      <c r="L2574">
        <v>0</v>
      </c>
      <c r="M2574" t="b">
        <v>0</v>
      </c>
      <c r="N2574" s="12" t="s">
        <v>8295</v>
      </c>
      <c r="O2574" t="s">
        <v>8296</v>
      </c>
      <c r="P2574" s="10">
        <f t="shared" si="160"/>
        <v>0</v>
      </c>
      <c r="Q2574" s="10" t="e">
        <f t="shared" si="161"/>
        <v>#DIV/0!</v>
      </c>
      <c r="R2574">
        <f t="shared" si="162"/>
        <v>2015</v>
      </c>
      <c r="S2574" s="17">
        <f t="shared" si="163"/>
        <v>42077.119409722218</v>
      </c>
    </row>
    <row r="2575" spans="1:19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14">
        <v>1404915149</v>
      </c>
      <c r="K2575" t="b">
        <v>0</v>
      </c>
      <c r="L2575">
        <v>0</v>
      </c>
      <c r="M2575" t="b">
        <v>0</v>
      </c>
      <c r="N2575" s="12" t="s">
        <v>8295</v>
      </c>
      <c r="O2575" t="s">
        <v>8296</v>
      </c>
      <c r="P2575" s="10">
        <f t="shared" si="160"/>
        <v>0</v>
      </c>
      <c r="Q2575" s="10" t="e">
        <f t="shared" si="161"/>
        <v>#DIV/0!</v>
      </c>
      <c r="R2575">
        <f t="shared" si="162"/>
        <v>2014</v>
      </c>
      <c r="S2575" s="17">
        <f t="shared" si="163"/>
        <v>41829.592002314814</v>
      </c>
    </row>
    <row r="2576" spans="1:19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14">
        <v>1461786545</v>
      </c>
      <c r="K2576" t="b">
        <v>0</v>
      </c>
      <c r="L2576">
        <v>0</v>
      </c>
      <c r="M2576" t="b">
        <v>0</v>
      </c>
      <c r="N2576" s="12" t="s">
        <v>8295</v>
      </c>
      <c r="O2576" t="s">
        <v>8296</v>
      </c>
      <c r="P2576" s="10">
        <f t="shared" si="160"/>
        <v>0</v>
      </c>
      <c r="Q2576" s="10" t="e">
        <f t="shared" si="161"/>
        <v>#DIV/0!</v>
      </c>
      <c r="R2576">
        <f t="shared" si="162"/>
        <v>2016</v>
      </c>
      <c r="S2576" s="17">
        <f t="shared" si="163"/>
        <v>42487.825752314813</v>
      </c>
    </row>
    <row r="2577" spans="1:19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14">
        <v>1418438194</v>
      </c>
      <c r="K2577" t="b">
        <v>0</v>
      </c>
      <c r="L2577">
        <v>0</v>
      </c>
      <c r="M2577" t="b">
        <v>0</v>
      </c>
      <c r="N2577" s="12" t="s">
        <v>8295</v>
      </c>
      <c r="O2577" t="s">
        <v>8296</v>
      </c>
      <c r="P2577" s="10">
        <f t="shared" si="160"/>
        <v>0</v>
      </c>
      <c r="Q2577" s="10" t="e">
        <f t="shared" si="161"/>
        <v>#DIV/0!</v>
      </c>
      <c r="R2577">
        <f t="shared" si="162"/>
        <v>2014</v>
      </c>
      <c r="S2577" s="17">
        <f t="shared" si="163"/>
        <v>41986.108726851846</v>
      </c>
    </row>
    <row r="2578" spans="1:19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14">
        <v>1424823247</v>
      </c>
      <c r="K2578" t="b">
        <v>0</v>
      </c>
      <c r="L2578">
        <v>0</v>
      </c>
      <c r="M2578" t="b">
        <v>0</v>
      </c>
      <c r="N2578" s="12" t="s">
        <v>8295</v>
      </c>
      <c r="O2578" t="s">
        <v>8296</v>
      </c>
      <c r="P2578" s="10">
        <f t="shared" si="160"/>
        <v>0</v>
      </c>
      <c r="Q2578" s="10" t="e">
        <f t="shared" si="161"/>
        <v>#DIV/0!</v>
      </c>
      <c r="R2578">
        <f t="shared" si="162"/>
        <v>2015</v>
      </c>
      <c r="S2578" s="17">
        <f t="shared" si="163"/>
        <v>42060.00980324074</v>
      </c>
    </row>
    <row r="2579" spans="1:19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14">
        <v>1405021297</v>
      </c>
      <c r="K2579" t="b">
        <v>0</v>
      </c>
      <c r="L2579">
        <v>0</v>
      </c>
      <c r="M2579" t="b">
        <v>0</v>
      </c>
      <c r="N2579" s="12" t="s">
        <v>8295</v>
      </c>
      <c r="O2579" t="s">
        <v>8296</v>
      </c>
      <c r="P2579" s="10">
        <f t="shared" si="160"/>
        <v>0</v>
      </c>
      <c r="Q2579" s="10" t="e">
        <f t="shared" si="161"/>
        <v>#DIV/0!</v>
      </c>
      <c r="R2579">
        <f t="shared" si="162"/>
        <v>2014</v>
      </c>
      <c r="S2579" s="17">
        <f t="shared" si="163"/>
        <v>41830.820567129631</v>
      </c>
    </row>
    <row r="2580" spans="1:19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14">
        <v>1440203579</v>
      </c>
      <c r="K2580" t="b">
        <v>0</v>
      </c>
      <c r="L2580">
        <v>0</v>
      </c>
      <c r="M2580" t="b">
        <v>0</v>
      </c>
      <c r="N2580" s="12" t="s">
        <v>8295</v>
      </c>
      <c r="O2580" t="s">
        <v>8296</v>
      </c>
      <c r="P2580" s="10">
        <f t="shared" si="160"/>
        <v>0</v>
      </c>
      <c r="Q2580" s="10" t="e">
        <f t="shared" si="161"/>
        <v>#DIV/0!</v>
      </c>
      <c r="R2580">
        <f t="shared" si="162"/>
        <v>2015</v>
      </c>
      <c r="S2580" s="17">
        <f t="shared" si="163"/>
        <v>42238.022905092599</v>
      </c>
    </row>
    <row r="2581" spans="1:19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14">
        <v>1405626903</v>
      </c>
      <c r="K2581" t="b">
        <v>0</v>
      </c>
      <c r="L2581">
        <v>12</v>
      </c>
      <c r="M2581" t="b">
        <v>0</v>
      </c>
      <c r="N2581" s="12" t="s">
        <v>8295</v>
      </c>
      <c r="O2581" t="s">
        <v>8296</v>
      </c>
      <c r="P2581" s="10">
        <f t="shared" si="160"/>
        <v>0</v>
      </c>
      <c r="Q2581" s="10">
        <f t="shared" si="161"/>
        <v>23.08</v>
      </c>
      <c r="R2581">
        <f t="shared" si="162"/>
        <v>2014</v>
      </c>
      <c r="S2581" s="17">
        <f t="shared" si="163"/>
        <v>41837.829895833333</v>
      </c>
    </row>
    <row r="2582" spans="1:19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14">
        <v>1429170603</v>
      </c>
      <c r="K2582" t="b">
        <v>0</v>
      </c>
      <c r="L2582">
        <v>2</v>
      </c>
      <c r="M2582" t="b">
        <v>0</v>
      </c>
      <c r="N2582" s="12" t="s">
        <v>8295</v>
      </c>
      <c r="O2582" t="s">
        <v>8296</v>
      </c>
      <c r="P2582" s="10">
        <f t="shared" si="160"/>
        <v>1</v>
      </c>
      <c r="Q2582" s="10">
        <f t="shared" si="161"/>
        <v>25.5</v>
      </c>
      <c r="R2582">
        <f t="shared" si="162"/>
        <v>2015</v>
      </c>
      <c r="S2582" s="17">
        <f t="shared" si="163"/>
        <v>42110.326423611114</v>
      </c>
    </row>
    <row r="2583" spans="1:19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14">
        <v>1445094298</v>
      </c>
      <c r="K2583" t="b">
        <v>0</v>
      </c>
      <c r="L2583">
        <v>11</v>
      </c>
      <c r="M2583" t="b">
        <v>0</v>
      </c>
      <c r="N2583" s="12" t="s">
        <v>8295</v>
      </c>
      <c r="O2583" t="s">
        <v>8296</v>
      </c>
      <c r="P2583" s="10">
        <f t="shared" si="160"/>
        <v>11</v>
      </c>
      <c r="Q2583" s="10">
        <f t="shared" si="161"/>
        <v>48.18</v>
      </c>
      <c r="R2583">
        <f t="shared" si="162"/>
        <v>2015</v>
      </c>
      <c r="S2583" s="17">
        <f t="shared" si="163"/>
        <v>42294.628449074073</v>
      </c>
    </row>
    <row r="2584" spans="1:19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14">
        <v>1475192634</v>
      </c>
      <c r="K2584" t="b">
        <v>0</v>
      </c>
      <c r="L2584">
        <v>1</v>
      </c>
      <c r="M2584" t="b">
        <v>0</v>
      </c>
      <c r="N2584" s="12" t="s">
        <v>8295</v>
      </c>
      <c r="O2584" t="s">
        <v>8296</v>
      </c>
      <c r="P2584" s="10">
        <f t="shared" si="160"/>
        <v>0</v>
      </c>
      <c r="Q2584" s="10">
        <f t="shared" si="161"/>
        <v>1</v>
      </c>
      <c r="R2584">
        <f t="shared" si="162"/>
        <v>2016</v>
      </c>
      <c r="S2584" s="17">
        <f t="shared" si="163"/>
        <v>42642.988819444443</v>
      </c>
    </row>
    <row r="2585" spans="1:19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14">
        <v>1421346480</v>
      </c>
      <c r="K2585" t="b">
        <v>0</v>
      </c>
      <c r="L2585">
        <v>5</v>
      </c>
      <c r="M2585" t="b">
        <v>0</v>
      </c>
      <c r="N2585" s="12" t="s">
        <v>8295</v>
      </c>
      <c r="O2585" t="s">
        <v>8296</v>
      </c>
      <c r="P2585" s="10">
        <f t="shared" si="160"/>
        <v>1</v>
      </c>
      <c r="Q2585" s="10">
        <f t="shared" si="161"/>
        <v>1</v>
      </c>
      <c r="R2585">
        <f t="shared" si="162"/>
        <v>2015</v>
      </c>
      <c r="S2585" s="17">
        <f t="shared" si="163"/>
        <v>42019.76944444445</v>
      </c>
    </row>
    <row r="2586" spans="1:19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14">
        <v>1431749369</v>
      </c>
      <c r="K2586" t="b">
        <v>0</v>
      </c>
      <c r="L2586">
        <v>0</v>
      </c>
      <c r="M2586" t="b">
        <v>0</v>
      </c>
      <c r="N2586" s="12" t="s">
        <v>8295</v>
      </c>
      <c r="O2586" t="s">
        <v>8296</v>
      </c>
      <c r="P2586" s="10">
        <f t="shared" si="160"/>
        <v>0</v>
      </c>
      <c r="Q2586" s="10" t="e">
        <f t="shared" si="161"/>
        <v>#DIV/0!</v>
      </c>
      <c r="R2586">
        <f t="shared" si="162"/>
        <v>2015</v>
      </c>
      <c r="S2586" s="17">
        <f t="shared" si="163"/>
        <v>42140.173252314817</v>
      </c>
    </row>
    <row r="2587" spans="1:19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14">
        <v>1402009632</v>
      </c>
      <c r="K2587" t="b">
        <v>0</v>
      </c>
      <c r="L2587">
        <v>1</v>
      </c>
      <c r="M2587" t="b">
        <v>0</v>
      </c>
      <c r="N2587" s="12" t="s">
        <v>8295</v>
      </c>
      <c r="O2587" t="s">
        <v>8296</v>
      </c>
      <c r="P2587" s="10">
        <f t="shared" si="160"/>
        <v>0</v>
      </c>
      <c r="Q2587" s="10">
        <f t="shared" si="161"/>
        <v>50</v>
      </c>
      <c r="R2587">
        <f t="shared" si="162"/>
        <v>2014</v>
      </c>
      <c r="S2587" s="17">
        <f t="shared" si="163"/>
        <v>41795.963333333333</v>
      </c>
    </row>
    <row r="2588" spans="1:19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14">
        <v>1448438136</v>
      </c>
      <c r="K2588" t="b">
        <v>0</v>
      </c>
      <c r="L2588">
        <v>1</v>
      </c>
      <c r="M2588" t="b">
        <v>0</v>
      </c>
      <c r="N2588" s="12" t="s">
        <v>8295</v>
      </c>
      <c r="O2588" t="s">
        <v>8296</v>
      </c>
      <c r="P2588" s="10">
        <f t="shared" si="160"/>
        <v>0</v>
      </c>
      <c r="Q2588" s="10">
        <f t="shared" si="161"/>
        <v>5</v>
      </c>
      <c r="R2588">
        <f t="shared" si="162"/>
        <v>2015</v>
      </c>
      <c r="S2588" s="17">
        <f t="shared" si="163"/>
        <v>42333.330277777779</v>
      </c>
    </row>
    <row r="2589" spans="1:19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14">
        <v>1448899953</v>
      </c>
      <c r="K2589" t="b">
        <v>0</v>
      </c>
      <c r="L2589">
        <v>6</v>
      </c>
      <c r="M2589" t="b">
        <v>0</v>
      </c>
      <c r="N2589" s="12" t="s">
        <v>8295</v>
      </c>
      <c r="O2589" t="s">
        <v>8296</v>
      </c>
      <c r="P2589" s="10">
        <f t="shared" si="160"/>
        <v>2</v>
      </c>
      <c r="Q2589" s="10">
        <f t="shared" si="161"/>
        <v>202.83</v>
      </c>
      <c r="R2589">
        <f t="shared" si="162"/>
        <v>2015</v>
      </c>
      <c r="S2589" s="17">
        <f t="shared" si="163"/>
        <v>42338.675381944442</v>
      </c>
    </row>
    <row r="2590" spans="1:19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14">
        <v>1423325626</v>
      </c>
      <c r="K2590" t="b">
        <v>0</v>
      </c>
      <c r="L2590">
        <v>8</v>
      </c>
      <c r="M2590" t="b">
        <v>0</v>
      </c>
      <c r="N2590" s="12" t="s">
        <v>8295</v>
      </c>
      <c r="O2590" t="s">
        <v>8296</v>
      </c>
      <c r="P2590" s="10">
        <f t="shared" si="160"/>
        <v>4</v>
      </c>
      <c r="Q2590" s="10">
        <f t="shared" si="161"/>
        <v>29.13</v>
      </c>
      <c r="R2590">
        <f t="shared" si="162"/>
        <v>2015</v>
      </c>
      <c r="S2590" s="17">
        <f t="shared" si="163"/>
        <v>42042.676226851851</v>
      </c>
    </row>
    <row r="2591" spans="1:19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14">
        <v>1456145527</v>
      </c>
      <c r="K2591" t="b">
        <v>0</v>
      </c>
      <c r="L2591">
        <v>1</v>
      </c>
      <c r="M2591" t="b">
        <v>0</v>
      </c>
      <c r="N2591" s="12" t="s">
        <v>8295</v>
      </c>
      <c r="O2591" t="s">
        <v>8296</v>
      </c>
      <c r="P2591" s="10">
        <f t="shared" si="160"/>
        <v>0</v>
      </c>
      <c r="Q2591" s="10">
        <f t="shared" si="161"/>
        <v>5</v>
      </c>
      <c r="R2591">
        <f t="shared" si="162"/>
        <v>2016</v>
      </c>
      <c r="S2591" s="17">
        <f t="shared" si="163"/>
        <v>42422.536192129628</v>
      </c>
    </row>
    <row r="2592" spans="1:19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14">
        <v>1453212497</v>
      </c>
      <c r="K2592" t="b">
        <v>0</v>
      </c>
      <c r="L2592">
        <v>0</v>
      </c>
      <c r="M2592" t="b">
        <v>0</v>
      </c>
      <c r="N2592" s="12" t="s">
        <v>8295</v>
      </c>
      <c r="O2592" t="s">
        <v>8296</v>
      </c>
      <c r="P2592" s="10">
        <f t="shared" si="160"/>
        <v>0</v>
      </c>
      <c r="Q2592" s="10" t="e">
        <f t="shared" si="161"/>
        <v>#DIV/0!</v>
      </c>
      <c r="R2592">
        <f t="shared" si="162"/>
        <v>2016</v>
      </c>
      <c r="S2592" s="17">
        <f t="shared" si="163"/>
        <v>42388.589085648149</v>
      </c>
    </row>
    <row r="2593" spans="1:19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14">
        <v>1452721524</v>
      </c>
      <c r="K2593" t="b">
        <v>0</v>
      </c>
      <c r="L2593">
        <v>2</v>
      </c>
      <c r="M2593" t="b">
        <v>0</v>
      </c>
      <c r="N2593" s="12" t="s">
        <v>8295</v>
      </c>
      <c r="O2593" t="s">
        <v>8296</v>
      </c>
      <c r="P2593" s="10">
        <f t="shared" si="160"/>
        <v>2</v>
      </c>
      <c r="Q2593" s="10">
        <f t="shared" si="161"/>
        <v>13</v>
      </c>
      <c r="R2593">
        <f t="shared" si="162"/>
        <v>2016</v>
      </c>
      <c r="S2593" s="17">
        <f t="shared" si="163"/>
        <v>42382.906527777777</v>
      </c>
    </row>
    <row r="2594" spans="1:19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14">
        <v>1409944421</v>
      </c>
      <c r="K2594" t="b">
        <v>0</v>
      </c>
      <c r="L2594">
        <v>1</v>
      </c>
      <c r="M2594" t="b">
        <v>0</v>
      </c>
      <c r="N2594" s="12" t="s">
        <v>8295</v>
      </c>
      <c r="O2594" t="s">
        <v>8296</v>
      </c>
      <c r="P2594" s="10">
        <f t="shared" si="160"/>
        <v>0</v>
      </c>
      <c r="Q2594" s="10">
        <f t="shared" si="161"/>
        <v>50</v>
      </c>
      <c r="R2594">
        <f t="shared" si="162"/>
        <v>2014</v>
      </c>
      <c r="S2594" s="17">
        <f t="shared" si="163"/>
        <v>41887.801168981481</v>
      </c>
    </row>
    <row r="2595" spans="1:19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14">
        <v>1427401026</v>
      </c>
      <c r="K2595" t="b">
        <v>0</v>
      </c>
      <c r="L2595">
        <v>0</v>
      </c>
      <c r="M2595" t="b">
        <v>0</v>
      </c>
      <c r="N2595" s="12" t="s">
        <v>8295</v>
      </c>
      <c r="O2595" t="s">
        <v>8296</v>
      </c>
      <c r="P2595" s="10">
        <f t="shared" si="160"/>
        <v>0</v>
      </c>
      <c r="Q2595" s="10" t="e">
        <f t="shared" si="161"/>
        <v>#DIV/0!</v>
      </c>
      <c r="R2595">
        <f t="shared" si="162"/>
        <v>2015</v>
      </c>
      <c r="S2595" s="17">
        <f t="shared" si="163"/>
        <v>42089.84520833334</v>
      </c>
    </row>
    <row r="2596" spans="1:19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14">
        <v>1404861228</v>
      </c>
      <c r="K2596" t="b">
        <v>0</v>
      </c>
      <c r="L2596">
        <v>1</v>
      </c>
      <c r="M2596" t="b">
        <v>0</v>
      </c>
      <c r="N2596" s="12" t="s">
        <v>8295</v>
      </c>
      <c r="O2596" t="s">
        <v>8296</v>
      </c>
      <c r="P2596" s="10">
        <f t="shared" si="160"/>
        <v>0</v>
      </c>
      <c r="Q2596" s="10">
        <f t="shared" si="161"/>
        <v>1</v>
      </c>
      <c r="R2596">
        <f t="shared" si="162"/>
        <v>2014</v>
      </c>
      <c r="S2596" s="17">
        <f t="shared" si="163"/>
        <v>41828.967916666668</v>
      </c>
    </row>
    <row r="2597" spans="1:19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14">
        <v>1485323500</v>
      </c>
      <c r="K2597" t="b">
        <v>0</v>
      </c>
      <c r="L2597">
        <v>19</v>
      </c>
      <c r="M2597" t="b">
        <v>0</v>
      </c>
      <c r="N2597" s="12" t="s">
        <v>8295</v>
      </c>
      <c r="O2597" t="s">
        <v>8296</v>
      </c>
      <c r="P2597" s="10">
        <f t="shared" si="160"/>
        <v>12</v>
      </c>
      <c r="Q2597" s="10">
        <f t="shared" si="161"/>
        <v>96.05</v>
      </c>
      <c r="R2597">
        <f t="shared" si="162"/>
        <v>2017</v>
      </c>
      <c r="S2597" s="17">
        <f t="shared" si="163"/>
        <v>42760.244212962964</v>
      </c>
    </row>
    <row r="2598" spans="1:19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14">
        <v>1404835009</v>
      </c>
      <c r="K2598" t="b">
        <v>0</v>
      </c>
      <c r="L2598">
        <v>27</v>
      </c>
      <c r="M2598" t="b">
        <v>0</v>
      </c>
      <c r="N2598" s="12" t="s">
        <v>8295</v>
      </c>
      <c r="O2598" t="s">
        <v>8296</v>
      </c>
      <c r="P2598" s="10">
        <f t="shared" si="160"/>
        <v>24</v>
      </c>
      <c r="Q2598" s="10">
        <f t="shared" si="161"/>
        <v>305.77999999999997</v>
      </c>
      <c r="R2598">
        <f t="shared" si="162"/>
        <v>2014</v>
      </c>
      <c r="S2598" s="17">
        <f t="shared" si="163"/>
        <v>41828.664456018516</v>
      </c>
    </row>
    <row r="2599" spans="1:19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14">
        <v>1463731917</v>
      </c>
      <c r="K2599" t="b">
        <v>0</v>
      </c>
      <c r="L2599">
        <v>7</v>
      </c>
      <c r="M2599" t="b">
        <v>0</v>
      </c>
      <c r="N2599" s="12" t="s">
        <v>8295</v>
      </c>
      <c r="O2599" t="s">
        <v>8296</v>
      </c>
      <c r="P2599" s="10">
        <f t="shared" si="160"/>
        <v>6</v>
      </c>
      <c r="Q2599" s="10">
        <f t="shared" si="161"/>
        <v>12.14</v>
      </c>
      <c r="R2599">
        <f t="shared" si="162"/>
        <v>2016</v>
      </c>
      <c r="S2599" s="17">
        <f t="shared" si="163"/>
        <v>42510.341631944444</v>
      </c>
    </row>
    <row r="2600" spans="1:19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14">
        <v>1440447001</v>
      </c>
      <c r="K2600" t="b">
        <v>0</v>
      </c>
      <c r="L2600">
        <v>14</v>
      </c>
      <c r="M2600" t="b">
        <v>0</v>
      </c>
      <c r="N2600" s="12" t="s">
        <v>8295</v>
      </c>
      <c r="O2600" t="s">
        <v>8296</v>
      </c>
      <c r="P2600" s="10">
        <f t="shared" si="160"/>
        <v>39</v>
      </c>
      <c r="Q2600" s="10">
        <f t="shared" si="161"/>
        <v>83.57</v>
      </c>
      <c r="R2600">
        <f t="shared" si="162"/>
        <v>2015</v>
      </c>
      <c r="S2600" s="17">
        <f t="shared" si="163"/>
        <v>42240.840289351851</v>
      </c>
    </row>
    <row r="2601" spans="1:19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14">
        <v>1403201147</v>
      </c>
      <c r="K2601" t="b">
        <v>0</v>
      </c>
      <c r="L2601">
        <v>5</v>
      </c>
      <c r="M2601" t="b">
        <v>0</v>
      </c>
      <c r="N2601" s="12" t="s">
        <v>8295</v>
      </c>
      <c r="O2601" t="s">
        <v>8296</v>
      </c>
      <c r="P2601" s="10">
        <f t="shared" si="160"/>
        <v>1</v>
      </c>
      <c r="Q2601" s="10">
        <f t="shared" si="161"/>
        <v>18</v>
      </c>
      <c r="R2601">
        <f t="shared" si="162"/>
        <v>2014</v>
      </c>
      <c r="S2601" s="17">
        <f t="shared" si="163"/>
        <v>41809.754016203704</v>
      </c>
    </row>
    <row r="2602" spans="1:19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14">
        <v>1453757800</v>
      </c>
      <c r="K2602" t="b">
        <v>0</v>
      </c>
      <c r="L2602">
        <v>30</v>
      </c>
      <c r="M2602" t="b">
        <v>0</v>
      </c>
      <c r="N2602" s="12" t="s">
        <v>8295</v>
      </c>
      <c r="O2602" t="s">
        <v>8296</v>
      </c>
      <c r="P2602" s="10">
        <f t="shared" si="160"/>
        <v>7</v>
      </c>
      <c r="Q2602" s="10">
        <f t="shared" si="161"/>
        <v>115.53</v>
      </c>
      <c r="R2602">
        <f t="shared" si="162"/>
        <v>2016</v>
      </c>
      <c r="S2602" s="17">
        <f t="shared" si="163"/>
        <v>42394.900462962964</v>
      </c>
    </row>
    <row r="2603" spans="1:19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14">
        <v>1346276349</v>
      </c>
      <c r="K2603" t="b">
        <v>1</v>
      </c>
      <c r="L2603">
        <v>151</v>
      </c>
      <c r="M2603" t="b">
        <v>1</v>
      </c>
      <c r="N2603" s="12" t="s">
        <v>8278</v>
      </c>
      <c r="O2603" t="s">
        <v>8314</v>
      </c>
      <c r="P2603" s="10">
        <f t="shared" si="160"/>
        <v>661</v>
      </c>
      <c r="Q2603" s="10">
        <f t="shared" si="161"/>
        <v>21.9</v>
      </c>
      <c r="R2603">
        <f t="shared" si="162"/>
        <v>2012</v>
      </c>
      <c r="S2603" s="17">
        <f t="shared" si="163"/>
        <v>41150.902187499996</v>
      </c>
    </row>
    <row r="2604" spans="1:19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14">
        <v>1412358968</v>
      </c>
      <c r="K2604" t="b">
        <v>1</v>
      </c>
      <c r="L2604">
        <v>489</v>
      </c>
      <c r="M2604" t="b">
        <v>1</v>
      </c>
      <c r="N2604" s="12" t="s">
        <v>8278</v>
      </c>
      <c r="O2604" t="s">
        <v>8314</v>
      </c>
      <c r="P2604" s="10">
        <f t="shared" si="160"/>
        <v>326</v>
      </c>
      <c r="Q2604" s="10">
        <f t="shared" si="161"/>
        <v>80.02</v>
      </c>
      <c r="R2604">
        <f t="shared" si="162"/>
        <v>2014</v>
      </c>
      <c r="S2604" s="17">
        <f t="shared" si="163"/>
        <v>41915.747314814813</v>
      </c>
    </row>
    <row r="2605" spans="1:19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14">
        <v>1386626054</v>
      </c>
      <c r="K2605" t="b">
        <v>1</v>
      </c>
      <c r="L2605">
        <v>50</v>
      </c>
      <c r="M2605" t="b">
        <v>1</v>
      </c>
      <c r="N2605" s="12" t="s">
        <v>8278</v>
      </c>
      <c r="O2605" t="s">
        <v>8314</v>
      </c>
      <c r="P2605" s="10">
        <f t="shared" si="160"/>
        <v>101</v>
      </c>
      <c r="Q2605" s="10">
        <f t="shared" si="161"/>
        <v>35.520000000000003</v>
      </c>
      <c r="R2605">
        <f t="shared" si="162"/>
        <v>2013</v>
      </c>
      <c r="S2605" s="17">
        <f t="shared" si="163"/>
        <v>41617.912662037037</v>
      </c>
    </row>
    <row r="2606" spans="1:19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14">
        <v>1333070023</v>
      </c>
      <c r="K2606" t="b">
        <v>1</v>
      </c>
      <c r="L2606">
        <v>321</v>
      </c>
      <c r="M2606" t="b">
        <v>1</v>
      </c>
      <c r="N2606" s="12" t="s">
        <v>8278</v>
      </c>
      <c r="O2606" t="s">
        <v>8314</v>
      </c>
      <c r="P2606" s="10">
        <f t="shared" si="160"/>
        <v>104</v>
      </c>
      <c r="Q2606" s="10">
        <f t="shared" si="161"/>
        <v>64.930000000000007</v>
      </c>
      <c r="R2606">
        <f t="shared" si="162"/>
        <v>2012</v>
      </c>
      <c r="S2606" s="17">
        <f t="shared" si="163"/>
        <v>40998.051192129627</v>
      </c>
    </row>
    <row r="2607" spans="1:19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14">
        <v>1463576390</v>
      </c>
      <c r="K2607" t="b">
        <v>1</v>
      </c>
      <c r="L2607">
        <v>1762</v>
      </c>
      <c r="M2607" t="b">
        <v>1</v>
      </c>
      <c r="N2607" s="12" t="s">
        <v>8278</v>
      </c>
      <c r="O2607" t="s">
        <v>8314</v>
      </c>
      <c r="P2607" s="10">
        <f t="shared" si="160"/>
        <v>107</v>
      </c>
      <c r="Q2607" s="10">
        <f t="shared" si="161"/>
        <v>60.97</v>
      </c>
      <c r="R2607">
        <f t="shared" si="162"/>
        <v>2016</v>
      </c>
      <c r="S2607" s="17">
        <f t="shared" si="163"/>
        <v>42508.541550925926</v>
      </c>
    </row>
    <row r="2608" spans="1:19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14">
        <v>1396026382</v>
      </c>
      <c r="K2608" t="b">
        <v>1</v>
      </c>
      <c r="L2608">
        <v>385</v>
      </c>
      <c r="M2608" t="b">
        <v>1</v>
      </c>
      <c r="N2608" s="12" t="s">
        <v>8278</v>
      </c>
      <c r="O2608" t="s">
        <v>8314</v>
      </c>
      <c r="P2608" s="10">
        <f t="shared" si="160"/>
        <v>110</v>
      </c>
      <c r="Q2608" s="10">
        <f t="shared" si="161"/>
        <v>31.44</v>
      </c>
      <c r="R2608">
        <f t="shared" si="162"/>
        <v>2014</v>
      </c>
      <c r="S2608" s="17">
        <f t="shared" si="163"/>
        <v>41726.712754629632</v>
      </c>
    </row>
    <row r="2609" spans="1:19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14">
        <v>1435611572</v>
      </c>
      <c r="K2609" t="b">
        <v>1</v>
      </c>
      <c r="L2609">
        <v>398</v>
      </c>
      <c r="M2609" t="b">
        <v>1</v>
      </c>
      <c r="N2609" s="12" t="s">
        <v>8278</v>
      </c>
      <c r="O2609" t="s">
        <v>8314</v>
      </c>
      <c r="P2609" s="10">
        <f t="shared" si="160"/>
        <v>408</v>
      </c>
      <c r="Q2609" s="10">
        <f t="shared" si="161"/>
        <v>81.95</v>
      </c>
      <c r="R2609">
        <f t="shared" si="162"/>
        <v>2015</v>
      </c>
      <c r="S2609" s="17">
        <f t="shared" si="163"/>
        <v>42184.874675925923</v>
      </c>
    </row>
    <row r="2610" spans="1:19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14">
        <v>1485976468</v>
      </c>
      <c r="K2610" t="b">
        <v>1</v>
      </c>
      <c r="L2610">
        <v>304</v>
      </c>
      <c r="M2610" t="b">
        <v>1</v>
      </c>
      <c r="N2610" s="12" t="s">
        <v>8278</v>
      </c>
      <c r="O2610" t="s">
        <v>8314</v>
      </c>
      <c r="P2610" s="10">
        <f t="shared" si="160"/>
        <v>224</v>
      </c>
      <c r="Q2610" s="10">
        <f t="shared" si="161"/>
        <v>58.93</v>
      </c>
      <c r="R2610">
        <f t="shared" si="162"/>
        <v>2017</v>
      </c>
      <c r="S2610" s="17">
        <f t="shared" si="163"/>
        <v>42767.801712962959</v>
      </c>
    </row>
    <row r="2611" spans="1:19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14">
        <v>1339738951</v>
      </c>
      <c r="K2611" t="b">
        <v>1</v>
      </c>
      <c r="L2611">
        <v>676</v>
      </c>
      <c r="M2611" t="b">
        <v>1</v>
      </c>
      <c r="N2611" s="12" t="s">
        <v>8278</v>
      </c>
      <c r="O2611" t="s">
        <v>8314</v>
      </c>
      <c r="P2611" s="10">
        <f t="shared" si="160"/>
        <v>304</v>
      </c>
      <c r="Q2611" s="10">
        <f t="shared" si="161"/>
        <v>157.29</v>
      </c>
      <c r="R2611">
        <f t="shared" si="162"/>
        <v>2012</v>
      </c>
      <c r="S2611" s="17">
        <f t="shared" si="163"/>
        <v>41075.237858796296</v>
      </c>
    </row>
    <row r="2612" spans="1:19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14">
        <v>1468444125</v>
      </c>
      <c r="K2612" t="b">
        <v>1</v>
      </c>
      <c r="L2612">
        <v>577</v>
      </c>
      <c r="M2612" t="b">
        <v>1</v>
      </c>
      <c r="N2612" s="12" t="s">
        <v>8278</v>
      </c>
      <c r="O2612" t="s">
        <v>8314</v>
      </c>
      <c r="P2612" s="10">
        <f t="shared" si="160"/>
        <v>141</v>
      </c>
      <c r="Q2612" s="10">
        <f t="shared" si="161"/>
        <v>55.76</v>
      </c>
      <c r="R2612">
        <f t="shared" si="162"/>
        <v>2016</v>
      </c>
      <c r="S2612" s="17">
        <f t="shared" si="163"/>
        <v>42564.881076388891</v>
      </c>
    </row>
    <row r="2613" spans="1:19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14">
        <v>1480493014</v>
      </c>
      <c r="K2613" t="b">
        <v>1</v>
      </c>
      <c r="L2613">
        <v>3663</v>
      </c>
      <c r="M2613" t="b">
        <v>1</v>
      </c>
      <c r="N2613" s="12" t="s">
        <v>8278</v>
      </c>
      <c r="O2613" t="s">
        <v>8314</v>
      </c>
      <c r="P2613" s="10">
        <f t="shared" si="160"/>
        <v>2791</v>
      </c>
      <c r="Q2613" s="10">
        <f t="shared" si="161"/>
        <v>83.8</v>
      </c>
      <c r="R2613">
        <f t="shared" si="162"/>
        <v>2016</v>
      </c>
      <c r="S2613" s="17">
        <f t="shared" si="163"/>
        <v>42704.335810185185</v>
      </c>
    </row>
    <row r="2614" spans="1:19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14">
        <v>1418095570</v>
      </c>
      <c r="K2614" t="b">
        <v>1</v>
      </c>
      <c r="L2614">
        <v>294</v>
      </c>
      <c r="M2614" t="b">
        <v>1</v>
      </c>
      <c r="N2614" s="12" t="s">
        <v>8278</v>
      </c>
      <c r="O2614" t="s">
        <v>8314</v>
      </c>
      <c r="P2614" s="10">
        <f t="shared" si="160"/>
        <v>172</v>
      </c>
      <c r="Q2614" s="10">
        <f t="shared" si="161"/>
        <v>58.42</v>
      </c>
      <c r="R2614">
        <f t="shared" si="162"/>
        <v>2014</v>
      </c>
      <c r="S2614" s="17">
        <f t="shared" si="163"/>
        <v>41982.143171296295</v>
      </c>
    </row>
    <row r="2615" spans="1:19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14">
        <v>1345664294</v>
      </c>
      <c r="K2615" t="b">
        <v>1</v>
      </c>
      <c r="L2615">
        <v>28</v>
      </c>
      <c r="M2615" t="b">
        <v>1</v>
      </c>
      <c r="N2615" s="12" t="s">
        <v>8278</v>
      </c>
      <c r="O2615" t="s">
        <v>8314</v>
      </c>
      <c r="P2615" s="10">
        <f t="shared" si="160"/>
        <v>101</v>
      </c>
      <c r="Q2615" s="10">
        <f t="shared" si="161"/>
        <v>270.57</v>
      </c>
      <c r="R2615">
        <f t="shared" si="162"/>
        <v>2012</v>
      </c>
      <c r="S2615" s="17">
        <f t="shared" si="163"/>
        <v>41143.81821759259</v>
      </c>
    </row>
    <row r="2616" spans="1:19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14">
        <v>1396371612</v>
      </c>
      <c r="K2616" t="b">
        <v>1</v>
      </c>
      <c r="L2616">
        <v>100</v>
      </c>
      <c r="M2616" t="b">
        <v>1</v>
      </c>
      <c r="N2616" s="12" t="s">
        <v>8278</v>
      </c>
      <c r="O2616" t="s">
        <v>8314</v>
      </c>
      <c r="P2616" s="10">
        <f t="shared" si="160"/>
        <v>102</v>
      </c>
      <c r="Q2616" s="10">
        <f t="shared" si="161"/>
        <v>107.1</v>
      </c>
      <c r="R2616">
        <f t="shared" si="162"/>
        <v>2014</v>
      </c>
      <c r="S2616" s="17">
        <f t="shared" si="163"/>
        <v>41730.708472222221</v>
      </c>
    </row>
    <row r="2617" spans="1:19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14">
        <v>1458820564</v>
      </c>
      <c r="K2617" t="b">
        <v>0</v>
      </c>
      <c r="L2617">
        <v>72</v>
      </c>
      <c r="M2617" t="b">
        <v>1</v>
      </c>
      <c r="N2617" s="12" t="s">
        <v>8278</v>
      </c>
      <c r="O2617" t="s">
        <v>8314</v>
      </c>
      <c r="P2617" s="10">
        <f t="shared" si="160"/>
        <v>170</v>
      </c>
      <c r="Q2617" s="10">
        <f t="shared" si="161"/>
        <v>47.18</v>
      </c>
      <c r="R2617">
        <f t="shared" si="162"/>
        <v>2016</v>
      </c>
      <c r="S2617" s="17">
        <f t="shared" si="163"/>
        <v>42453.49726851852</v>
      </c>
    </row>
    <row r="2618" spans="1:19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14">
        <v>1437954729</v>
      </c>
      <c r="K2618" t="b">
        <v>1</v>
      </c>
      <c r="L2618">
        <v>238</v>
      </c>
      <c r="M2618" t="b">
        <v>1</v>
      </c>
      <c r="N2618" s="12" t="s">
        <v>8278</v>
      </c>
      <c r="O2618" t="s">
        <v>8314</v>
      </c>
      <c r="P2618" s="10">
        <f t="shared" si="160"/>
        <v>115</v>
      </c>
      <c r="Q2618" s="10">
        <f t="shared" si="161"/>
        <v>120.31</v>
      </c>
      <c r="R2618">
        <f t="shared" si="162"/>
        <v>2015</v>
      </c>
      <c r="S2618" s="17">
        <f t="shared" si="163"/>
        <v>42211.99454861111</v>
      </c>
    </row>
    <row r="2619" spans="1:19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14">
        <v>1411246751</v>
      </c>
      <c r="K2619" t="b">
        <v>1</v>
      </c>
      <c r="L2619">
        <v>159</v>
      </c>
      <c r="M2619" t="b">
        <v>1</v>
      </c>
      <c r="N2619" s="12" t="s">
        <v>8278</v>
      </c>
      <c r="O2619" t="s">
        <v>8314</v>
      </c>
      <c r="P2619" s="10">
        <f t="shared" si="160"/>
        <v>878</v>
      </c>
      <c r="Q2619" s="10">
        <f t="shared" si="161"/>
        <v>27.6</v>
      </c>
      <c r="R2619">
        <f t="shared" si="162"/>
        <v>2014</v>
      </c>
      <c r="S2619" s="17">
        <f t="shared" si="163"/>
        <v>41902.874432870369</v>
      </c>
    </row>
    <row r="2620" spans="1:19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14">
        <v>1443812461</v>
      </c>
      <c r="K2620" t="b">
        <v>1</v>
      </c>
      <c r="L2620">
        <v>77</v>
      </c>
      <c r="M2620" t="b">
        <v>1</v>
      </c>
      <c r="N2620" s="12" t="s">
        <v>8278</v>
      </c>
      <c r="O2620" t="s">
        <v>8314</v>
      </c>
      <c r="P2620" s="10">
        <f t="shared" si="160"/>
        <v>105</v>
      </c>
      <c r="Q2620" s="10">
        <f t="shared" si="161"/>
        <v>205.3</v>
      </c>
      <c r="R2620">
        <f t="shared" si="162"/>
        <v>2015</v>
      </c>
      <c r="S2620" s="17">
        <f t="shared" si="163"/>
        <v>42279.792372685188</v>
      </c>
    </row>
    <row r="2621" spans="1:19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14">
        <v>1443302004</v>
      </c>
      <c r="K2621" t="b">
        <v>1</v>
      </c>
      <c r="L2621">
        <v>53</v>
      </c>
      <c r="M2621" t="b">
        <v>1</v>
      </c>
      <c r="N2621" s="12" t="s">
        <v>8278</v>
      </c>
      <c r="O2621" t="s">
        <v>8314</v>
      </c>
      <c r="P2621" s="10">
        <f t="shared" si="160"/>
        <v>188</v>
      </c>
      <c r="Q2621" s="10">
        <f t="shared" si="161"/>
        <v>35.549999999999997</v>
      </c>
      <c r="R2621">
        <f t="shared" si="162"/>
        <v>2015</v>
      </c>
      <c r="S2621" s="17">
        <f t="shared" si="163"/>
        <v>42273.884305555555</v>
      </c>
    </row>
    <row r="2622" spans="1:19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14">
        <v>1441339242</v>
      </c>
      <c r="K2622" t="b">
        <v>1</v>
      </c>
      <c r="L2622">
        <v>1251</v>
      </c>
      <c r="M2622" t="b">
        <v>1</v>
      </c>
      <c r="N2622" s="12" t="s">
        <v>8278</v>
      </c>
      <c r="O2622" t="s">
        <v>8314</v>
      </c>
      <c r="P2622" s="10">
        <f t="shared" si="160"/>
        <v>144</v>
      </c>
      <c r="Q2622" s="10">
        <f t="shared" si="161"/>
        <v>74.64</v>
      </c>
      <c r="R2622">
        <f t="shared" si="162"/>
        <v>2015</v>
      </c>
      <c r="S2622" s="17">
        <f t="shared" si="163"/>
        <v>42251.16715277778</v>
      </c>
    </row>
    <row r="2623" spans="1:19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14">
        <v>1429638988</v>
      </c>
      <c r="K2623" t="b">
        <v>1</v>
      </c>
      <c r="L2623">
        <v>465</v>
      </c>
      <c r="M2623" t="b">
        <v>1</v>
      </c>
      <c r="N2623" s="12" t="s">
        <v>8278</v>
      </c>
      <c r="O2623" t="s">
        <v>8314</v>
      </c>
      <c r="P2623" s="10">
        <f t="shared" si="160"/>
        <v>146</v>
      </c>
      <c r="Q2623" s="10">
        <f t="shared" si="161"/>
        <v>47.06</v>
      </c>
      <c r="R2623">
        <f t="shared" si="162"/>
        <v>2015</v>
      </c>
      <c r="S2623" s="17">
        <f t="shared" si="163"/>
        <v>42115.74754629629</v>
      </c>
    </row>
    <row r="2624" spans="1:19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14">
        <v>1479232216</v>
      </c>
      <c r="K2624" t="b">
        <v>0</v>
      </c>
      <c r="L2624">
        <v>74</v>
      </c>
      <c r="M2624" t="b">
        <v>1</v>
      </c>
      <c r="N2624" s="12" t="s">
        <v>8278</v>
      </c>
      <c r="O2624" t="s">
        <v>8314</v>
      </c>
      <c r="P2624" s="10">
        <f t="shared" si="160"/>
        <v>131</v>
      </c>
      <c r="Q2624" s="10">
        <f t="shared" si="161"/>
        <v>26.59</v>
      </c>
      <c r="R2624">
        <f t="shared" si="162"/>
        <v>2016</v>
      </c>
      <c r="S2624" s="17">
        <f t="shared" si="163"/>
        <v>42689.74324074074</v>
      </c>
    </row>
    <row r="2625" spans="1:19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14">
        <v>1479449366</v>
      </c>
      <c r="K2625" t="b">
        <v>0</v>
      </c>
      <c r="L2625">
        <v>62</v>
      </c>
      <c r="M2625" t="b">
        <v>1</v>
      </c>
      <c r="N2625" s="12" t="s">
        <v>8278</v>
      </c>
      <c r="O2625" t="s">
        <v>8314</v>
      </c>
      <c r="P2625" s="10">
        <f t="shared" si="160"/>
        <v>114</v>
      </c>
      <c r="Q2625" s="10">
        <f t="shared" si="161"/>
        <v>36.770000000000003</v>
      </c>
      <c r="R2625">
        <f t="shared" si="162"/>
        <v>2016</v>
      </c>
      <c r="S2625" s="17">
        <f t="shared" si="163"/>
        <v>42692.256550925929</v>
      </c>
    </row>
    <row r="2626" spans="1:19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14">
        <v>1345716422</v>
      </c>
      <c r="K2626" t="b">
        <v>0</v>
      </c>
      <c r="L2626">
        <v>3468</v>
      </c>
      <c r="M2626" t="b">
        <v>1</v>
      </c>
      <c r="N2626" s="12" t="s">
        <v>8278</v>
      </c>
      <c r="O2626" t="s">
        <v>8314</v>
      </c>
      <c r="P2626" s="10">
        <f t="shared" si="160"/>
        <v>1379</v>
      </c>
      <c r="Q2626" s="10">
        <f t="shared" si="161"/>
        <v>31.82</v>
      </c>
      <c r="R2626">
        <f t="shared" si="162"/>
        <v>2012</v>
      </c>
      <c r="S2626" s="17">
        <f t="shared" si="163"/>
        <v>41144.42155092593</v>
      </c>
    </row>
    <row r="2627" spans="1:19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14">
        <v>1476559608</v>
      </c>
      <c r="K2627" t="b">
        <v>0</v>
      </c>
      <c r="L2627">
        <v>52</v>
      </c>
      <c r="M2627" t="b">
        <v>1</v>
      </c>
      <c r="N2627" s="12" t="s">
        <v>8278</v>
      </c>
      <c r="O2627" t="s">
        <v>8314</v>
      </c>
      <c r="P2627" s="10">
        <f t="shared" ref="P2627:P2690" si="164">ROUND(E2627/D2627*100,0)</f>
        <v>956</v>
      </c>
      <c r="Q2627" s="10">
        <f t="shared" ref="Q2627:Q2690" si="165">ROUND(E2627/L2627,2)</f>
        <v>27.58</v>
      </c>
      <c r="R2627">
        <f t="shared" ref="R2627:R2690" si="166">YEAR(S2627)</f>
        <v>2016</v>
      </c>
      <c r="S2627" s="17">
        <f t="shared" ref="S2627:S2690" si="167">(((J2627/60)/60)/24)+DATE(1970,1,1)</f>
        <v>42658.810277777782</v>
      </c>
    </row>
    <row r="2628" spans="1:19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14">
        <v>1430751869</v>
      </c>
      <c r="K2628" t="b">
        <v>0</v>
      </c>
      <c r="L2628">
        <v>50</v>
      </c>
      <c r="M2628" t="b">
        <v>1</v>
      </c>
      <c r="N2628" s="12" t="s">
        <v>8278</v>
      </c>
      <c r="O2628" t="s">
        <v>8314</v>
      </c>
      <c r="P2628" s="10">
        <f t="shared" si="164"/>
        <v>112</v>
      </c>
      <c r="Q2628" s="10">
        <f t="shared" si="165"/>
        <v>56</v>
      </c>
      <c r="R2628">
        <f t="shared" si="166"/>
        <v>2015</v>
      </c>
      <c r="S2628" s="17">
        <f t="shared" si="167"/>
        <v>42128.628113425926</v>
      </c>
    </row>
    <row r="2629" spans="1:19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14">
        <v>1445975661</v>
      </c>
      <c r="K2629" t="b">
        <v>0</v>
      </c>
      <c r="L2629">
        <v>45</v>
      </c>
      <c r="M2629" t="b">
        <v>1</v>
      </c>
      <c r="N2629" s="12" t="s">
        <v>8278</v>
      </c>
      <c r="O2629" t="s">
        <v>8314</v>
      </c>
      <c r="P2629" s="10">
        <f t="shared" si="164"/>
        <v>647</v>
      </c>
      <c r="Q2629" s="10">
        <f t="shared" si="165"/>
        <v>21.56</v>
      </c>
      <c r="R2629">
        <f t="shared" si="166"/>
        <v>2015</v>
      </c>
      <c r="S2629" s="17">
        <f t="shared" si="167"/>
        <v>42304.829409722224</v>
      </c>
    </row>
    <row r="2630" spans="1:19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14">
        <v>1415661067</v>
      </c>
      <c r="K2630" t="b">
        <v>0</v>
      </c>
      <c r="L2630">
        <v>21</v>
      </c>
      <c r="M2630" t="b">
        <v>1</v>
      </c>
      <c r="N2630" s="12" t="s">
        <v>8278</v>
      </c>
      <c r="O2630" t="s">
        <v>8314</v>
      </c>
      <c r="P2630" s="10">
        <f t="shared" si="164"/>
        <v>110</v>
      </c>
      <c r="Q2630" s="10">
        <f t="shared" si="165"/>
        <v>44.1</v>
      </c>
      <c r="R2630">
        <f t="shared" si="166"/>
        <v>2014</v>
      </c>
      <c r="S2630" s="17">
        <f t="shared" si="167"/>
        <v>41953.966053240743</v>
      </c>
    </row>
    <row r="2631" spans="1:19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14">
        <v>1429016122</v>
      </c>
      <c r="K2631" t="b">
        <v>0</v>
      </c>
      <c r="L2631">
        <v>100</v>
      </c>
      <c r="M2631" t="b">
        <v>1</v>
      </c>
      <c r="N2631" s="12" t="s">
        <v>8278</v>
      </c>
      <c r="O2631" t="s">
        <v>8314</v>
      </c>
      <c r="P2631" s="10">
        <f t="shared" si="164"/>
        <v>128</v>
      </c>
      <c r="Q2631" s="10">
        <f t="shared" si="165"/>
        <v>63.87</v>
      </c>
      <c r="R2631">
        <f t="shared" si="166"/>
        <v>2015</v>
      </c>
      <c r="S2631" s="17">
        <f t="shared" si="167"/>
        <v>42108.538449074069</v>
      </c>
    </row>
    <row r="2632" spans="1:19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14">
        <v>1464921112</v>
      </c>
      <c r="K2632" t="b">
        <v>0</v>
      </c>
      <c r="L2632">
        <v>81</v>
      </c>
      <c r="M2632" t="b">
        <v>1</v>
      </c>
      <c r="N2632" s="12" t="s">
        <v>8278</v>
      </c>
      <c r="O2632" t="s">
        <v>8314</v>
      </c>
      <c r="P2632" s="10">
        <f t="shared" si="164"/>
        <v>158</v>
      </c>
      <c r="Q2632" s="10">
        <f t="shared" si="165"/>
        <v>38.99</v>
      </c>
      <c r="R2632">
        <f t="shared" si="166"/>
        <v>2016</v>
      </c>
      <c r="S2632" s="17">
        <f t="shared" si="167"/>
        <v>42524.105462962965</v>
      </c>
    </row>
    <row r="2633" spans="1:19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14">
        <v>1438488227</v>
      </c>
      <c r="K2633" t="b">
        <v>0</v>
      </c>
      <c r="L2633">
        <v>286</v>
      </c>
      <c r="M2633" t="b">
        <v>1</v>
      </c>
      <c r="N2633" s="12" t="s">
        <v>8278</v>
      </c>
      <c r="O2633" t="s">
        <v>8314</v>
      </c>
      <c r="P2633" s="10">
        <f t="shared" si="164"/>
        <v>115</v>
      </c>
      <c r="Q2633" s="10">
        <f t="shared" si="165"/>
        <v>80.19</v>
      </c>
      <c r="R2633">
        <f t="shared" si="166"/>
        <v>2015</v>
      </c>
      <c r="S2633" s="17">
        <f t="shared" si="167"/>
        <v>42218.169293981482</v>
      </c>
    </row>
    <row r="2634" spans="1:19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14">
        <v>1462325339</v>
      </c>
      <c r="K2634" t="b">
        <v>0</v>
      </c>
      <c r="L2634">
        <v>42</v>
      </c>
      <c r="M2634" t="b">
        <v>1</v>
      </c>
      <c r="N2634" s="12" t="s">
        <v>8278</v>
      </c>
      <c r="O2634" t="s">
        <v>8314</v>
      </c>
      <c r="P2634" s="10">
        <f t="shared" si="164"/>
        <v>137</v>
      </c>
      <c r="Q2634" s="10">
        <f t="shared" si="165"/>
        <v>34.9</v>
      </c>
      <c r="R2634">
        <f t="shared" si="166"/>
        <v>2016</v>
      </c>
      <c r="S2634" s="17">
        <f t="shared" si="167"/>
        <v>42494.061793981484</v>
      </c>
    </row>
    <row r="2635" spans="1:19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14">
        <v>1390938332</v>
      </c>
      <c r="K2635" t="b">
        <v>0</v>
      </c>
      <c r="L2635">
        <v>199</v>
      </c>
      <c r="M2635" t="b">
        <v>1</v>
      </c>
      <c r="N2635" s="12" t="s">
        <v>8278</v>
      </c>
      <c r="O2635" t="s">
        <v>8314</v>
      </c>
      <c r="P2635" s="10">
        <f t="shared" si="164"/>
        <v>355</v>
      </c>
      <c r="Q2635" s="10">
        <f t="shared" si="165"/>
        <v>89.1</v>
      </c>
      <c r="R2635">
        <f t="shared" si="166"/>
        <v>2014</v>
      </c>
      <c r="S2635" s="17">
        <f t="shared" si="167"/>
        <v>41667.823287037041</v>
      </c>
    </row>
    <row r="2636" spans="1:19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14">
        <v>1472571921</v>
      </c>
      <c r="K2636" t="b">
        <v>0</v>
      </c>
      <c r="L2636">
        <v>25</v>
      </c>
      <c r="M2636" t="b">
        <v>1</v>
      </c>
      <c r="N2636" s="12" t="s">
        <v>8278</v>
      </c>
      <c r="O2636" t="s">
        <v>8314</v>
      </c>
      <c r="P2636" s="10">
        <f t="shared" si="164"/>
        <v>106</v>
      </c>
      <c r="Q2636" s="10">
        <f t="shared" si="165"/>
        <v>39.44</v>
      </c>
      <c r="R2636">
        <f t="shared" si="166"/>
        <v>2016</v>
      </c>
      <c r="S2636" s="17">
        <f t="shared" si="167"/>
        <v>42612.656493055561</v>
      </c>
    </row>
    <row r="2637" spans="1:19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14">
        <v>1422917361</v>
      </c>
      <c r="K2637" t="b">
        <v>0</v>
      </c>
      <c r="L2637">
        <v>84</v>
      </c>
      <c r="M2637" t="b">
        <v>1</v>
      </c>
      <c r="N2637" s="12" t="s">
        <v>8278</v>
      </c>
      <c r="O2637" t="s">
        <v>8314</v>
      </c>
      <c r="P2637" s="10">
        <f t="shared" si="164"/>
        <v>100</v>
      </c>
      <c r="Q2637" s="10">
        <f t="shared" si="165"/>
        <v>136.9</v>
      </c>
      <c r="R2637">
        <f t="shared" si="166"/>
        <v>2015</v>
      </c>
      <c r="S2637" s="17">
        <f t="shared" si="167"/>
        <v>42037.950937500005</v>
      </c>
    </row>
    <row r="2638" spans="1:19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14">
        <v>1474641914</v>
      </c>
      <c r="K2638" t="b">
        <v>0</v>
      </c>
      <c r="L2638">
        <v>50</v>
      </c>
      <c r="M2638" t="b">
        <v>1</v>
      </c>
      <c r="N2638" s="12" t="s">
        <v>8278</v>
      </c>
      <c r="O2638" t="s">
        <v>8314</v>
      </c>
      <c r="P2638" s="10">
        <f t="shared" si="164"/>
        <v>187</v>
      </c>
      <c r="Q2638" s="10">
        <f t="shared" si="165"/>
        <v>37.46</v>
      </c>
      <c r="R2638">
        <f t="shared" si="166"/>
        <v>2016</v>
      </c>
      <c r="S2638" s="17">
        <f t="shared" si="167"/>
        <v>42636.614745370374</v>
      </c>
    </row>
    <row r="2639" spans="1:19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14">
        <v>1474895475</v>
      </c>
      <c r="K2639" t="b">
        <v>0</v>
      </c>
      <c r="L2639">
        <v>26</v>
      </c>
      <c r="M2639" t="b">
        <v>1</v>
      </c>
      <c r="N2639" s="12" t="s">
        <v>8278</v>
      </c>
      <c r="O2639" t="s">
        <v>8314</v>
      </c>
      <c r="P2639" s="10">
        <f t="shared" si="164"/>
        <v>166</v>
      </c>
      <c r="Q2639" s="10">
        <f t="shared" si="165"/>
        <v>31.96</v>
      </c>
      <c r="R2639">
        <f t="shared" si="166"/>
        <v>2016</v>
      </c>
      <c r="S2639" s="17">
        <f t="shared" si="167"/>
        <v>42639.549479166672</v>
      </c>
    </row>
    <row r="2640" spans="1:19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14">
        <v>1418766895</v>
      </c>
      <c r="K2640" t="b">
        <v>0</v>
      </c>
      <c r="L2640">
        <v>14</v>
      </c>
      <c r="M2640" t="b">
        <v>1</v>
      </c>
      <c r="N2640" s="12" t="s">
        <v>8278</v>
      </c>
      <c r="O2640" t="s">
        <v>8314</v>
      </c>
      <c r="P2640" s="10">
        <f t="shared" si="164"/>
        <v>102</v>
      </c>
      <c r="Q2640" s="10">
        <f t="shared" si="165"/>
        <v>25.21</v>
      </c>
      <c r="R2640">
        <f t="shared" si="166"/>
        <v>2014</v>
      </c>
      <c r="S2640" s="17">
        <f t="shared" si="167"/>
        <v>41989.913136574076</v>
      </c>
    </row>
    <row r="2641" spans="1:19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14">
        <v>1421786748</v>
      </c>
      <c r="K2641" t="b">
        <v>0</v>
      </c>
      <c r="L2641">
        <v>49</v>
      </c>
      <c r="M2641" t="b">
        <v>1</v>
      </c>
      <c r="N2641" s="12" t="s">
        <v>8278</v>
      </c>
      <c r="O2641" t="s">
        <v>8314</v>
      </c>
      <c r="P2641" s="10">
        <f t="shared" si="164"/>
        <v>164</v>
      </c>
      <c r="Q2641" s="10">
        <f t="shared" si="165"/>
        <v>10.039999999999999</v>
      </c>
      <c r="R2641">
        <f t="shared" si="166"/>
        <v>2015</v>
      </c>
      <c r="S2641" s="17">
        <f t="shared" si="167"/>
        <v>42024.86513888889</v>
      </c>
    </row>
    <row r="2642" spans="1:19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14">
        <v>1428551474</v>
      </c>
      <c r="K2642" t="b">
        <v>0</v>
      </c>
      <c r="L2642">
        <v>69</v>
      </c>
      <c r="M2642" t="b">
        <v>1</v>
      </c>
      <c r="N2642" s="12" t="s">
        <v>8278</v>
      </c>
      <c r="O2642" t="s">
        <v>8314</v>
      </c>
      <c r="P2642" s="10">
        <f t="shared" si="164"/>
        <v>106</v>
      </c>
      <c r="Q2642" s="10">
        <f t="shared" si="165"/>
        <v>45.94</v>
      </c>
      <c r="R2642">
        <f t="shared" si="166"/>
        <v>2015</v>
      </c>
      <c r="S2642" s="17">
        <f t="shared" si="167"/>
        <v>42103.160578703704</v>
      </c>
    </row>
    <row r="2643" spans="1:19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14">
        <v>1409341863</v>
      </c>
      <c r="K2643" t="b">
        <v>0</v>
      </c>
      <c r="L2643">
        <v>1</v>
      </c>
      <c r="M2643" t="b">
        <v>0</v>
      </c>
      <c r="N2643" s="12" t="s">
        <v>8278</v>
      </c>
      <c r="O2643" t="s">
        <v>8314</v>
      </c>
      <c r="P2643" s="10">
        <f t="shared" si="164"/>
        <v>1</v>
      </c>
      <c r="Q2643" s="10">
        <f t="shared" si="165"/>
        <v>15</v>
      </c>
      <c r="R2643">
        <f t="shared" si="166"/>
        <v>2014</v>
      </c>
      <c r="S2643" s="17">
        <f t="shared" si="167"/>
        <v>41880.827118055553</v>
      </c>
    </row>
    <row r="2644" spans="1:19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14">
        <v>1465970108</v>
      </c>
      <c r="K2644" t="b">
        <v>0</v>
      </c>
      <c r="L2644">
        <v>0</v>
      </c>
      <c r="M2644" t="b">
        <v>0</v>
      </c>
      <c r="N2644" s="12" t="s">
        <v>8278</v>
      </c>
      <c r="O2644" t="s">
        <v>8314</v>
      </c>
      <c r="P2644" s="10">
        <f t="shared" si="164"/>
        <v>0</v>
      </c>
      <c r="Q2644" s="10" t="e">
        <f t="shared" si="165"/>
        <v>#DIV/0!</v>
      </c>
      <c r="R2644">
        <f t="shared" si="166"/>
        <v>2016</v>
      </c>
      <c r="S2644" s="17">
        <f t="shared" si="167"/>
        <v>42536.246620370366</v>
      </c>
    </row>
    <row r="2645" spans="1:19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14">
        <v>1479218315</v>
      </c>
      <c r="K2645" t="b">
        <v>1</v>
      </c>
      <c r="L2645">
        <v>1501</v>
      </c>
      <c r="M2645" t="b">
        <v>0</v>
      </c>
      <c r="N2645" s="12" t="s">
        <v>8278</v>
      </c>
      <c r="O2645" t="s">
        <v>8314</v>
      </c>
      <c r="P2645" s="10">
        <f t="shared" si="164"/>
        <v>34</v>
      </c>
      <c r="Q2645" s="10">
        <f t="shared" si="165"/>
        <v>223.58</v>
      </c>
      <c r="R2645">
        <f t="shared" si="166"/>
        <v>2016</v>
      </c>
      <c r="S2645" s="17">
        <f t="shared" si="167"/>
        <v>42689.582349537035</v>
      </c>
    </row>
    <row r="2646" spans="1:19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14">
        <v>1486580435</v>
      </c>
      <c r="K2646" t="b">
        <v>1</v>
      </c>
      <c r="L2646">
        <v>52</v>
      </c>
      <c r="M2646" t="b">
        <v>0</v>
      </c>
      <c r="N2646" s="12" t="s">
        <v>8278</v>
      </c>
      <c r="O2646" t="s">
        <v>8314</v>
      </c>
      <c r="P2646" s="10">
        <f t="shared" si="164"/>
        <v>2</v>
      </c>
      <c r="Q2646" s="10">
        <f t="shared" si="165"/>
        <v>39.479999999999997</v>
      </c>
      <c r="R2646">
        <f t="shared" si="166"/>
        <v>2017</v>
      </c>
      <c r="S2646" s="17">
        <f t="shared" si="167"/>
        <v>42774.792071759264</v>
      </c>
    </row>
    <row r="2647" spans="1:19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14">
        <v>1412885603</v>
      </c>
      <c r="K2647" t="b">
        <v>1</v>
      </c>
      <c r="L2647">
        <v>23</v>
      </c>
      <c r="M2647" t="b">
        <v>0</v>
      </c>
      <c r="N2647" s="12" t="s">
        <v>8278</v>
      </c>
      <c r="O2647" t="s">
        <v>8314</v>
      </c>
      <c r="P2647" s="10">
        <f t="shared" si="164"/>
        <v>11</v>
      </c>
      <c r="Q2647" s="10">
        <f t="shared" si="165"/>
        <v>91.3</v>
      </c>
      <c r="R2647">
        <f t="shared" si="166"/>
        <v>2014</v>
      </c>
      <c r="S2647" s="17">
        <f t="shared" si="167"/>
        <v>41921.842627314814</v>
      </c>
    </row>
    <row r="2648" spans="1:19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14">
        <v>1439191869</v>
      </c>
      <c r="K2648" t="b">
        <v>1</v>
      </c>
      <c r="L2648">
        <v>535</v>
      </c>
      <c r="M2648" t="b">
        <v>0</v>
      </c>
      <c r="N2648" s="12" t="s">
        <v>8278</v>
      </c>
      <c r="O2648" t="s">
        <v>8314</v>
      </c>
      <c r="P2648" s="10">
        <f t="shared" si="164"/>
        <v>8</v>
      </c>
      <c r="Q2648" s="10">
        <f t="shared" si="165"/>
        <v>78.67</v>
      </c>
      <c r="R2648">
        <f t="shared" si="166"/>
        <v>2015</v>
      </c>
      <c r="S2648" s="17">
        <f t="shared" si="167"/>
        <v>42226.313298611116</v>
      </c>
    </row>
    <row r="2649" spans="1:19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14">
        <v>1436941019</v>
      </c>
      <c r="K2649" t="b">
        <v>0</v>
      </c>
      <c r="L2649">
        <v>3</v>
      </c>
      <c r="M2649" t="b">
        <v>0</v>
      </c>
      <c r="N2649" s="12" t="s">
        <v>8278</v>
      </c>
      <c r="O2649" t="s">
        <v>8314</v>
      </c>
      <c r="P2649" s="10">
        <f t="shared" si="164"/>
        <v>1</v>
      </c>
      <c r="Q2649" s="10">
        <f t="shared" si="165"/>
        <v>12</v>
      </c>
      <c r="R2649">
        <f t="shared" si="166"/>
        <v>2015</v>
      </c>
      <c r="S2649" s="17">
        <f t="shared" si="167"/>
        <v>42200.261793981481</v>
      </c>
    </row>
    <row r="2650" spans="1:19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14">
        <v>1454951360</v>
      </c>
      <c r="K2650" t="b">
        <v>0</v>
      </c>
      <c r="L2650">
        <v>6</v>
      </c>
      <c r="M2650" t="b">
        <v>0</v>
      </c>
      <c r="N2650" s="12" t="s">
        <v>8278</v>
      </c>
      <c r="O2650" t="s">
        <v>8314</v>
      </c>
      <c r="P2650" s="10">
        <f t="shared" si="164"/>
        <v>1</v>
      </c>
      <c r="Q2650" s="10">
        <f t="shared" si="165"/>
        <v>17.670000000000002</v>
      </c>
      <c r="R2650">
        <f t="shared" si="166"/>
        <v>2016</v>
      </c>
      <c r="S2650" s="17">
        <f t="shared" si="167"/>
        <v>42408.714814814812</v>
      </c>
    </row>
    <row r="2651" spans="1:19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14">
        <v>1449186941</v>
      </c>
      <c r="K2651" t="b">
        <v>0</v>
      </c>
      <c r="L2651">
        <v>3</v>
      </c>
      <c r="M2651" t="b">
        <v>0</v>
      </c>
      <c r="N2651" s="12" t="s">
        <v>8278</v>
      </c>
      <c r="O2651" t="s">
        <v>8314</v>
      </c>
      <c r="P2651" s="10">
        <f t="shared" si="164"/>
        <v>0</v>
      </c>
      <c r="Q2651" s="10">
        <f t="shared" si="165"/>
        <v>41.33</v>
      </c>
      <c r="R2651">
        <f t="shared" si="166"/>
        <v>2015</v>
      </c>
      <c r="S2651" s="17">
        <f t="shared" si="167"/>
        <v>42341.99700231482</v>
      </c>
    </row>
    <row r="2652" spans="1:19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14">
        <v>1479740343</v>
      </c>
      <c r="K2652" t="b">
        <v>0</v>
      </c>
      <c r="L2652">
        <v>5</v>
      </c>
      <c r="M2652" t="b">
        <v>0</v>
      </c>
      <c r="N2652" s="12" t="s">
        <v>8278</v>
      </c>
      <c r="O2652" t="s">
        <v>8314</v>
      </c>
      <c r="P2652" s="10">
        <f t="shared" si="164"/>
        <v>1</v>
      </c>
      <c r="Q2652" s="10">
        <f t="shared" si="165"/>
        <v>71.599999999999994</v>
      </c>
      <c r="R2652">
        <f t="shared" si="166"/>
        <v>2016</v>
      </c>
      <c r="S2652" s="17">
        <f t="shared" si="167"/>
        <v>42695.624340277776</v>
      </c>
    </row>
    <row r="2653" spans="1:19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14">
        <v>1447960809</v>
      </c>
      <c r="K2653" t="b">
        <v>0</v>
      </c>
      <c r="L2653">
        <v>17</v>
      </c>
      <c r="M2653" t="b">
        <v>0</v>
      </c>
      <c r="N2653" s="12" t="s">
        <v>8278</v>
      </c>
      <c r="O2653" t="s">
        <v>8314</v>
      </c>
      <c r="P2653" s="10">
        <f t="shared" si="164"/>
        <v>2</v>
      </c>
      <c r="Q2653" s="10">
        <f t="shared" si="165"/>
        <v>307.82</v>
      </c>
      <c r="R2653">
        <f t="shared" si="166"/>
        <v>2015</v>
      </c>
      <c r="S2653" s="17">
        <f t="shared" si="167"/>
        <v>42327.805659722217</v>
      </c>
    </row>
    <row r="2654" spans="1:19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14">
        <v>1415591325</v>
      </c>
      <c r="K2654" t="b">
        <v>0</v>
      </c>
      <c r="L2654">
        <v>11</v>
      </c>
      <c r="M2654" t="b">
        <v>0</v>
      </c>
      <c r="N2654" s="12" t="s">
        <v>8278</v>
      </c>
      <c r="O2654" t="s">
        <v>8314</v>
      </c>
      <c r="P2654" s="10">
        <f t="shared" si="164"/>
        <v>1</v>
      </c>
      <c r="Q2654" s="10">
        <f t="shared" si="165"/>
        <v>80.45</v>
      </c>
      <c r="R2654">
        <f t="shared" si="166"/>
        <v>2014</v>
      </c>
      <c r="S2654" s="17">
        <f t="shared" si="167"/>
        <v>41953.158854166672</v>
      </c>
    </row>
    <row r="2655" spans="1:19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14">
        <v>1399909127</v>
      </c>
      <c r="K2655" t="b">
        <v>0</v>
      </c>
      <c r="L2655">
        <v>70</v>
      </c>
      <c r="M2655" t="b">
        <v>0</v>
      </c>
      <c r="N2655" s="12" t="s">
        <v>8278</v>
      </c>
      <c r="O2655" t="s">
        <v>8314</v>
      </c>
      <c r="P2655" s="10">
        <f t="shared" si="164"/>
        <v>12</v>
      </c>
      <c r="Q2655" s="10">
        <f t="shared" si="165"/>
        <v>83.94</v>
      </c>
      <c r="R2655">
        <f t="shared" si="166"/>
        <v>2014</v>
      </c>
      <c r="S2655" s="17">
        <f t="shared" si="167"/>
        <v>41771.651932870373</v>
      </c>
    </row>
    <row r="2656" spans="1:19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14">
        <v>1424442326</v>
      </c>
      <c r="K2656" t="b">
        <v>0</v>
      </c>
      <c r="L2656">
        <v>6</v>
      </c>
      <c r="M2656" t="b">
        <v>0</v>
      </c>
      <c r="N2656" s="12" t="s">
        <v>8278</v>
      </c>
      <c r="O2656" t="s">
        <v>8314</v>
      </c>
      <c r="P2656" s="10">
        <f t="shared" si="164"/>
        <v>0</v>
      </c>
      <c r="Q2656" s="10">
        <f t="shared" si="165"/>
        <v>8.5</v>
      </c>
      <c r="R2656">
        <f t="shared" si="166"/>
        <v>2015</v>
      </c>
      <c r="S2656" s="17">
        <f t="shared" si="167"/>
        <v>42055.600995370376</v>
      </c>
    </row>
    <row r="2657" spans="1:19" ht="15.7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14">
        <v>1452631647</v>
      </c>
      <c r="K2657" t="b">
        <v>0</v>
      </c>
      <c r="L2657">
        <v>43</v>
      </c>
      <c r="M2657" t="b">
        <v>0</v>
      </c>
      <c r="N2657" s="12" t="s">
        <v>8278</v>
      </c>
      <c r="O2657" t="s">
        <v>8314</v>
      </c>
      <c r="P2657" s="10">
        <f t="shared" si="164"/>
        <v>21</v>
      </c>
      <c r="Q2657" s="10">
        <f t="shared" si="165"/>
        <v>73.37</v>
      </c>
      <c r="R2657">
        <f t="shared" si="166"/>
        <v>2016</v>
      </c>
      <c r="S2657" s="17">
        <f t="shared" si="167"/>
        <v>42381.866284722222</v>
      </c>
    </row>
    <row r="2658" spans="1:19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14">
        <v>1485966688</v>
      </c>
      <c r="K2658" t="b">
        <v>0</v>
      </c>
      <c r="L2658">
        <v>152</v>
      </c>
      <c r="M2658" t="b">
        <v>0</v>
      </c>
      <c r="N2658" s="12" t="s">
        <v>8278</v>
      </c>
      <c r="O2658" t="s">
        <v>8314</v>
      </c>
      <c r="P2658" s="10">
        <f t="shared" si="164"/>
        <v>11</v>
      </c>
      <c r="Q2658" s="10">
        <f t="shared" si="165"/>
        <v>112.86</v>
      </c>
      <c r="R2658">
        <f t="shared" si="166"/>
        <v>2017</v>
      </c>
      <c r="S2658" s="17">
        <f t="shared" si="167"/>
        <v>42767.688518518517</v>
      </c>
    </row>
    <row r="2659" spans="1:19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14">
        <v>1467325053</v>
      </c>
      <c r="K2659" t="b">
        <v>0</v>
      </c>
      <c r="L2659">
        <v>59</v>
      </c>
      <c r="M2659" t="b">
        <v>0</v>
      </c>
      <c r="N2659" s="12" t="s">
        <v>8278</v>
      </c>
      <c r="O2659" t="s">
        <v>8314</v>
      </c>
      <c r="P2659" s="10">
        <f t="shared" si="164"/>
        <v>19</v>
      </c>
      <c r="Q2659" s="10">
        <f t="shared" si="165"/>
        <v>95.28</v>
      </c>
      <c r="R2659">
        <f t="shared" si="166"/>
        <v>2016</v>
      </c>
      <c r="S2659" s="17">
        <f t="shared" si="167"/>
        <v>42551.928854166668</v>
      </c>
    </row>
    <row r="2660" spans="1:19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14">
        <v>1467321194</v>
      </c>
      <c r="K2660" t="b">
        <v>0</v>
      </c>
      <c r="L2660">
        <v>4</v>
      </c>
      <c r="M2660" t="b">
        <v>0</v>
      </c>
      <c r="N2660" s="12" t="s">
        <v>8278</v>
      </c>
      <c r="O2660" t="s">
        <v>8314</v>
      </c>
      <c r="P2660" s="10">
        <f t="shared" si="164"/>
        <v>0</v>
      </c>
      <c r="Q2660" s="10">
        <f t="shared" si="165"/>
        <v>22.75</v>
      </c>
      <c r="R2660">
        <f t="shared" si="166"/>
        <v>2016</v>
      </c>
      <c r="S2660" s="17">
        <f t="shared" si="167"/>
        <v>42551.884189814817</v>
      </c>
    </row>
    <row r="2661" spans="1:19" ht="15.7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14">
        <v>1426729210</v>
      </c>
      <c r="K2661" t="b">
        <v>0</v>
      </c>
      <c r="L2661">
        <v>10</v>
      </c>
      <c r="M2661" t="b">
        <v>0</v>
      </c>
      <c r="N2661" s="12" t="s">
        <v>8278</v>
      </c>
      <c r="O2661" t="s">
        <v>8314</v>
      </c>
      <c r="P2661" s="10">
        <f t="shared" si="164"/>
        <v>3</v>
      </c>
      <c r="Q2661" s="10">
        <f t="shared" si="165"/>
        <v>133.30000000000001</v>
      </c>
      <c r="R2661">
        <f t="shared" si="166"/>
        <v>2015</v>
      </c>
      <c r="S2661" s="17">
        <f t="shared" si="167"/>
        <v>42082.069560185191</v>
      </c>
    </row>
    <row r="2662" spans="1:19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14">
        <v>1443200818</v>
      </c>
      <c r="K2662" t="b">
        <v>0</v>
      </c>
      <c r="L2662">
        <v>5</v>
      </c>
      <c r="M2662" t="b">
        <v>0</v>
      </c>
      <c r="N2662" s="12" t="s">
        <v>8278</v>
      </c>
      <c r="O2662" t="s">
        <v>8314</v>
      </c>
      <c r="P2662" s="10">
        <f t="shared" si="164"/>
        <v>0</v>
      </c>
      <c r="Q2662" s="10">
        <f t="shared" si="165"/>
        <v>3.8</v>
      </c>
      <c r="R2662">
        <f t="shared" si="166"/>
        <v>2015</v>
      </c>
      <c r="S2662" s="17">
        <f t="shared" si="167"/>
        <v>42272.713171296295</v>
      </c>
    </row>
    <row r="2663" spans="1:19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14">
        <v>1380150010</v>
      </c>
      <c r="K2663" t="b">
        <v>0</v>
      </c>
      <c r="L2663">
        <v>60</v>
      </c>
      <c r="M2663" t="b">
        <v>1</v>
      </c>
      <c r="N2663" s="12" t="s">
        <v>8278</v>
      </c>
      <c r="O2663" t="s">
        <v>8315</v>
      </c>
      <c r="P2663" s="10">
        <f t="shared" si="164"/>
        <v>103</v>
      </c>
      <c r="Q2663" s="10">
        <f t="shared" si="165"/>
        <v>85.75</v>
      </c>
      <c r="R2663">
        <f t="shared" si="166"/>
        <v>2013</v>
      </c>
      <c r="S2663" s="17">
        <f t="shared" si="167"/>
        <v>41542.958449074074</v>
      </c>
    </row>
    <row r="2664" spans="1:19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14">
        <v>1437587713</v>
      </c>
      <c r="K2664" t="b">
        <v>0</v>
      </c>
      <c r="L2664">
        <v>80</v>
      </c>
      <c r="M2664" t="b">
        <v>1</v>
      </c>
      <c r="N2664" s="12" t="s">
        <v>8278</v>
      </c>
      <c r="O2664" t="s">
        <v>8315</v>
      </c>
      <c r="P2664" s="10">
        <f t="shared" si="164"/>
        <v>107</v>
      </c>
      <c r="Q2664" s="10">
        <f t="shared" si="165"/>
        <v>267</v>
      </c>
      <c r="R2664">
        <f t="shared" si="166"/>
        <v>2015</v>
      </c>
      <c r="S2664" s="17">
        <f t="shared" si="167"/>
        <v>42207.746678240743</v>
      </c>
    </row>
    <row r="2665" spans="1:19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14">
        <v>1438873007</v>
      </c>
      <c r="K2665" t="b">
        <v>0</v>
      </c>
      <c r="L2665">
        <v>56</v>
      </c>
      <c r="M2665" t="b">
        <v>1</v>
      </c>
      <c r="N2665" s="12" t="s">
        <v>8278</v>
      </c>
      <c r="O2665" t="s">
        <v>8315</v>
      </c>
      <c r="P2665" s="10">
        <f t="shared" si="164"/>
        <v>105</v>
      </c>
      <c r="Q2665" s="10">
        <f t="shared" si="165"/>
        <v>373.56</v>
      </c>
      <c r="R2665">
        <f t="shared" si="166"/>
        <v>2015</v>
      </c>
      <c r="S2665" s="17">
        <f t="shared" si="167"/>
        <v>42222.622766203705</v>
      </c>
    </row>
    <row r="2666" spans="1:19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14">
        <v>1446683797</v>
      </c>
      <c r="K2666" t="b">
        <v>0</v>
      </c>
      <c r="L2666">
        <v>104</v>
      </c>
      <c r="M2666" t="b">
        <v>1</v>
      </c>
      <c r="N2666" s="12" t="s">
        <v>8278</v>
      </c>
      <c r="O2666" t="s">
        <v>8315</v>
      </c>
      <c r="P2666" s="10">
        <f t="shared" si="164"/>
        <v>103</v>
      </c>
      <c r="Q2666" s="10">
        <f t="shared" si="165"/>
        <v>174.04</v>
      </c>
      <c r="R2666">
        <f t="shared" si="166"/>
        <v>2015</v>
      </c>
      <c r="S2666" s="17">
        <f t="shared" si="167"/>
        <v>42313.02542824074</v>
      </c>
    </row>
    <row r="2667" spans="1:19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14">
        <v>1426886974</v>
      </c>
      <c r="K2667" t="b">
        <v>0</v>
      </c>
      <c r="L2667">
        <v>46</v>
      </c>
      <c r="M2667" t="b">
        <v>1</v>
      </c>
      <c r="N2667" s="12" t="s">
        <v>8278</v>
      </c>
      <c r="O2667" t="s">
        <v>8315</v>
      </c>
      <c r="P2667" s="10">
        <f t="shared" si="164"/>
        <v>123</v>
      </c>
      <c r="Q2667" s="10">
        <f t="shared" si="165"/>
        <v>93.7</v>
      </c>
      <c r="R2667">
        <f t="shared" si="166"/>
        <v>2015</v>
      </c>
      <c r="S2667" s="17">
        <f t="shared" si="167"/>
        <v>42083.895532407405</v>
      </c>
    </row>
    <row r="2668" spans="1:19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14">
        <v>1440008439</v>
      </c>
      <c r="K2668" t="b">
        <v>0</v>
      </c>
      <c r="L2668">
        <v>206</v>
      </c>
      <c r="M2668" t="b">
        <v>1</v>
      </c>
      <c r="N2668" s="12" t="s">
        <v>8278</v>
      </c>
      <c r="O2668" t="s">
        <v>8315</v>
      </c>
      <c r="P2668" s="10">
        <f t="shared" si="164"/>
        <v>159</v>
      </c>
      <c r="Q2668" s="10">
        <f t="shared" si="165"/>
        <v>77.33</v>
      </c>
      <c r="R2668">
        <f t="shared" si="166"/>
        <v>2015</v>
      </c>
      <c r="S2668" s="17">
        <f t="shared" si="167"/>
        <v>42235.764340277776</v>
      </c>
    </row>
    <row r="2669" spans="1:19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14">
        <v>1452550416</v>
      </c>
      <c r="K2669" t="b">
        <v>0</v>
      </c>
      <c r="L2669">
        <v>18</v>
      </c>
      <c r="M2669" t="b">
        <v>1</v>
      </c>
      <c r="N2669" s="12" t="s">
        <v>8278</v>
      </c>
      <c r="O2669" t="s">
        <v>8315</v>
      </c>
      <c r="P2669" s="10">
        <f t="shared" si="164"/>
        <v>111</v>
      </c>
      <c r="Q2669" s="10">
        <f t="shared" si="165"/>
        <v>92.22</v>
      </c>
      <c r="R2669">
        <f t="shared" si="166"/>
        <v>2016</v>
      </c>
      <c r="S2669" s="17">
        <f t="shared" si="167"/>
        <v>42380.926111111112</v>
      </c>
    </row>
    <row r="2670" spans="1:19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14">
        <v>1443449265</v>
      </c>
      <c r="K2670" t="b">
        <v>0</v>
      </c>
      <c r="L2670">
        <v>28</v>
      </c>
      <c r="M2670" t="b">
        <v>1</v>
      </c>
      <c r="N2670" s="12" t="s">
        <v>8278</v>
      </c>
      <c r="O2670" t="s">
        <v>8315</v>
      </c>
      <c r="P2670" s="10">
        <f t="shared" si="164"/>
        <v>171</v>
      </c>
      <c r="Q2670" s="10">
        <f t="shared" si="165"/>
        <v>60.96</v>
      </c>
      <c r="R2670">
        <f t="shared" si="166"/>
        <v>2015</v>
      </c>
      <c r="S2670" s="17">
        <f t="shared" si="167"/>
        <v>42275.588715277772</v>
      </c>
    </row>
    <row r="2671" spans="1:19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14">
        <v>1447203096</v>
      </c>
      <c r="K2671" t="b">
        <v>0</v>
      </c>
      <c r="L2671">
        <v>11</v>
      </c>
      <c r="M2671" t="b">
        <v>1</v>
      </c>
      <c r="N2671" s="12" t="s">
        <v>8278</v>
      </c>
      <c r="O2671" t="s">
        <v>8315</v>
      </c>
      <c r="P2671" s="10">
        <f t="shared" si="164"/>
        <v>125</v>
      </c>
      <c r="Q2671" s="10">
        <f t="shared" si="165"/>
        <v>91</v>
      </c>
      <c r="R2671">
        <f t="shared" si="166"/>
        <v>2015</v>
      </c>
      <c r="S2671" s="17">
        <f t="shared" si="167"/>
        <v>42319.035833333335</v>
      </c>
    </row>
    <row r="2672" spans="1:19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14">
        <v>1404174580</v>
      </c>
      <c r="K2672" t="b">
        <v>1</v>
      </c>
      <c r="L2672">
        <v>60</v>
      </c>
      <c r="M2672" t="b">
        <v>0</v>
      </c>
      <c r="N2672" s="12" t="s">
        <v>8278</v>
      </c>
      <c r="O2672" t="s">
        <v>8315</v>
      </c>
      <c r="P2672" s="10">
        <f t="shared" si="164"/>
        <v>6</v>
      </c>
      <c r="Q2672" s="10">
        <f t="shared" si="165"/>
        <v>41.58</v>
      </c>
      <c r="R2672">
        <f t="shared" si="166"/>
        <v>2014</v>
      </c>
      <c r="S2672" s="17">
        <f t="shared" si="167"/>
        <v>41821.020601851851</v>
      </c>
    </row>
    <row r="2673" spans="1:19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14">
        <v>1416419916</v>
      </c>
      <c r="K2673" t="b">
        <v>1</v>
      </c>
      <c r="L2673">
        <v>84</v>
      </c>
      <c r="M2673" t="b">
        <v>0</v>
      </c>
      <c r="N2673" s="12" t="s">
        <v>8278</v>
      </c>
      <c r="O2673" t="s">
        <v>8315</v>
      </c>
      <c r="P2673" s="10">
        <f t="shared" si="164"/>
        <v>11</v>
      </c>
      <c r="Q2673" s="10">
        <f t="shared" si="165"/>
        <v>33.76</v>
      </c>
      <c r="R2673">
        <f t="shared" si="166"/>
        <v>2014</v>
      </c>
      <c r="S2673" s="17">
        <f t="shared" si="167"/>
        <v>41962.749027777783</v>
      </c>
    </row>
    <row r="2674" spans="1:19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14">
        <v>1449436390</v>
      </c>
      <c r="K2674" t="b">
        <v>1</v>
      </c>
      <c r="L2674">
        <v>47</v>
      </c>
      <c r="M2674" t="b">
        <v>0</v>
      </c>
      <c r="N2674" s="12" t="s">
        <v>8278</v>
      </c>
      <c r="O2674" t="s">
        <v>8315</v>
      </c>
      <c r="P2674" s="10">
        <f t="shared" si="164"/>
        <v>33</v>
      </c>
      <c r="Q2674" s="10">
        <f t="shared" si="165"/>
        <v>70.62</v>
      </c>
      <c r="R2674">
        <f t="shared" si="166"/>
        <v>2015</v>
      </c>
      <c r="S2674" s="17">
        <f t="shared" si="167"/>
        <v>42344.884143518517</v>
      </c>
    </row>
    <row r="2675" spans="1:19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14">
        <v>1412081999</v>
      </c>
      <c r="K2675" t="b">
        <v>1</v>
      </c>
      <c r="L2675">
        <v>66</v>
      </c>
      <c r="M2675" t="b">
        <v>0</v>
      </c>
      <c r="N2675" s="12" t="s">
        <v>8278</v>
      </c>
      <c r="O2675" t="s">
        <v>8315</v>
      </c>
      <c r="P2675" s="10">
        <f t="shared" si="164"/>
        <v>28</v>
      </c>
      <c r="Q2675" s="10">
        <f t="shared" si="165"/>
        <v>167.15</v>
      </c>
      <c r="R2675">
        <f t="shared" si="166"/>
        <v>2014</v>
      </c>
      <c r="S2675" s="17">
        <f t="shared" si="167"/>
        <v>41912.541655092595</v>
      </c>
    </row>
    <row r="2676" spans="1:19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14">
        <v>1465398670</v>
      </c>
      <c r="K2676" t="b">
        <v>1</v>
      </c>
      <c r="L2676">
        <v>171</v>
      </c>
      <c r="M2676" t="b">
        <v>0</v>
      </c>
      <c r="N2676" s="12" t="s">
        <v>8278</v>
      </c>
      <c r="O2676" t="s">
        <v>8315</v>
      </c>
      <c r="P2676" s="10">
        <f t="shared" si="164"/>
        <v>63</v>
      </c>
      <c r="Q2676" s="10">
        <f t="shared" si="165"/>
        <v>128.62</v>
      </c>
      <c r="R2676">
        <f t="shared" si="166"/>
        <v>2016</v>
      </c>
      <c r="S2676" s="17">
        <f t="shared" si="167"/>
        <v>42529.632754629631</v>
      </c>
    </row>
    <row r="2677" spans="1:19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14">
        <v>1413059689</v>
      </c>
      <c r="K2677" t="b">
        <v>1</v>
      </c>
      <c r="L2677">
        <v>29</v>
      </c>
      <c r="M2677" t="b">
        <v>0</v>
      </c>
      <c r="N2677" s="12" t="s">
        <v>8278</v>
      </c>
      <c r="O2677" t="s">
        <v>8315</v>
      </c>
      <c r="P2677" s="10">
        <f t="shared" si="164"/>
        <v>8</v>
      </c>
      <c r="Q2677" s="10">
        <f t="shared" si="165"/>
        <v>65.41</v>
      </c>
      <c r="R2677">
        <f t="shared" si="166"/>
        <v>2014</v>
      </c>
      <c r="S2677" s="17">
        <f t="shared" si="167"/>
        <v>41923.857511574075</v>
      </c>
    </row>
    <row r="2678" spans="1:19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14">
        <v>1461337174</v>
      </c>
      <c r="K2678" t="b">
        <v>0</v>
      </c>
      <c r="L2678">
        <v>9</v>
      </c>
      <c r="M2678" t="b">
        <v>0</v>
      </c>
      <c r="N2678" s="12" t="s">
        <v>8278</v>
      </c>
      <c r="O2678" t="s">
        <v>8315</v>
      </c>
      <c r="P2678" s="10">
        <f t="shared" si="164"/>
        <v>50</v>
      </c>
      <c r="Q2678" s="10">
        <f t="shared" si="165"/>
        <v>117.56</v>
      </c>
      <c r="R2678">
        <f t="shared" si="166"/>
        <v>2016</v>
      </c>
      <c r="S2678" s="17">
        <f t="shared" si="167"/>
        <v>42482.624699074076</v>
      </c>
    </row>
    <row r="2679" spans="1:19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14">
        <v>1401756143</v>
      </c>
      <c r="K2679" t="b">
        <v>0</v>
      </c>
      <c r="L2679">
        <v>27</v>
      </c>
      <c r="M2679" t="b">
        <v>0</v>
      </c>
      <c r="N2679" s="12" t="s">
        <v>8278</v>
      </c>
      <c r="O2679" t="s">
        <v>8315</v>
      </c>
      <c r="P2679" s="10">
        <f t="shared" si="164"/>
        <v>18</v>
      </c>
      <c r="Q2679" s="10">
        <f t="shared" si="165"/>
        <v>126.48</v>
      </c>
      <c r="R2679">
        <f t="shared" si="166"/>
        <v>2014</v>
      </c>
      <c r="S2679" s="17">
        <f t="shared" si="167"/>
        <v>41793.029432870368</v>
      </c>
    </row>
    <row r="2680" spans="1:19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14">
        <v>1440529765</v>
      </c>
      <c r="K2680" t="b">
        <v>0</v>
      </c>
      <c r="L2680">
        <v>2</v>
      </c>
      <c r="M2680" t="b">
        <v>0</v>
      </c>
      <c r="N2680" s="12" t="s">
        <v>8278</v>
      </c>
      <c r="O2680" t="s">
        <v>8315</v>
      </c>
      <c r="P2680" s="10">
        <f t="shared" si="164"/>
        <v>0</v>
      </c>
      <c r="Q2680" s="10">
        <f t="shared" si="165"/>
        <v>550</v>
      </c>
      <c r="R2680">
        <f t="shared" si="166"/>
        <v>2015</v>
      </c>
      <c r="S2680" s="17">
        <f t="shared" si="167"/>
        <v>42241.798206018517</v>
      </c>
    </row>
    <row r="2681" spans="1:19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14">
        <v>1422489694</v>
      </c>
      <c r="K2681" t="b">
        <v>0</v>
      </c>
      <c r="L2681">
        <v>3</v>
      </c>
      <c r="M2681" t="b">
        <v>0</v>
      </c>
      <c r="N2681" s="12" t="s">
        <v>8278</v>
      </c>
      <c r="O2681" t="s">
        <v>8315</v>
      </c>
      <c r="P2681" s="10">
        <f t="shared" si="164"/>
        <v>0</v>
      </c>
      <c r="Q2681" s="10">
        <f t="shared" si="165"/>
        <v>44</v>
      </c>
      <c r="R2681">
        <f t="shared" si="166"/>
        <v>2015</v>
      </c>
      <c r="S2681" s="17">
        <f t="shared" si="167"/>
        <v>42033.001087962963</v>
      </c>
    </row>
    <row r="2682" spans="1:19" ht="15.7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14">
        <v>1457327091</v>
      </c>
      <c r="K2682" t="b">
        <v>0</v>
      </c>
      <c r="L2682">
        <v>4</v>
      </c>
      <c r="M2682" t="b">
        <v>0</v>
      </c>
      <c r="N2682" s="12" t="s">
        <v>8278</v>
      </c>
      <c r="O2682" t="s">
        <v>8315</v>
      </c>
      <c r="P2682" s="10">
        <f t="shared" si="164"/>
        <v>1</v>
      </c>
      <c r="Q2682" s="10">
        <f t="shared" si="165"/>
        <v>69</v>
      </c>
      <c r="R2682">
        <f t="shared" si="166"/>
        <v>2016</v>
      </c>
      <c r="S2682" s="17">
        <f t="shared" si="167"/>
        <v>42436.211701388893</v>
      </c>
    </row>
    <row r="2683" spans="1:19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14">
        <v>1402867750</v>
      </c>
      <c r="K2683" t="b">
        <v>0</v>
      </c>
      <c r="L2683">
        <v>2</v>
      </c>
      <c r="M2683" t="b">
        <v>0</v>
      </c>
      <c r="N2683" s="12" t="s">
        <v>8295</v>
      </c>
      <c r="O2683" t="s">
        <v>8296</v>
      </c>
      <c r="P2683" s="10">
        <f t="shared" si="164"/>
        <v>1</v>
      </c>
      <c r="Q2683" s="10">
        <f t="shared" si="165"/>
        <v>27.5</v>
      </c>
      <c r="R2683">
        <f t="shared" si="166"/>
        <v>2014</v>
      </c>
      <c r="S2683" s="17">
        <f t="shared" si="167"/>
        <v>41805.895254629628</v>
      </c>
    </row>
    <row r="2684" spans="1:19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14">
        <v>1413838540</v>
      </c>
      <c r="K2684" t="b">
        <v>0</v>
      </c>
      <c r="L2684">
        <v>20</v>
      </c>
      <c r="M2684" t="b">
        <v>0</v>
      </c>
      <c r="N2684" s="12" t="s">
        <v>8295</v>
      </c>
      <c r="O2684" t="s">
        <v>8296</v>
      </c>
      <c r="P2684" s="10">
        <f t="shared" si="164"/>
        <v>28</v>
      </c>
      <c r="Q2684" s="10">
        <f t="shared" si="165"/>
        <v>84.9</v>
      </c>
      <c r="R2684">
        <f t="shared" si="166"/>
        <v>2014</v>
      </c>
      <c r="S2684" s="17">
        <f t="shared" si="167"/>
        <v>41932.871990740743</v>
      </c>
    </row>
    <row r="2685" spans="1:19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14">
        <v>1422641240</v>
      </c>
      <c r="K2685" t="b">
        <v>0</v>
      </c>
      <c r="L2685">
        <v>3</v>
      </c>
      <c r="M2685" t="b">
        <v>0</v>
      </c>
      <c r="N2685" s="12" t="s">
        <v>8295</v>
      </c>
      <c r="O2685" t="s">
        <v>8296</v>
      </c>
      <c r="P2685" s="10">
        <f t="shared" si="164"/>
        <v>0</v>
      </c>
      <c r="Q2685" s="10">
        <f t="shared" si="165"/>
        <v>12</v>
      </c>
      <c r="R2685">
        <f t="shared" si="166"/>
        <v>2015</v>
      </c>
      <c r="S2685" s="17">
        <f t="shared" si="167"/>
        <v>42034.75509259259</v>
      </c>
    </row>
    <row r="2686" spans="1:19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14">
        <v>1404165425</v>
      </c>
      <c r="K2686" t="b">
        <v>0</v>
      </c>
      <c r="L2686">
        <v>4</v>
      </c>
      <c r="M2686" t="b">
        <v>0</v>
      </c>
      <c r="N2686" s="12" t="s">
        <v>8295</v>
      </c>
      <c r="O2686" t="s">
        <v>8296</v>
      </c>
      <c r="P2686" s="10">
        <f t="shared" si="164"/>
        <v>1</v>
      </c>
      <c r="Q2686" s="10">
        <f t="shared" si="165"/>
        <v>200</v>
      </c>
      <c r="R2686">
        <f t="shared" si="166"/>
        <v>2014</v>
      </c>
      <c r="S2686" s="17">
        <f t="shared" si="167"/>
        <v>41820.914641203701</v>
      </c>
    </row>
    <row r="2687" spans="1:19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14">
        <v>1424968930</v>
      </c>
      <c r="K2687" t="b">
        <v>0</v>
      </c>
      <c r="L2687">
        <v>1</v>
      </c>
      <c r="M2687" t="b">
        <v>0</v>
      </c>
      <c r="N2687" s="12" t="s">
        <v>8295</v>
      </c>
      <c r="O2687" t="s">
        <v>8296</v>
      </c>
      <c r="P2687" s="10">
        <f t="shared" si="164"/>
        <v>0</v>
      </c>
      <c r="Q2687" s="10">
        <f t="shared" si="165"/>
        <v>10</v>
      </c>
      <c r="R2687">
        <f t="shared" si="166"/>
        <v>2015</v>
      </c>
      <c r="S2687" s="17">
        <f t="shared" si="167"/>
        <v>42061.69594907407</v>
      </c>
    </row>
    <row r="2688" spans="1:19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14">
        <v>1410391423</v>
      </c>
      <c r="K2688" t="b">
        <v>0</v>
      </c>
      <c r="L2688">
        <v>0</v>
      </c>
      <c r="M2688" t="b">
        <v>0</v>
      </c>
      <c r="N2688" s="12" t="s">
        <v>8295</v>
      </c>
      <c r="O2688" t="s">
        <v>8296</v>
      </c>
      <c r="P2688" s="10">
        <f t="shared" si="164"/>
        <v>0</v>
      </c>
      <c r="Q2688" s="10" t="e">
        <f t="shared" si="165"/>
        <v>#DIV/0!</v>
      </c>
      <c r="R2688">
        <f t="shared" si="166"/>
        <v>2014</v>
      </c>
      <c r="S2688" s="17">
        <f t="shared" si="167"/>
        <v>41892.974803240737</v>
      </c>
    </row>
    <row r="2689" spans="1:19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14">
        <v>1432999318</v>
      </c>
      <c r="K2689" t="b">
        <v>0</v>
      </c>
      <c r="L2689">
        <v>0</v>
      </c>
      <c r="M2689" t="b">
        <v>0</v>
      </c>
      <c r="N2689" s="12" t="s">
        <v>8295</v>
      </c>
      <c r="O2689" t="s">
        <v>8296</v>
      </c>
      <c r="P2689" s="10">
        <f t="shared" si="164"/>
        <v>0</v>
      </c>
      <c r="Q2689" s="10" t="e">
        <f t="shared" si="165"/>
        <v>#DIV/0!</v>
      </c>
      <c r="R2689">
        <f t="shared" si="166"/>
        <v>2015</v>
      </c>
      <c r="S2689" s="17">
        <f t="shared" si="167"/>
        <v>42154.64025462963</v>
      </c>
    </row>
    <row r="2690" spans="1:19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14">
        <v>1422067870</v>
      </c>
      <c r="K2690" t="b">
        <v>0</v>
      </c>
      <c r="L2690">
        <v>14</v>
      </c>
      <c r="M2690" t="b">
        <v>0</v>
      </c>
      <c r="N2690" s="12" t="s">
        <v>8295</v>
      </c>
      <c r="O2690" t="s">
        <v>8296</v>
      </c>
      <c r="P2690" s="10">
        <f t="shared" si="164"/>
        <v>0</v>
      </c>
      <c r="Q2690" s="10">
        <f t="shared" si="165"/>
        <v>5.29</v>
      </c>
      <c r="R2690">
        <f t="shared" si="166"/>
        <v>2015</v>
      </c>
      <c r="S2690" s="17">
        <f t="shared" si="167"/>
        <v>42028.118865740747</v>
      </c>
    </row>
    <row r="2691" spans="1:19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14">
        <v>1467327890</v>
      </c>
      <c r="K2691" t="b">
        <v>0</v>
      </c>
      <c r="L2691">
        <v>1</v>
      </c>
      <c r="M2691" t="b">
        <v>0</v>
      </c>
      <c r="N2691" s="12" t="s">
        <v>8295</v>
      </c>
      <c r="O2691" t="s">
        <v>8296</v>
      </c>
      <c r="P2691" s="10">
        <f t="shared" ref="P2691:P2754" si="168">ROUND(E2691/D2691*100,0)</f>
        <v>0</v>
      </c>
      <c r="Q2691" s="10">
        <f t="shared" ref="Q2691:Q2754" si="169">ROUND(E2691/L2691,2)</f>
        <v>1</v>
      </c>
      <c r="R2691">
        <f t="shared" ref="R2691:R2754" si="170">YEAR(S2691)</f>
        <v>2016</v>
      </c>
      <c r="S2691" s="17">
        <f t="shared" ref="S2691:S2754" si="171">(((J2691/60)/60)/24)+DATE(1970,1,1)</f>
        <v>42551.961689814809</v>
      </c>
    </row>
    <row r="2692" spans="1:19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14">
        <v>1429410676</v>
      </c>
      <c r="K2692" t="b">
        <v>0</v>
      </c>
      <c r="L2692">
        <v>118</v>
      </c>
      <c r="M2692" t="b">
        <v>0</v>
      </c>
      <c r="N2692" s="12" t="s">
        <v>8295</v>
      </c>
      <c r="O2692" t="s">
        <v>8296</v>
      </c>
      <c r="P2692" s="10">
        <f t="shared" si="168"/>
        <v>11</v>
      </c>
      <c r="Q2692" s="10">
        <f t="shared" si="169"/>
        <v>72.760000000000005</v>
      </c>
      <c r="R2692">
        <f t="shared" si="170"/>
        <v>2015</v>
      </c>
      <c r="S2692" s="17">
        <f t="shared" si="171"/>
        <v>42113.105046296296</v>
      </c>
    </row>
    <row r="2693" spans="1:19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14">
        <v>1427390557</v>
      </c>
      <c r="K2693" t="b">
        <v>0</v>
      </c>
      <c r="L2693">
        <v>2</v>
      </c>
      <c r="M2693" t="b">
        <v>0</v>
      </c>
      <c r="N2693" s="12" t="s">
        <v>8295</v>
      </c>
      <c r="O2693" t="s">
        <v>8296</v>
      </c>
      <c r="P2693" s="10">
        <f t="shared" si="168"/>
        <v>0</v>
      </c>
      <c r="Q2693" s="10">
        <f t="shared" si="169"/>
        <v>17.5</v>
      </c>
      <c r="R2693">
        <f t="shared" si="170"/>
        <v>2015</v>
      </c>
      <c r="S2693" s="17">
        <f t="shared" si="171"/>
        <v>42089.724039351851</v>
      </c>
    </row>
    <row r="2694" spans="1:19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14">
        <v>1424678460</v>
      </c>
      <c r="K2694" t="b">
        <v>0</v>
      </c>
      <c r="L2694">
        <v>1</v>
      </c>
      <c r="M2694" t="b">
        <v>0</v>
      </c>
      <c r="N2694" s="12" t="s">
        <v>8295</v>
      </c>
      <c r="O2694" t="s">
        <v>8296</v>
      </c>
      <c r="P2694" s="10">
        <f t="shared" si="168"/>
        <v>1</v>
      </c>
      <c r="Q2694" s="10">
        <f t="shared" si="169"/>
        <v>25</v>
      </c>
      <c r="R2694">
        <f t="shared" si="170"/>
        <v>2015</v>
      </c>
      <c r="S2694" s="17">
        <f t="shared" si="171"/>
        <v>42058.334027777775</v>
      </c>
    </row>
    <row r="2695" spans="1:19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14">
        <v>1405307966</v>
      </c>
      <c r="K2695" t="b">
        <v>0</v>
      </c>
      <c r="L2695">
        <v>3</v>
      </c>
      <c r="M2695" t="b">
        <v>0</v>
      </c>
      <c r="N2695" s="12" t="s">
        <v>8295</v>
      </c>
      <c r="O2695" t="s">
        <v>8296</v>
      </c>
      <c r="P2695" s="10">
        <f t="shared" si="168"/>
        <v>1</v>
      </c>
      <c r="Q2695" s="10">
        <f t="shared" si="169"/>
        <v>13.33</v>
      </c>
      <c r="R2695">
        <f t="shared" si="170"/>
        <v>2014</v>
      </c>
      <c r="S2695" s="17">
        <f t="shared" si="171"/>
        <v>41834.138495370367</v>
      </c>
    </row>
    <row r="2696" spans="1:19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14">
        <v>1409109739</v>
      </c>
      <c r="K2696" t="b">
        <v>0</v>
      </c>
      <c r="L2696">
        <v>1</v>
      </c>
      <c r="M2696" t="b">
        <v>0</v>
      </c>
      <c r="N2696" s="12" t="s">
        <v>8295</v>
      </c>
      <c r="O2696" t="s">
        <v>8296</v>
      </c>
      <c r="P2696" s="10">
        <f t="shared" si="168"/>
        <v>0</v>
      </c>
      <c r="Q2696" s="10">
        <f t="shared" si="169"/>
        <v>1</v>
      </c>
      <c r="R2696">
        <f t="shared" si="170"/>
        <v>2014</v>
      </c>
      <c r="S2696" s="17">
        <f t="shared" si="171"/>
        <v>41878.140497685185</v>
      </c>
    </row>
    <row r="2697" spans="1:19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14">
        <v>1423801318</v>
      </c>
      <c r="K2697" t="b">
        <v>0</v>
      </c>
      <c r="L2697">
        <v>3</v>
      </c>
      <c r="M2697" t="b">
        <v>0</v>
      </c>
      <c r="N2697" s="12" t="s">
        <v>8295</v>
      </c>
      <c r="O2697" t="s">
        <v>8296</v>
      </c>
      <c r="P2697" s="10">
        <f t="shared" si="168"/>
        <v>0</v>
      </c>
      <c r="Q2697" s="10">
        <f t="shared" si="169"/>
        <v>23.67</v>
      </c>
      <c r="R2697">
        <f t="shared" si="170"/>
        <v>2015</v>
      </c>
      <c r="S2697" s="17">
        <f t="shared" si="171"/>
        <v>42048.181921296295</v>
      </c>
    </row>
    <row r="2698" spans="1:19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14">
        <v>1416600960</v>
      </c>
      <c r="K2698" t="b">
        <v>0</v>
      </c>
      <c r="L2698">
        <v>38</v>
      </c>
      <c r="M2698" t="b">
        <v>0</v>
      </c>
      <c r="N2698" s="12" t="s">
        <v>8295</v>
      </c>
      <c r="O2698" t="s">
        <v>8296</v>
      </c>
      <c r="P2698" s="10">
        <f t="shared" si="168"/>
        <v>6</v>
      </c>
      <c r="Q2698" s="10">
        <f t="shared" si="169"/>
        <v>89.21</v>
      </c>
      <c r="R2698">
        <f t="shared" si="170"/>
        <v>2014</v>
      </c>
      <c r="S2698" s="17">
        <f t="shared" si="171"/>
        <v>41964.844444444447</v>
      </c>
    </row>
    <row r="2699" spans="1:19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14">
        <v>1435876423</v>
      </c>
      <c r="K2699" t="b">
        <v>0</v>
      </c>
      <c r="L2699">
        <v>52</v>
      </c>
      <c r="M2699" t="b">
        <v>0</v>
      </c>
      <c r="N2699" s="12" t="s">
        <v>8295</v>
      </c>
      <c r="O2699" t="s">
        <v>8296</v>
      </c>
      <c r="P2699" s="10">
        <f t="shared" si="168"/>
        <v>26</v>
      </c>
      <c r="Q2699" s="10">
        <f t="shared" si="169"/>
        <v>116.56</v>
      </c>
      <c r="R2699">
        <f t="shared" si="170"/>
        <v>2015</v>
      </c>
      <c r="S2699" s="17">
        <f t="shared" si="171"/>
        <v>42187.940081018518</v>
      </c>
    </row>
    <row r="2700" spans="1:19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14">
        <v>1401312808</v>
      </c>
      <c r="K2700" t="b">
        <v>0</v>
      </c>
      <c r="L2700">
        <v>2</v>
      </c>
      <c r="M2700" t="b">
        <v>0</v>
      </c>
      <c r="N2700" s="12" t="s">
        <v>8295</v>
      </c>
      <c r="O2700" t="s">
        <v>8296</v>
      </c>
      <c r="P2700" s="10">
        <f t="shared" si="168"/>
        <v>0</v>
      </c>
      <c r="Q2700" s="10">
        <f t="shared" si="169"/>
        <v>13.01</v>
      </c>
      <c r="R2700">
        <f t="shared" si="170"/>
        <v>2014</v>
      </c>
      <c r="S2700" s="17">
        <f t="shared" si="171"/>
        <v>41787.898240740738</v>
      </c>
    </row>
    <row r="2701" spans="1:19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14">
        <v>1404941463</v>
      </c>
      <c r="K2701" t="b">
        <v>0</v>
      </c>
      <c r="L2701">
        <v>0</v>
      </c>
      <c r="M2701" t="b">
        <v>0</v>
      </c>
      <c r="N2701" s="12" t="s">
        <v>8295</v>
      </c>
      <c r="O2701" t="s">
        <v>8296</v>
      </c>
      <c r="P2701" s="10">
        <f t="shared" si="168"/>
        <v>0</v>
      </c>
      <c r="Q2701" s="10" t="e">
        <f t="shared" si="169"/>
        <v>#DIV/0!</v>
      </c>
      <c r="R2701">
        <f t="shared" si="170"/>
        <v>2014</v>
      </c>
      <c r="S2701" s="17">
        <f t="shared" si="171"/>
        <v>41829.896562499998</v>
      </c>
    </row>
    <row r="2702" spans="1:19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14">
        <v>1408481972</v>
      </c>
      <c r="K2702" t="b">
        <v>0</v>
      </c>
      <c r="L2702">
        <v>4</v>
      </c>
      <c r="M2702" t="b">
        <v>0</v>
      </c>
      <c r="N2702" s="12" t="s">
        <v>8295</v>
      </c>
      <c r="O2702" t="s">
        <v>8296</v>
      </c>
      <c r="P2702" s="10">
        <f t="shared" si="168"/>
        <v>1</v>
      </c>
      <c r="Q2702" s="10">
        <f t="shared" si="169"/>
        <v>17.5</v>
      </c>
      <c r="R2702">
        <f t="shared" si="170"/>
        <v>2014</v>
      </c>
      <c r="S2702" s="17">
        <f t="shared" si="171"/>
        <v>41870.87467592593</v>
      </c>
    </row>
    <row r="2703" spans="1:19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14">
        <v>1488911734</v>
      </c>
      <c r="K2703" t="b">
        <v>0</v>
      </c>
      <c r="L2703">
        <v>46</v>
      </c>
      <c r="M2703" t="b">
        <v>0</v>
      </c>
      <c r="N2703" s="12" t="s">
        <v>8276</v>
      </c>
      <c r="O2703" t="s">
        <v>8316</v>
      </c>
      <c r="P2703" s="10">
        <f t="shared" si="168"/>
        <v>46</v>
      </c>
      <c r="Q2703" s="10">
        <f t="shared" si="169"/>
        <v>34.130000000000003</v>
      </c>
      <c r="R2703">
        <f t="shared" si="170"/>
        <v>2017</v>
      </c>
      <c r="S2703" s="17">
        <f t="shared" si="171"/>
        <v>42801.774699074071</v>
      </c>
    </row>
    <row r="2704" spans="1:19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14">
        <v>1488827677</v>
      </c>
      <c r="K2704" t="b">
        <v>1</v>
      </c>
      <c r="L2704">
        <v>26</v>
      </c>
      <c r="M2704" t="b">
        <v>0</v>
      </c>
      <c r="N2704" s="12" t="s">
        <v>8276</v>
      </c>
      <c r="O2704" t="s">
        <v>8316</v>
      </c>
      <c r="P2704" s="10">
        <f t="shared" si="168"/>
        <v>34</v>
      </c>
      <c r="Q2704" s="10">
        <f t="shared" si="169"/>
        <v>132.35</v>
      </c>
      <c r="R2704">
        <f t="shared" si="170"/>
        <v>2017</v>
      </c>
      <c r="S2704" s="17">
        <f t="shared" si="171"/>
        <v>42800.801817129628</v>
      </c>
    </row>
    <row r="2705" spans="1:19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14">
        <v>1485016430</v>
      </c>
      <c r="K2705" t="b">
        <v>0</v>
      </c>
      <c r="L2705">
        <v>45</v>
      </c>
      <c r="M2705" t="b">
        <v>0</v>
      </c>
      <c r="N2705" s="12" t="s">
        <v>8276</v>
      </c>
      <c r="O2705" t="s">
        <v>8316</v>
      </c>
      <c r="P2705" s="10">
        <f t="shared" si="168"/>
        <v>104</v>
      </c>
      <c r="Q2705" s="10">
        <f t="shared" si="169"/>
        <v>922.22</v>
      </c>
      <c r="R2705">
        <f t="shared" si="170"/>
        <v>2017</v>
      </c>
      <c r="S2705" s="17">
        <f t="shared" si="171"/>
        <v>42756.690162037034</v>
      </c>
    </row>
    <row r="2706" spans="1:19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14">
        <v>1487709714</v>
      </c>
      <c r="K2706" t="b">
        <v>0</v>
      </c>
      <c r="L2706">
        <v>7</v>
      </c>
      <c r="M2706" t="b">
        <v>0</v>
      </c>
      <c r="N2706" s="12" t="s">
        <v>8276</v>
      </c>
      <c r="O2706" t="s">
        <v>8316</v>
      </c>
      <c r="P2706" s="10">
        <f t="shared" si="168"/>
        <v>6</v>
      </c>
      <c r="Q2706" s="10">
        <f t="shared" si="169"/>
        <v>163.57</v>
      </c>
      <c r="R2706">
        <f t="shared" si="170"/>
        <v>2017</v>
      </c>
      <c r="S2706" s="17">
        <f t="shared" si="171"/>
        <v>42787.862430555557</v>
      </c>
    </row>
    <row r="2707" spans="1:19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14">
        <v>1486504758</v>
      </c>
      <c r="K2707" t="b">
        <v>0</v>
      </c>
      <c r="L2707">
        <v>8</v>
      </c>
      <c r="M2707" t="b">
        <v>0</v>
      </c>
      <c r="N2707" s="12" t="s">
        <v>8276</v>
      </c>
      <c r="O2707" t="s">
        <v>8316</v>
      </c>
      <c r="P2707" s="10">
        <f t="shared" si="168"/>
        <v>11</v>
      </c>
      <c r="Q2707" s="10">
        <f t="shared" si="169"/>
        <v>217.38</v>
      </c>
      <c r="R2707">
        <f t="shared" si="170"/>
        <v>2017</v>
      </c>
      <c r="S2707" s="17">
        <f t="shared" si="171"/>
        <v>42773.916180555556</v>
      </c>
    </row>
    <row r="2708" spans="1:19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14">
        <v>1410937483</v>
      </c>
      <c r="K2708" t="b">
        <v>1</v>
      </c>
      <c r="L2708">
        <v>263</v>
      </c>
      <c r="M2708" t="b">
        <v>1</v>
      </c>
      <c r="N2708" s="12" t="s">
        <v>8276</v>
      </c>
      <c r="O2708" t="s">
        <v>8316</v>
      </c>
      <c r="P2708" s="10">
        <f t="shared" si="168"/>
        <v>112</v>
      </c>
      <c r="Q2708" s="10">
        <f t="shared" si="169"/>
        <v>149.44</v>
      </c>
      <c r="R2708">
        <f t="shared" si="170"/>
        <v>2014</v>
      </c>
      <c r="S2708" s="17">
        <f t="shared" si="171"/>
        <v>41899.294942129629</v>
      </c>
    </row>
    <row r="2709" spans="1:19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14">
        <v>1367088443</v>
      </c>
      <c r="K2709" t="b">
        <v>1</v>
      </c>
      <c r="L2709">
        <v>394</v>
      </c>
      <c r="M2709" t="b">
        <v>1</v>
      </c>
      <c r="N2709" s="12" t="s">
        <v>8276</v>
      </c>
      <c r="O2709" t="s">
        <v>8316</v>
      </c>
      <c r="P2709" s="10">
        <f t="shared" si="168"/>
        <v>351</v>
      </c>
      <c r="Q2709" s="10">
        <f t="shared" si="169"/>
        <v>71.239999999999995</v>
      </c>
      <c r="R2709">
        <f t="shared" si="170"/>
        <v>2013</v>
      </c>
      <c r="S2709" s="17">
        <f t="shared" si="171"/>
        <v>41391.782905092594</v>
      </c>
    </row>
    <row r="2710" spans="1:19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14">
        <v>1463935526</v>
      </c>
      <c r="K2710" t="b">
        <v>1</v>
      </c>
      <c r="L2710">
        <v>1049</v>
      </c>
      <c r="M2710" t="b">
        <v>1</v>
      </c>
      <c r="N2710" s="12" t="s">
        <v>8276</v>
      </c>
      <c r="O2710" t="s">
        <v>8316</v>
      </c>
      <c r="P2710" s="10">
        <f t="shared" si="168"/>
        <v>233</v>
      </c>
      <c r="Q2710" s="10">
        <f t="shared" si="169"/>
        <v>44.46</v>
      </c>
      <c r="R2710">
        <f t="shared" si="170"/>
        <v>2016</v>
      </c>
      <c r="S2710" s="17">
        <f t="shared" si="171"/>
        <v>42512.698217592595</v>
      </c>
    </row>
    <row r="2711" spans="1:19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14">
        <v>1472528141</v>
      </c>
      <c r="K2711" t="b">
        <v>1</v>
      </c>
      <c r="L2711">
        <v>308</v>
      </c>
      <c r="M2711" t="b">
        <v>1</v>
      </c>
      <c r="N2711" s="12" t="s">
        <v>8276</v>
      </c>
      <c r="O2711" t="s">
        <v>8316</v>
      </c>
      <c r="P2711" s="10">
        <f t="shared" si="168"/>
        <v>102</v>
      </c>
      <c r="Q2711" s="10">
        <f t="shared" si="169"/>
        <v>164.94</v>
      </c>
      <c r="R2711">
        <f t="shared" si="170"/>
        <v>2016</v>
      </c>
      <c r="S2711" s="17">
        <f t="shared" si="171"/>
        <v>42612.149780092594</v>
      </c>
    </row>
    <row r="2712" spans="1:19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14">
        <v>1404797428</v>
      </c>
      <c r="K2712" t="b">
        <v>1</v>
      </c>
      <c r="L2712">
        <v>1088</v>
      </c>
      <c r="M2712" t="b">
        <v>1</v>
      </c>
      <c r="N2712" s="12" t="s">
        <v>8276</v>
      </c>
      <c r="O2712" t="s">
        <v>8316</v>
      </c>
      <c r="P2712" s="10">
        <f t="shared" si="168"/>
        <v>154</v>
      </c>
      <c r="Q2712" s="10">
        <f t="shared" si="169"/>
        <v>84.87</v>
      </c>
      <c r="R2712">
        <f t="shared" si="170"/>
        <v>2014</v>
      </c>
      <c r="S2712" s="17">
        <f t="shared" si="171"/>
        <v>41828.229490740741</v>
      </c>
    </row>
    <row r="2713" spans="1:19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14">
        <v>1400694790</v>
      </c>
      <c r="K2713" t="b">
        <v>1</v>
      </c>
      <c r="L2713">
        <v>73</v>
      </c>
      <c r="M2713" t="b">
        <v>1</v>
      </c>
      <c r="N2713" s="12" t="s">
        <v>8276</v>
      </c>
      <c r="O2713" t="s">
        <v>8316</v>
      </c>
      <c r="P2713" s="10">
        <f t="shared" si="168"/>
        <v>101</v>
      </c>
      <c r="Q2713" s="10">
        <f t="shared" si="169"/>
        <v>53.95</v>
      </c>
      <c r="R2713">
        <f t="shared" si="170"/>
        <v>2014</v>
      </c>
      <c r="S2713" s="17">
        <f t="shared" si="171"/>
        <v>41780.745254629634</v>
      </c>
    </row>
    <row r="2714" spans="1:19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14">
        <v>1370568560</v>
      </c>
      <c r="K2714" t="b">
        <v>1</v>
      </c>
      <c r="L2714">
        <v>143</v>
      </c>
      <c r="M2714" t="b">
        <v>1</v>
      </c>
      <c r="N2714" s="12" t="s">
        <v>8276</v>
      </c>
      <c r="O2714" t="s">
        <v>8316</v>
      </c>
      <c r="P2714" s="10">
        <f t="shared" si="168"/>
        <v>131</v>
      </c>
      <c r="Q2714" s="10">
        <f t="shared" si="169"/>
        <v>50.53</v>
      </c>
      <c r="R2714">
        <f t="shared" si="170"/>
        <v>2013</v>
      </c>
      <c r="S2714" s="17">
        <f t="shared" si="171"/>
        <v>41432.062037037038</v>
      </c>
    </row>
    <row r="2715" spans="1:19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14">
        <v>1447515684</v>
      </c>
      <c r="K2715" t="b">
        <v>1</v>
      </c>
      <c r="L2715">
        <v>1420</v>
      </c>
      <c r="M2715" t="b">
        <v>1</v>
      </c>
      <c r="N2715" s="12" t="s">
        <v>8276</v>
      </c>
      <c r="O2715" t="s">
        <v>8316</v>
      </c>
      <c r="P2715" s="10">
        <f t="shared" si="168"/>
        <v>102</v>
      </c>
      <c r="Q2715" s="10">
        <f t="shared" si="169"/>
        <v>108</v>
      </c>
      <c r="R2715">
        <f t="shared" si="170"/>
        <v>2015</v>
      </c>
      <c r="S2715" s="17">
        <f t="shared" si="171"/>
        <v>42322.653749999998</v>
      </c>
    </row>
    <row r="2716" spans="1:19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14">
        <v>1474040596</v>
      </c>
      <c r="K2716" t="b">
        <v>1</v>
      </c>
      <c r="L2716">
        <v>305</v>
      </c>
      <c r="M2716" t="b">
        <v>1</v>
      </c>
      <c r="N2716" s="12" t="s">
        <v>8276</v>
      </c>
      <c r="O2716" t="s">
        <v>8316</v>
      </c>
      <c r="P2716" s="10">
        <f t="shared" si="168"/>
        <v>116</v>
      </c>
      <c r="Q2716" s="10">
        <f t="shared" si="169"/>
        <v>95.37</v>
      </c>
      <c r="R2716">
        <f t="shared" si="170"/>
        <v>2016</v>
      </c>
      <c r="S2716" s="17">
        <f t="shared" si="171"/>
        <v>42629.655046296291</v>
      </c>
    </row>
    <row r="2717" spans="1:19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14">
        <v>1453109628</v>
      </c>
      <c r="K2717" t="b">
        <v>1</v>
      </c>
      <c r="L2717">
        <v>551</v>
      </c>
      <c r="M2717" t="b">
        <v>1</v>
      </c>
      <c r="N2717" s="12" t="s">
        <v>8276</v>
      </c>
      <c r="O2717" t="s">
        <v>8316</v>
      </c>
      <c r="P2717" s="10">
        <f t="shared" si="168"/>
        <v>265</v>
      </c>
      <c r="Q2717" s="10">
        <f t="shared" si="169"/>
        <v>57.63</v>
      </c>
      <c r="R2717">
        <f t="shared" si="170"/>
        <v>2016</v>
      </c>
      <c r="S2717" s="17">
        <f t="shared" si="171"/>
        <v>42387.398472222223</v>
      </c>
    </row>
    <row r="2718" spans="1:19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14">
        <v>1441699193</v>
      </c>
      <c r="K2718" t="b">
        <v>1</v>
      </c>
      <c r="L2718">
        <v>187</v>
      </c>
      <c r="M2718" t="b">
        <v>1</v>
      </c>
      <c r="N2718" s="12" t="s">
        <v>8276</v>
      </c>
      <c r="O2718" t="s">
        <v>8316</v>
      </c>
      <c r="P2718" s="10">
        <f t="shared" si="168"/>
        <v>120</v>
      </c>
      <c r="Q2718" s="10">
        <f t="shared" si="169"/>
        <v>64.16</v>
      </c>
      <c r="R2718">
        <f t="shared" si="170"/>
        <v>2015</v>
      </c>
      <c r="S2718" s="17">
        <f t="shared" si="171"/>
        <v>42255.333252314813</v>
      </c>
    </row>
    <row r="2719" spans="1:19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14">
        <v>1414015049</v>
      </c>
      <c r="K2719" t="b">
        <v>1</v>
      </c>
      <c r="L2719">
        <v>325</v>
      </c>
      <c r="M2719" t="b">
        <v>1</v>
      </c>
      <c r="N2719" s="12" t="s">
        <v>8276</v>
      </c>
      <c r="O2719" t="s">
        <v>8316</v>
      </c>
      <c r="P2719" s="10">
        <f t="shared" si="168"/>
        <v>120</v>
      </c>
      <c r="Q2719" s="10">
        <f t="shared" si="169"/>
        <v>92.39</v>
      </c>
      <c r="R2719">
        <f t="shared" si="170"/>
        <v>2014</v>
      </c>
      <c r="S2719" s="17">
        <f t="shared" si="171"/>
        <v>41934.914918981485</v>
      </c>
    </row>
    <row r="2720" spans="1:19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14">
        <v>1459865945</v>
      </c>
      <c r="K2720" t="b">
        <v>1</v>
      </c>
      <c r="L2720">
        <v>148</v>
      </c>
      <c r="M2720" t="b">
        <v>1</v>
      </c>
      <c r="N2720" s="12" t="s">
        <v>8276</v>
      </c>
      <c r="O2720" t="s">
        <v>8316</v>
      </c>
      <c r="P2720" s="10">
        <f t="shared" si="168"/>
        <v>104</v>
      </c>
      <c r="Q2720" s="10">
        <f t="shared" si="169"/>
        <v>125.98</v>
      </c>
      <c r="R2720">
        <f t="shared" si="170"/>
        <v>2016</v>
      </c>
      <c r="S2720" s="17">
        <f t="shared" si="171"/>
        <v>42465.596585648149</v>
      </c>
    </row>
    <row r="2721" spans="1:19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14">
        <v>1455756294</v>
      </c>
      <c r="K2721" t="b">
        <v>0</v>
      </c>
      <c r="L2721">
        <v>69</v>
      </c>
      <c r="M2721" t="b">
        <v>1</v>
      </c>
      <c r="N2721" s="12" t="s">
        <v>8276</v>
      </c>
      <c r="O2721" t="s">
        <v>8316</v>
      </c>
      <c r="P2721" s="10">
        <f t="shared" si="168"/>
        <v>109</v>
      </c>
      <c r="Q2721" s="10">
        <f t="shared" si="169"/>
        <v>94.64</v>
      </c>
      <c r="R2721">
        <f t="shared" si="170"/>
        <v>2016</v>
      </c>
      <c r="S2721" s="17">
        <f t="shared" si="171"/>
        <v>42418.031180555554</v>
      </c>
    </row>
    <row r="2722" spans="1:19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14">
        <v>1476270653</v>
      </c>
      <c r="K2722" t="b">
        <v>0</v>
      </c>
      <c r="L2722">
        <v>173</v>
      </c>
      <c r="M2722" t="b">
        <v>1</v>
      </c>
      <c r="N2722" s="12" t="s">
        <v>8276</v>
      </c>
      <c r="O2722" t="s">
        <v>8316</v>
      </c>
      <c r="P2722" s="10">
        <f t="shared" si="168"/>
        <v>118</v>
      </c>
      <c r="Q2722" s="10">
        <f t="shared" si="169"/>
        <v>170.7</v>
      </c>
      <c r="R2722">
        <f t="shared" si="170"/>
        <v>2016</v>
      </c>
      <c r="S2722" s="17">
        <f t="shared" si="171"/>
        <v>42655.465891203698</v>
      </c>
    </row>
    <row r="2723" spans="1:19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14">
        <v>1375880598</v>
      </c>
      <c r="K2723" t="b">
        <v>0</v>
      </c>
      <c r="L2723">
        <v>269</v>
      </c>
      <c r="M2723" t="b">
        <v>1</v>
      </c>
      <c r="N2723" s="12" t="s">
        <v>8278</v>
      </c>
      <c r="O2723" t="s">
        <v>8308</v>
      </c>
      <c r="P2723" s="10">
        <f t="shared" si="168"/>
        <v>1462</v>
      </c>
      <c r="Q2723" s="10">
        <f t="shared" si="169"/>
        <v>40.76</v>
      </c>
      <c r="R2723">
        <f t="shared" si="170"/>
        <v>2013</v>
      </c>
      <c r="S2723" s="17">
        <f t="shared" si="171"/>
        <v>41493.543958333335</v>
      </c>
    </row>
    <row r="2724" spans="1:19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14">
        <v>1480538053</v>
      </c>
      <c r="K2724" t="b">
        <v>0</v>
      </c>
      <c r="L2724">
        <v>185</v>
      </c>
      <c r="M2724" t="b">
        <v>1</v>
      </c>
      <c r="N2724" s="12" t="s">
        <v>8278</v>
      </c>
      <c r="O2724" t="s">
        <v>8308</v>
      </c>
      <c r="P2724" s="10">
        <f t="shared" si="168"/>
        <v>253</v>
      </c>
      <c r="Q2724" s="10">
        <f t="shared" si="169"/>
        <v>68.25</v>
      </c>
      <c r="R2724">
        <f t="shared" si="170"/>
        <v>2016</v>
      </c>
      <c r="S2724" s="17">
        <f t="shared" si="171"/>
        <v>42704.857094907406</v>
      </c>
    </row>
    <row r="2725" spans="1:19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14">
        <v>1414872488</v>
      </c>
      <c r="K2725" t="b">
        <v>0</v>
      </c>
      <c r="L2725">
        <v>176</v>
      </c>
      <c r="M2725" t="b">
        <v>1</v>
      </c>
      <c r="N2725" s="12" t="s">
        <v>8278</v>
      </c>
      <c r="O2725" t="s">
        <v>8308</v>
      </c>
      <c r="P2725" s="10">
        <f t="shared" si="168"/>
        <v>140</v>
      </c>
      <c r="Q2725" s="10">
        <f t="shared" si="169"/>
        <v>95.49</v>
      </c>
      <c r="R2725">
        <f t="shared" si="170"/>
        <v>2014</v>
      </c>
      <c r="S2725" s="17">
        <f t="shared" si="171"/>
        <v>41944.83898148148</v>
      </c>
    </row>
    <row r="2726" spans="1:19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14">
        <v>1436860259</v>
      </c>
      <c r="K2726" t="b">
        <v>0</v>
      </c>
      <c r="L2726">
        <v>1019</v>
      </c>
      <c r="M2726" t="b">
        <v>1</v>
      </c>
      <c r="N2726" s="12" t="s">
        <v>8278</v>
      </c>
      <c r="O2726" t="s">
        <v>8308</v>
      </c>
      <c r="P2726" s="10">
        <f t="shared" si="168"/>
        <v>297</v>
      </c>
      <c r="Q2726" s="10">
        <f t="shared" si="169"/>
        <v>7.19</v>
      </c>
      <c r="R2726">
        <f t="shared" si="170"/>
        <v>2015</v>
      </c>
      <c r="S2726" s="17">
        <f t="shared" si="171"/>
        <v>42199.32707175926</v>
      </c>
    </row>
    <row r="2727" spans="1:19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14">
        <v>1484070735</v>
      </c>
      <c r="K2727" t="b">
        <v>0</v>
      </c>
      <c r="L2727">
        <v>113</v>
      </c>
      <c r="M2727" t="b">
        <v>1</v>
      </c>
      <c r="N2727" s="12" t="s">
        <v>8278</v>
      </c>
      <c r="O2727" t="s">
        <v>8308</v>
      </c>
      <c r="P2727" s="10">
        <f t="shared" si="168"/>
        <v>145</v>
      </c>
      <c r="Q2727" s="10">
        <f t="shared" si="169"/>
        <v>511.65</v>
      </c>
      <c r="R2727">
        <f t="shared" si="170"/>
        <v>2017</v>
      </c>
      <c r="S2727" s="17">
        <f t="shared" si="171"/>
        <v>42745.744618055556</v>
      </c>
    </row>
    <row r="2728" spans="1:19" ht="15.7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14">
        <v>1458741311</v>
      </c>
      <c r="K2728" t="b">
        <v>0</v>
      </c>
      <c r="L2728">
        <v>404</v>
      </c>
      <c r="M2728" t="b">
        <v>1</v>
      </c>
      <c r="N2728" s="12" t="s">
        <v>8278</v>
      </c>
      <c r="O2728" t="s">
        <v>8308</v>
      </c>
      <c r="P2728" s="10">
        <f t="shared" si="168"/>
        <v>106</v>
      </c>
      <c r="Q2728" s="10">
        <f t="shared" si="169"/>
        <v>261.75</v>
      </c>
      <c r="R2728">
        <f t="shared" si="170"/>
        <v>2016</v>
      </c>
      <c r="S2728" s="17">
        <f t="shared" si="171"/>
        <v>42452.579988425925</v>
      </c>
    </row>
    <row r="2729" spans="1:19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14">
        <v>1436804063</v>
      </c>
      <c r="K2729" t="b">
        <v>0</v>
      </c>
      <c r="L2729">
        <v>707</v>
      </c>
      <c r="M2729" t="b">
        <v>1</v>
      </c>
      <c r="N2729" s="12" t="s">
        <v>8278</v>
      </c>
      <c r="O2729" t="s">
        <v>8308</v>
      </c>
      <c r="P2729" s="10">
        <f t="shared" si="168"/>
        <v>493</v>
      </c>
      <c r="Q2729" s="10">
        <f t="shared" si="169"/>
        <v>69.760000000000005</v>
      </c>
      <c r="R2729">
        <f t="shared" si="170"/>
        <v>2015</v>
      </c>
      <c r="S2729" s="17">
        <f t="shared" si="171"/>
        <v>42198.676655092597</v>
      </c>
    </row>
    <row r="2730" spans="1:19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14">
        <v>1448461434</v>
      </c>
      <c r="K2730" t="b">
        <v>0</v>
      </c>
      <c r="L2730">
        <v>392</v>
      </c>
      <c r="M2730" t="b">
        <v>1</v>
      </c>
      <c r="N2730" s="12" t="s">
        <v>8278</v>
      </c>
      <c r="O2730" t="s">
        <v>8308</v>
      </c>
      <c r="P2730" s="10">
        <f t="shared" si="168"/>
        <v>202</v>
      </c>
      <c r="Q2730" s="10">
        <f t="shared" si="169"/>
        <v>77.23</v>
      </c>
      <c r="R2730">
        <f t="shared" si="170"/>
        <v>2015</v>
      </c>
      <c r="S2730" s="17">
        <f t="shared" si="171"/>
        <v>42333.59993055556</v>
      </c>
    </row>
    <row r="2731" spans="1:19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14">
        <v>1427867197</v>
      </c>
      <c r="K2731" t="b">
        <v>0</v>
      </c>
      <c r="L2731">
        <v>23</v>
      </c>
      <c r="M2731" t="b">
        <v>1</v>
      </c>
      <c r="N2731" s="12" t="s">
        <v>8278</v>
      </c>
      <c r="O2731" t="s">
        <v>8308</v>
      </c>
      <c r="P2731" s="10">
        <f t="shared" si="168"/>
        <v>104</v>
      </c>
      <c r="Q2731" s="10">
        <f t="shared" si="169"/>
        <v>340.57</v>
      </c>
      <c r="R2731">
        <f t="shared" si="170"/>
        <v>2015</v>
      </c>
      <c r="S2731" s="17">
        <f t="shared" si="171"/>
        <v>42095.240706018521</v>
      </c>
    </row>
    <row r="2732" spans="1:19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14">
        <v>1363611575</v>
      </c>
      <c r="K2732" t="b">
        <v>0</v>
      </c>
      <c r="L2732">
        <v>682</v>
      </c>
      <c r="M2732" t="b">
        <v>1</v>
      </c>
      <c r="N2732" s="12" t="s">
        <v>8278</v>
      </c>
      <c r="O2732" t="s">
        <v>8308</v>
      </c>
      <c r="P2732" s="10">
        <f t="shared" si="168"/>
        <v>170</v>
      </c>
      <c r="Q2732" s="10">
        <f t="shared" si="169"/>
        <v>67.42</v>
      </c>
      <c r="R2732">
        <f t="shared" si="170"/>
        <v>2013</v>
      </c>
      <c r="S2732" s="17">
        <f t="shared" si="171"/>
        <v>41351.541377314818</v>
      </c>
    </row>
    <row r="2733" spans="1:19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14">
        <v>1408624622</v>
      </c>
      <c r="K2733" t="b">
        <v>0</v>
      </c>
      <c r="L2733">
        <v>37</v>
      </c>
      <c r="M2733" t="b">
        <v>1</v>
      </c>
      <c r="N2733" s="12" t="s">
        <v>8278</v>
      </c>
      <c r="O2733" t="s">
        <v>8308</v>
      </c>
      <c r="P2733" s="10">
        <f t="shared" si="168"/>
        <v>104</v>
      </c>
      <c r="Q2733" s="10">
        <f t="shared" si="169"/>
        <v>845.7</v>
      </c>
      <c r="R2733">
        <f t="shared" si="170"/>
        <v>2014</v>
      </c>
      <c r="S2733" s="17">
        <f t="shared" si="171"/>
        <v>41872.525717592594</v>
      </c>
    </row>
    <row r="2734" spans="1:19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14">
        <v>1366917828</v>
      </c>
      <c r="K2734" t="b">
        <v>0</v>
      </c>
      <c r="L2734">
        <v>146</v>
      </c>
      <c r="M2734" t="b">
        <v>1</v>
      </c>
      <c r="N2734" s="12" t="s">
        <v>8278</v>
      </c>
      <c r="O2734" t="s">
        <v>8308</v>
      </c>
      <c r="P2734" s="10">
        <f t="shared" si="168"/>
        <v>118</v>
      </c>
      <c r="Q2734" s="10">
        <f t="shared" si="169"/>
        <v>97.19</v>
      </c>
      <c r="R2734">
        <f t="shared" si="170"/>
        <v>2013</v>
      </c>
      <c r="S2734" s="17">
        <f t="shared" si="171"/>
        <v>41389.808194444442</v>
      </c>
    </row>
    <row r="2735" spans="1:19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14">
        <v>1423463574</v>
      </c>
      <c r="K2735" t="b">
        <v>0</v>
      </c>
      <c r="L2735">
        <v>119</v>
      </c>
      <c r="M2735" t="b">
        <v>1</v>
      </c>
      <c r="N2735" s="12" t="s">
        <v>8278</v>
      </c>
      <c r="O2735" t="s">
        <v>8308</v>
      </c>
      <c r="P2735" s="10">
        <f t="shared" si="168"/>
        <v>108</v>
      </c>
      <c r="Q2735" s="10">
        <f t="shared" si="169"/>
        <v>451.84</v>
      </c>
      <c r="R2735">
        <f t="shared" si="170"/>
        <v>2015</v>
      </c>
      <c r="S2735" s="17">
        <f t="shared" si="171"/>
        <v>42044.272847222222</v>
      </c>
    </row>
    <row r="2736" spans="1:19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14">
        <v>1473782592</v>
      </c>
      <c r="K2736" t="b">
        <v>0</v>
      </c>
      <c r="L2736">
        <v>163</v>
      </c>
      <c r="M2736" t="b">
        <v>1</v>
      </c>
      <c r="N2736" s="12" t="s">
        <v>8278</v>
      </c>
      <c r="O2736" t="s">
        <v>8308</v>
      </c>
      <c r="P2736" s="10">
        <f t="shared" si="168"/>
        <v>2260300</v>
      </c>
      <c r="Q2736" s="10">
        <f t="shared" si="169"/>
        <v>138.66999999999999</v>
      </c>
      <c r="R2736">
        <f t="shared" si="170"/>
        <v>2016</v>
      </c>
      <c r="S2736" s="17">
        <f t="shared" si="171"/>
        <v>42626.668888888889</v>
      </c>
    </row>
    <row r="2737" spans="1:19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14">
        <v>1360551250</v>
      </c>
      <c r="K2737" t="b">
        <v>0</v>
      </c>
      <c r="L2737">
        <v>339</v>
      </c>
      <c r="M2737" t="b">
        <v>1</v>
      </c>
      <c r="N2737" s="12" t="s">
        <v>8278</v>
      </c>
      <c r="O2737" t="s">
        <v>8308</v>
      </c>
      <c r="P2737" s="10">
        <f t="shared" si="168"/>
        <v>978</v>
      </c>
      <c r="Q2737" s="10">
        <f t="shared" si="169"/>
        <v>21.64</v>
      </c>
      <c r="R2737">
        <f t="shared" si="170"/>
        <v>2013</v>
      </c>
      <c r="S2737" s="17">
        <f t="shared" si="171"/>
        <v>41316.120949074073</v>
      </c>
    </row>
    <row r="2738" spans="1:19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14">
        <v>1395676773</v>
      </c>
      <c r="K2738" t="b">
        <v>0</v>
      </c>
      <c r="L2738">
        <v>58</v>
      </c>
      <c r="M2738" t="b">
        <v>1</v>
      </c>
      <c r="N2738" s="12" t="s">
        <v>8278</v>
      </c>
      <c r="O2738" t="s">
        <v>8308</v>
      </c>
      <c r="P2738" s="10">
        <f t="shared" si="168"/>
        <v>123</v>
      </c>
      <c r="Q2738" s="10">
        <f t="shared" si="169"/>
        <v>169.52</v>
      </c>
      <c r="R2738">
        <f t="shared" si="170"/>
        <v>2014</v>
      </c>
      <c r="S2738" s="17">
        <f t="shared" si="171"/>
        <v>41722.666354166664</v>
      </c>
    </row>
    <row r="2739" spans="1:19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14">
        <v>1386108087</v>
      </c>
      <c r="K2739" t="b">
        <v>0</v>
      </c>
      <c r="L2739">
        <v>456</v>
      </c>
      <c r="M2739" t="b">
        <v>1</v>
      </c>
      <c r="N2739" s="12" t="s">
        <v>8278</v>
      </c>
      <c r="O2739" t="s">
        <v>8308</v>
      </c>
      <c r="P2739" s="10">
        <f t="shared" si="168"/>
        <v>246</v>
      </c>
      <c r="Q2739" s="10">
        <f t="shared" si="169"/>
        <v>161.88</v>
      </c>
      <c r="R2739">
        <f t="shared" si="170"/>
        <v>2013</v>
      </c>
      <c r="S2739" s="17">
        <f t="shared" si="171"/>
        <v>41611.917673611111</v>
      </c>
    </row>
    <row r="2740" spans="1:19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14">
        <v>1473218804</v>
      </c>
      <c r="K2740" t="b">
        <v>0</v>
      </c>
      <c r="L2740">
        <v>15</v>
      </c>
      <c r="M2740" t="b">
        <v>1</v>
      </c>
      <c r="N2740" s="12" t="s">
        <v>8278</v>
      </c>
      <c r="O2740" t="s">
        <v>8308</v>
      </c>
      <c r="P2740" s="10">
        <f t="shared" si="168"/>
        <v>148</v>
      </c>
      <c r="Q2740" s="10">
        <f t="shared" si="169"/>
        <v>493.13</v>
      </c>
      <c r="R2740">
        <f t="shared" si="170"/>
        <v>2016</v>
      </c>
      <c r="S2740" s="17">
        <f t="shared" si="171"/>
        <v>42620.143564814818</v>
      </c>
    </row>
    <row r="2741" spans="1:19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14">
        <v>1395436717</v>
      </c>
      <c r="K2741" t="b">
        <v>0</v>
      </c>
      <c r="L2741">
        <v>191</v>
      </c>
      <c r="M2741" t="b">
        <v>1</v>
      </c>
      <c r="N2741" s="12" t="s">
        <v>8278</v>
      </c>
      <c r="O2741" t="s">
        <v>8308</v>
      </c>
      <c r="P2741" s="10">
        <f t="shared" si="168"/>
        <v>384</v>
      </c>
      <c r="Q2741" s="10">
        <f t="shared" si="169"/>
        <v>22.12</v>
      </c>
      <c r="R2741">
        <f t="shared" si="170"/>
        <v>2014</v>
      </c>
      <c r="S2741" s="17">
        <f t="shared" si="171"/>
        <v>41719.887928240743</v>
      </c>
    </row>
    <row r="2742" spans="1:19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14">
        <v>1423529152</v>
      </c>
      <c r="K2742" t="b">
        <v>0</v>
      </c>
      <c r="L2742">
        <v>17</v>
      </c>
      <c r="M2742" t="b">
        <v>1</v>
      </c>
      <c r="N2742" s="12" t="s">
        <v>8278</v>
      </c>
      <c r="O2742" t="s">
        <v>8308</v>
      </c>
      <c r="P2742" s="10">
        <f t="shared" si="168"/>
        <v>103</v>
      </c>
      <c r="Q2742" s="10">
        <f t="shared" si="169"/>
        <v>18.239999999999998</v>
      </c>
      <c r="R2742">
        <f t="shared" si="170"/>
        <v>2015</v>
      </c>
      <c r="S2742" s="17">
        <f t="shared" si="171"/>
        <v>42045.031851851847</v>
      </c>
    </row>
    <row r="2743" spans="1:19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14">
        <v>1412005602</v>
      </c>
      <c r="K2743" t="b">
        <v>0</v>
      </c>
      <c r="L2743">
        <v>4</v>
      </c>
      <c r="M2743" t="b">
        <v>0</v>
      </c>
      <c r="N2743" s="12" t="s">
        <v>8281</v>
      </c>
      <c r="O2743" t="s">
        <v>8317</v>
      </c>
      <c r="P2743" s="10">
        <f t="shared" si="168"/>
        <v>0</v>
      </c>
      <c r="Q2743" s="10">
        <f t="shared" si="169"/>
        <v>8.75</v>
      </c>
      <c r="R2743">
        <f t="shared" si="170"/>
        <v>2014</v>
      </c>
      <c r="S2743" s="17">
        <f t="shared" si="171"/>
        <v>41911.657430555555</v>
      </c>
    </row>
    <row r="2744" spans="1:19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14">
        <v>1335892587</v>
      </c>
      <c r="K2744" t="b">
        <v>0</v>
      </c>
      <c r="L2744">
        <v>18</v>
      </c>
      <c r="M2744" t="b">
        <v>0</v>
      </c>
      <c r="N2744" s="12" t="s">
        <v>8281</v>
      </c>
      <c r="O2744" t="s">
        <v>8317</v>
      </c>
      <c r="P2744" s="10">
        <f t="shared" si="168"/>
        <v>29</v>
      </c>
      <c r="Q2744" s="10">
        <f t="shared" si="169"/>
        <v>40.61</v>
      </c>
      <c r="R2744">
        <f t="shared" si="170"/>
        <v>2012</v>
      </c>
      <c r="S2744" s="17">
        <f t="shared" si="171"/>
        <v>41030.719756944447</v>
      </c>
    </row>
    <row r="2745" spans="1:19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14">
        <v>1474271607</v>
      </c>
      <c r="K2745" t="b">
        <v>0</v>
      </c>
      <c r="L2745">
        <v>0</v>
      </c>
      <c r="M2745" t="b">
        <v>0</v>
      </c>
      <c r="N2745" s="12" t="s">
        <v>8281</v>
      </c>
      <c r="O2745" t="s">
        <v>8317</v>
      </c>
      <c r="P2745" s="10">
        <f t="shared" si="168"/>
        <v>0</v>
      </c>
      <c r="Q2745" s="10" t="e">
        <f t="shared" si="169"/>
        <v>#DIV/0!</v>
      </c>
      <c r="R2745">
        <f t="shared" si="170"/>
        <v>2016</v>
      </c>
      <c r="S2745" s="17">
        <f t="shared" si="171"/>
        <v>42632.328784722224</v>
      </c>
    </row>
    <row r="2746" spans="1:19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14">
        <v>1327886998</v>
      </c>
      <c r="K2746" t="b">
        <v>0</v>
      </c>
      <c r="L2746">
        <v>22</v>
      </c>
      <c r="M2746" t="b">
        <v>0</v>
      </c>
      <c r="N2746" s="12" t="s">
        <v>8281</v>
      </c>
      <c r="O2746" t="s">
        <v>8317</v>
      </c>
      <c r="P2746" s="10">
        <f t="shared" si="168"/>
        <v>5</v>
      </c>
      <c r="Q2746" s="10">
        <f t="shared" si="169"/>
        <v>37.950000000000003</v>
      </c>
      <c r="R2746">
        <f t="shared" si="170"/>
        <v>2012</v>
      </c>
      <c r="S2746" s="17">
        <f t="shared" si="171"/>
        <v>40938.062476851854</v>
      </c>
    </row>
    <row r="2747" spans="1:19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14">
        <v>1337125368</v>
      </c>
      <c r="K2747" t="b">
        <v>0</v>
      </c>
      <c r="L2747">
        <v>49</v>
      </c>
      <c r="M2747" t="b">
        <v>0</v>
      </c>
      <c r="N2747" s="12" t="s">
        <v>8281</v>
      </c>
      <c r="O2747" t="s">
        <v>8317</v>
      </c>
      <c r="P2747" s="10">
        <f t="shared" si="168"/>
        <v>22</v>
      </c>
      <c r="Q2747" s="10">
        <f t="shared" si="169"/>
        <v>35.729999999999997</v>
      </c>
      <c r="R2747">
        <f t="shared" si="170"/>
        <v>2012</v>
      </c>
      <c r="S2747" s="17">
        <f t="shared" si="171"/>
        <v>41044.988055555557</v>
      </c>
    </row>
    <row r="2748" spans="1:19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14">
        <v>1406745911</v>
      </c>
      <c r="K2748" t="b">
        <v>0</v>
      </c>
      <c r="L2748">
        <v>19</v>
      </c>
      <c r="M2748" t="b">
        <v>0</v>
      </c>
      <c r="N2748" s="12" t="s">
        <v>8281</v>
      </c>
      <c r="O2748" t="s">
        <v>8317</v>
      </c>
      <c r="P2748" s="10">
        <f t="shared" si="168"/>
        <v>27</v>
      </c>
      <c r="Q2748" s="10">
        <f t="shared" si="169"/>
        <v>42.16</v>
      </c>
      <c r="R2748">
        <f t="shared" si="170"/>
        <v>2014</v>
      </c>
      <c r="S2748" s="17">
        <f t="shared" si="171"/>
        <v>41850.781377314815</v>
      </c>
    </row>
    <row r="2749" spans="1:19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14">
        <v>1337095997</v>
      </c>
      <c r="K2749" t="b">
        <v>0</v>
      </c>
      <c r="L2749">
        <v>4</v>
      </c>
      <c r="M2749" t="b">
        <v>0</v>
      </c>
      <c r="N2749" s="12" t="s">
        <v>8281</v>
      </c>
      <c r="O2749" t="s">
        <v>8317</v>
      </c>
      <c r="P2749" s="10">
        <f t="shared" si="168"/>
        <v>28</v>
      </c>
      <c r="Q2749" s="10">
        <f t="shared" si="169"/>
        <v>35</v>
      </c>
      <c r="R2749">
        <f t="shared" si="170"/>
        <v>2012</v>
      </c>
      <c r="S2749" s="17">
        <f t="shared" si="171"/>
        <v>41044.64811342593</v>
      </c>
    </row>
    <row r="2750" spans="1:19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14">
        <v>1470243802</v>
      </c>
      <c r="K2750" t="b">
        <v>0</v>
      </c>
      <c r="L2750">
        <v>4</v>
      </c>
      <c r="M2750" t="b">
        <v>0</v>
      </c>
      <c r="N2750" s="12" t="s">
        <v>8281</v>
      </c>
      <c r="O2750" t="s">
        <v>8317</v>
      </c>
      <c r="P2750" s="10">
        <f t="shared" si="168"/>
        <v>1</v>
      </c>
      <c r="Q2750" s="10">
        <f t="shared" si="169"/>
        <v>13.25</v>
      </c>
      <c r="R2750">
        <f t="shared" si="170"/>
        <v>2016</v>
      </c>
      <c r="S2750" s="17">
        <f t="shared" si="171"/>
        <v>42585.7106712963</v>
      </c>
    </row>
    <row r="2751" spans="1:19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14">
        <v>1425582637</v>
      </c>
      <c r="K2751" t="b">
        <v>0</v>
      </c>
      <c r="L2751">
        <v>2</v>
      </c>
      <c r="M2751" t="b">
        <v>0</v>
      </c>
      <c r="N2751" s="12" t="s">
        <v>8281</v>
      </c>
      <c r="O2751" t="s">
        <v>8317</v>
      </c>
      <c r="P2751" s="10">
        <f t="shared" si="168"/>
        <v>1</v>
      </c>
      <c r="Q2751" s="10">
        <f t="shared" si="169"/>
        <v>55</v>
      </c>
      <c r="R2751">
        <f t="shared" si="170"/>
        <v>2015</v>
      </c>
      <c r="S2751" s="17">
        <f t="shared" si="171"/>
        <v>42068.799039351856</v>
      </c>
    </row>
    <row r="2752" spans="1:19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14">
        <v>1340055345</v>
      </c>
      <c r="K2752" t="b">
        <v>0</v>
      </c>
      <c r="L2752">
        <v>0</v>
      </c>
      <c r="M2752" t="b">
        <v>0</v>
      </c>
      <c r="N2752" s="12" t="s">
        <v>8281</v>
      </c>
      <c r="O2752" t="s">
        <v>8317</v>
      </c>
      <c r="P2752" s="10">
        <f t="shared" si="168"/>
        <v>0</v>
      </c>
      <c r="Q2752" s="10" t="e">
        <f t="shared" si="169"/>
        <v>#DIV/0!</v>
      </c>
      <c r="R2752">
        <f t="shared" si="170"/>
        <v>2012</v>
      </c>
      <c r="S2752" s="17">
        <f t="shared" si="171"/>
        <v>41078.899826388886</v>
      </c>
    </row>
    <row r="2753" spans="1:19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14">
        <v>1397855842</v>
      </c>
      <c r="K2753" t="b">
        <v>0</v>
      </c>
      <c r="L2753">
        <v>0</v>
      </c>
      <c r="M2753" t="b">
        <v>0</v>
      </c>
      <c r="N2753" s="12" t="s">
        <v>8281</v>
      </c>
      <c r="O2753" t="s">
        <v>8317</v>
      </c>
      <c r="P2753" s="10">
        <f t="shared" si="168"/>
        <v>0</v>
      </c>
      <c r="Q2753" s="10" t="e">
        <f t="shared" si="169"/>
        <v>#DIV/0!</v>
      </c>
      <c r="R2753">
        <f t="shared" si="170"/>
        <v>2014</v>
      </c>
      <c r="S2753" s="17">
        <f t="shared" si="171"/>
        <v>41747.887060185189</v>
      </c>
    </row>
    <row r="2754" spans="1:19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14">
        <v>1320776504</v>
      </c>
      <c r="K2754" t="b">
        <v>0</v>
      </c>
      <c r="L2754">
        <v>14</v>
      </c>
      <c r="M2754" t="b">
        <v>0</v>
      </c>
      <c r="N2754" s="12" t="s">
        <v>8281</v>
      </c>
      <c r="O2754" t="s">
        <v>8317</v>
      </c>
      <c r="P2754" s="10">
        <f t="shared" si="168"/>
        <v>11</v>
      </c>
      <c r="Q2754" s="10">
        <f t="shared" si="169"/>
        <v>39.29</v>
      </c>
      <c r="R2754">
        <f t="shared" si="170"/>
        <v>2011</v>
      </c>
      <c r="S2754" s="17">
        <f t="shared" si="171"/>
        <v>40855.765092592592</v>
      </c>
    </row>
    <row r="2755" spans="1:19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14">
        <v>1343425023</v>
      </c>
      <c r="K2755" t="b">
        <v>0</v>
      </c>
      <c r="L2755">
        <v>8</v>
      </c>
      <c r="M2755" t="b">
        <v>0</v>
      </c>
      <c r="N2755" s="12" t="s">
        <v>8281</v>
      </c>
      <c r="O2755" t="s">
        <v>8317</v>
      </c>
      <c r="P2755" s="10">
        <f t="shared" ref="P2755:P2818" si="172">ROUND(E2755/D2755*100,0)</f>
        <v>19</v>
      </c>
      <c r="Q2755" s="10">
        <f t="shared" ref="Q2755:Q2818" si="173">ROUND(E2755/L2755,2)</f>
        <v>47.5</v>
      </c>
      <c r="R2755">
        <f t="shared" ref="R2755:R2818" si="174">YEAR(S2755)</f>
        <v>2012</v>
      </c>
      <c r="S2755" s="17">
        <f t="shared" ref="S2755:S2818" si="175">(((J2755/60)/60)/24)+DATE(1970,1,1)</f>
        <v>41117.900729166664</v>
      </c>
    </row>
    <row r="2756" spans="1:19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14">
        <v>1407856551</v>
      </c>
      <c r="K2756" t="b">
        <v>0</v>
      </c>
      <c r="L2756">
        <v>0</v>
      </c>
      <c r="M2756" t="b">
        <v>0</v>
      </c>
      <c r="N2756" s="12" t="s">
        <v>8281</v>
      </c>
      <c r="O2756" t="s">
        <v>8317</v>
      </c>
      <c r="P2756" s="10">
        <f t="shared" si="172"/>
        <v>0</v>
      </c>
      <c r="Q2756" s="10" t="e">
        <f t="shared" si="173"/>
        <v>#DIV/0!</v>
      </c>
      <c r="R2756">
        <f t="shared" si="174"/>
        <v>2014</v>
      </c>
      <c r="S2756" s="17">
        <f t="shared" si="175"/>
        <v>41863.636006944449</v>
      </c>
    </row>
    <row r="2757" spans="1:19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14">
        <v>1425927527</v>
      </c>
      <c r="K2757" t="b">
        <v>0</v>
      </c>
      <c r="L2757">
        <v>15</v>
      </c>
      <c r="M2757" t="b">
        <v>0</v>
      </c>
      <c r="N2757" s="12" t="s">
        <v>8281</v>
      </c>
      <c r="O2757" t="s">
        <v>8317</v>
      </c>
      <c r="P2757" s="10">
        <f t="shared" si="172"/>
        <v>52</v>
      </c>
      <c r="Q2757" s="10">
        <f t="shared" si="173"/>
        <v>17.329999999999998</v>
      </c>
      <c r="R2757">
        <f t="shared" si="174"/>
        <v>2015</v>
      </c>
      <c r="S2757" s="17">
        <f t="shared" si="175"/>
        <v>42072.790821759263</v>
      </c>
    </row>
    <row r="2758" spans="1:19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14">
        <v>1386884201</v>
      </c>
      <c r="K2758" t="b">
        <v>0</v>
      </c>
      <c r="L2758">
        <v>33</v>
      </c>
      <c r="M2758" t="b">
        <v>0</v>
      </c>
      <c r="N2758" s="12" t="s">
        <v>8281</v>
      </c>
      <c r="O2758" t="s">
        <v>8317</v>
      </c>
      <c r="P2758" s="10">
        <f t="shared" si="172"/>
        <v>10</v>
      </c>
      <c r="Q2758" s="10">
        <f t="shared" si="173"/>
        <v>31.76</v>
      </c>
      <c r="R2758">
        <f t="shared" si="174"/>
        <v>2013</v>
      </c>
      <c r="S2758" s="17">
        <f t="shared" si="175"/>
        <v>41620.90047453704</v>
      </c>
    </row>
    <row r="2759" spans="1:19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14">
        <v>1469202332</v>
      </c>
      <c r="K2759" t="b">
        <v>0</v>
      </c>
      <c r="L2759">
        <v>2</v>
      </c>
      <c r="M2759" t="b">
        <v>0</v>
      </c>
      <c r="N2759" s="12" t="s">
        <v>8281</v>
      </c>
      <c r="O2759" t="s">
        <v>8317</v>
      </c>
      <c r="P2759" s="10">
        <f t="shared" si="172"/>
        <v>1</v>
      </c>
      <c r="Q2759" s="10">
        <f t="shared" si="173"/>
        <v>5</v>
      </c>
      <c r="R2759">
        <f t="shared" si="174"/>
        <v>2016</v>
      </c>
      <c r="S2759" s="17">
        <f t="shared" si="175"/>
        <v>42573.65662037037</v>
      </c>
    </row>
    <row r="2760" spans="1:19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14">
        <v>1474886183</v>
      </c>
      <c r="K2760" t="b">
        <v>0</v>
      </c>
      <c r="L2760">
        <v>6</v>
      </c>
      <c r="M2760" t="b">
        <v>0</v>
      </c>
      <c r="N2760" s="12" t="s">
        <v>8281</v>
      </c>
      <c r="O2760" t="s">
        <v>8317</v>
      </c>
      <c r="P2760" s="10">
        <f t="shared" si="172"/>
        <v>12</v>
      </c>
      <c r="Q2760" s="10">
        <f t="shared" si="173"/>
        <v>39</v>
      </c>
      <c r="R2760">
        <f t="shared" si="174"/>
        <v>2016</v>
      </c>
      <c r="S2760" s="17">
        <f t="shared" si="175"/>
        <v>42639.441932870366</v>
      </c>
    </row>
    <row r="2761" spans="1:19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14">
        <v>1464943666</v>
      </c>
      <c r="K2761" t="b">
        <v>0</v>
      </c>
      <c r="L2761">
        <v>2</v>
      </c>
      <c r="M2761" t="b">
        <v>0</v>
      </c>
      <c r="N2761" s="12" t="s">
        <v>8281</v>
      </c>
      <c r="O2761" t="s">
        <v>8317</v>
      </c>
      <c r="P2761" s="10">
        <f t="shared" si="172"/>
        <v>11</v>
      </c>
      <c r="Q2761" s="10">
        <f t="shared" si="173"/>
        <v>52.5</v>
      </c>
      <c r="R2761">
        <f t="shared" si="174"/>
        <v>2016</v>
      </c>
      <c r="S2761" s="17">
        <f t="shared" si="175"/>
        <v>42524.36650462963</v>
      </c>
    </row>
    <row r="2762" spans="1:19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14">
        <v>1369134258</v>
      </c>
      <c r="K2762" t="b">
        <v>0</v>
      </c>
      <c r="L2762">
        <v>0</v>
      </c>
      <c r="M2762" t="b">
        <v>0</v>
      </c>
      <c r="N2762" s="12" t="s">
        <v>8281</v>
      </c>
      <c r="O2762" t="s">
        <v>8317</v>
      </c>
      <c r="P2762" s="10">
        <f t="shared" si="172"/>
        <v>0</v>
      </c>
      <c r="Q2762" s="10" t="e">
        <f t="shared" si="173"/>
        <v>#DIV/0!</v>
      </c>
      <c r="R2762">
        <f t="shared" si="174"/>
        <v>2013</v>
      </c>
      <c r="S2762" s="17">
        <f t="shared" si="175"/>
        <v>41415.461319444446</v>
      </c>
    </row>
    <row r="2763" spans="1:19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14">
        <v>1354584693</v>
      </c>
      <c r="K2763" t="b">
        <v>0</v>
      </c>
      <c r="L2763">
        <v>4</v>
      </c>
      <c r="M2763" t="b">
        <v>0</v>
      </c>
      <c r="N2763" s="12" t="s">
        <v>8281</v>
      </c>
      <c r="O2763" t="s">
        <v>8317</v>
      </c>
      <c r="P2763" s="10">
        <f t="shared" si="172"/>
        <v>1</v>
      </c>
      <c r="Q2763" s="10">
        <f t="shared" si="173"/>
        <v>9</v>
      </c>
      <c r="R2763">
        <f t="shared" si="174"/>
        <v>2012</v>
      </c>
      <c r="S2763" s="17">
        <f t="shared" si="175"/>
        <v>41247.063576388886</v>
      </c>
    </row>
    <row r="2764" spans="1:19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14">
        <v>1326934395</v>
      </c>
      <c r="K2764" t="b">
        <v>0</v>
      </c>
      <c r="L2764">
        <v>1</v>
      </c>
      <c r="M2764" t="b">
        <v>0</v>
      </c>
      <c r="N2764" s="12" t="s">
        <v>8281</v>
      </c>
      <c r="O2764" t="s">
        <v>8317</v>
      </c>
      <c r="P2764" s="10">
        <f t="shared" si="172"/>
        <v>1</v>
      </c>
      <c r="Q2764" s="10">
        <f t="shared" si="173"/>
        <v>25</v>
      </c>
      <c r="R2764">
        <f t="shared" si="174"/>
        <v>2012</v>
      </c>
      <c r="S2764" s="17">
        <f t="shared" si="175"/>
        <v>40927.036979166667</v>
      </c>
    </row>
    <row r="2765" spans="1:19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14">
        <v>1365515684</v>
      </c>
      <c r="K2765" t="b">
        <v>0</v>
      </c>
      <c r="L2765">
        <v>3</v>
      </c>
      <c r="M2765" t="b">
        <v>0</v>
      </c>
      <c r="N2765" s="12" t="s">
        <v>8281</v>
      </c>
      <c r="O2765" t="s">
        <v>8317</v>
      </c>
      <c r="P2765" s="10">
        <f t="shared" si="172"/>
        <v>0</v>
      </c>
      <c r="Q2765" s="10">
        <f t="shared" si="173"/>
        <v>30</v>
      </c>
      <c r="R2765">
        <f t="shared" si="174"/>
        <v>2013</v>
      </c>
      <c r="S2765" s="17">
        <f t="shared" si="175"/>
        <v>41373.579675925925</v>
      </c>
    </row>
    <row r="2766" spans="1:19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14">
        <v>1335855631</v>
      </c>
      <c r="K2766" t="b">
        <v>0</v>
      </c>
      <c r="L2766">
        <v>4</v>
      </c>
      <c r="M2766" t="b">
        <v>0</v>
      </c>
      <c r="N2766" s="12" t="s">
        <v>8281</v>
      </c>
      <c r="O2766" t="s">
        <v>8317</v>
      </c>
      <c r="P2766" s="10">
        <f t="shared" si="172"/>
        <v>1</v>
      </c>
      <c r="Q2766" s="10">
        <f t="shared" si="173"/>
        <v>11.25</v>
      </c>
      <c r="R2766">
        <f t="shared" si="174"/>
        <v>2012</v>
      </c>
      <c r="S2766" s="17">
        <f t="shared" si="175"/>
        <v>41030.292025462964</v>
      </c>
    </row>
    <row r="2767" spans="1:19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14">
        <v>1350050028</v>
      </c>
      <c r="K2767" t="b">
        <v>0</v>
      </c>
      <c r="L2767">
        <v>0</v>
      </c>
      <c r="M2767" t="b">
        <v>0</v>
      </c>
      <c r="N2767" s="12" t="s">
        <v>8281</v>
      </c>
      <c r="O2767" t="s">
        <v>8317</v>
      </c>
      <c r="P2767" s="10">
        <f t="shared" si="172"/>
        <v>0</v>
      </c>
      <c r="Q2767" s="10" t="e">
        <f t="shared" si="173"/>
        <v>#DIV/0!</v>
      </c>
      <c r="R2767">
        <f t="shared" si="174"/>
        <v>2012</v>
      </c>
      <c r="S2767" s="17">
        <f t="shared" si="175"/>
        <v>41194.579027777778</v>
      </c>
    </row>
    <row r="2768" spans="1:19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14">
        <v>1310486518</v>
      </c>
      <c r="K2768" t="b">
        <v>0</v>
      </c>
      <c r="L2768">
        <v>4</v>
      </c>
      <c r="M2768" t="b">
        <v>0</v>
      </c>
      <c r="N2768" s="12" t="s">
        <v>8281</v>
      </c>
      <c r="O2768" t="s">
        <v>8317</v>
      </c>
      <c r="P2768" s="10">
        <f t="shared" si="172"/>
        <v>2</v>
      </c>
      <c r="Q2768" s="10">
        <f t="shared" si="173"/>
        <v>25</v>
      </c>
      <c r="R2768">
        <f t="shared" si="174"/>
        <v>2011</v>
      </c>
      <c r="S2768" s="17">
        <f t="shared" si="175"/>
        <v>40736.668032407404</v>
      </c>
    </row>
    <row r="2769" spans="1:19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14">
        <v>1434582050</v>
      </c>
      <c r="K2769" t="b">
        <v>0</v>
      </c>
      <c r="L2769">
        <v>3</v>
      </c>
      <c r="M2769" t="b">
        <v>0</v>
      </c>
      <c r="N2769" s="12" t="s">
        <v>8281</v>
      </c>
      <c r="O2769" t="s">
        <v>8317</v>
      </c>
      <c r="P2769" s="10">
        <f t="shared" si="172"/>
        <v>1</v>
      </c>
      <c r="Q2769" s="10">
        <f t="shared" si="173"/>
        <v>11.33</v>
      </c>
      <c r="R2769">
        <f t="shared" si="174"/>
        <v>2015</v>
      </c>
      <c r="S2769" s="17">
        <f t="shared" si="175"/>
        <v>42172.958912037036</v>
      </c>
    </row>
    <row r="2770" spans="1:19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14">
        <v>1330440323</v>
      </c>
      <c r="K2770" t="b">
        <v>0</v>
      </c>
      <c r="L2770">
        <v>34</v>
      </c>
      <c r="M2770" t="b">
        <v>0</v>
      </c>
      <c r="N2770" s="12" t="s">
        <v>8281</v>
      </c>
      <c r="O2770" t="s">
        <v>8317</v>
      </c>
      <c r="P2770" s="10">
        <f t="shared" si="172"/>
        <v>14</v>
      </c>
      <c r="Q2770" s="10">
        <f t="shared" si="173"/>
        <v>29.47</v>
      </c>
      <c r="R2770">
        <f t="shared" si="174"/>
        <v>2012</v>
      </c>
      <c r="S2770" s="17">
        <f t="shared" si="175"/>
        <v>40967.614849537036</v>
      </c>
    </row>
    <row r="2771" spans="1:19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14">
        <v>1397677790</v>
      </c>
      <c r="K2771" t="b">
        <v>0</v>
      </c>
      <c r="L2771">
        <v>2</v>
      </c>
      <c r="M2771" t="b">
        <v>0</v>
      </c>
      <c r="N2771" s="12" t="s">
        <v>8281</v>
      </c>
      <c r="O2771" t="s">
        <v>8317</v>
      </c>
      <c r="P2771" s="10">
        <f t="shared" si="172"/>
        <v>0</v>
      </c>
      <c r="Q2771" s="10">
        <f t="shared" si="173"/>
        <v>1</v>
      </c>
      <c r="R2771">
        <f t="shared" si="174"/>
        <v>2014</v>
      </c>
      <c r="S2771" s="17">
        <f t="shared" si="175"/>
        <v>41745.826273148145</v>
      </c>
    </row>
    <row r="2772" spans="1:19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14">
        <v>1392569730</v>
      </c>
      <c r="K2772" t="b">
        <v>0</v>
      </c>
      <c r="L2772">
        <v>33</v>
      </c>
      <c r="M2772" t="b">
        <v>0</v>
      </c>
      <c r="N2772" s="12" t="s">
        <v>8281</v>
      </c>
      <c r="O2772" t="s">
        <v>8317</v>
      </c>
      <c r="P2772" s="10">
        <f t="shared" si="172"/>
        <v>10</v>
      </c>
      <c r="Q2772" s="10">
        <f t="shared" si="173"/>
        <v>63.1</v>
      </c>
      <c r="R2772">
        <f t="shared" si="174"/>
        <v>2014</v>
      </c>
      <c r="S2772" s="17">
        <f t="shared" si="175"/>
        <v>41686.705208333333</v>
      </c>
    </row>
    <row r="2773" spans="1:19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14">
        <v>1355489140</v>
      </c>
      <c r="K2773" t="b">
        <v>0</v>
      </c>
      <c r="L2773">
        <v>0</v>
      </c>
      <c r="M2773" t="b">
        <v>0</v>
      </c>
      <c r="N2773" s="12" t="s">
        <v>8281</v>
      </c>
      <c r="O2773" t="s">
        <v>8317</v>
      </c>
      <c r="P2773" s="10">
        <f t="shared" si="172"/>
        <v>0</v>
      </c>
      <c r="Q2773" s="10" t="e">
        <f t="shared" si="173"/>
        <v>#DIV/0!</v>
      </c>
      <c r="R2773">
        <f t="shared" si="174"/>
        <v>2012</v>
      </c>
      <c r="S2773" s="17">
        <f t="shared" si="175"/>
        <v>41257.531712962962</v>
      </c>
    </row>
    <row r="2774" spans="1:19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14">
        <v>1379710294</v>
      </c>
      <c r="K2774" t="b">
        <v>0</v>
      </c>
      <c r="L2774">
        <v>0</v>
      </c>
      <c r="M2774" t="b">
        <v>0</v>
      </c>
      <c r="N2774" s="12" t="s">
        <v>8281</v>
      </c>
      <c r="O2774" t="s">
        <v>8317</v>
      </c>
      <c r="P2774" s="10">
        <f t="shared" si="172"/>
        <v>0</v>
      </c>
      <c r="Q2774" s="10" t="e">
        <f t="shared" si="173"/>
        <v>#DIV/0!</v>
      </c>
      <c r="R2774">
        <f t="shared" si="174"/>
        <v>2013</v>
      </c>
      <c r="S2774" s="17">
        <f t="shared" si="175"/>
        <v>41537.869143518517</v>
      </c>
    </row>
    <row r="2775" spans="1:19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14">
        <v>1460666721</v>
      </c>
      <c r="K2775" t="b">
        <v>0</v>
      </c>
      <c r="L2775">
        <v>1</v>
      </c>
      <c r="M2775" t="b">
        <v>0</v>
      </c>
      <c r="N2775" s="12" t="s">
        <v>8281</v>
      </c>
      <c r="O2775" t="s">
        <v>8317</v>
      </c>
      <c r="P2775" s="10">
        <f t="shared" si="172"/>
        <v>0</v>
      </c>
      <c r="Q2775" s="10">
        <f t="shared" si="173"/>
        <v>1</v>
      </c>
      <c r="R2775">
        <f t="shared" si="174"/>
        <v>2016</v>
      </c>
      <c r="S2775" s="17">
        <f t="shared" si="175"/>
        <v>42474.86482638889</v>
      </c>
    </row>
    <row r="2776" spans="1:19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14">
        <v>1360119728</v>
      </c>
      <c r="K2776" t="b">
        <v>0</v>
      </c>
      <c r="L2776">
        <v>13</v>
      </c>
      <c r="M2776" t="b">
        <v>0</v>
      </c>
      <c r="N2776" s="12" t="s">
        <v>8281</v>
      </c>
      <c r="O2776" t="s">
        <v>8317</v>
      </c>
      <c r="P2776" s="10">
        <f t="shared" si="172"/>
        <v>14</v>
      </c>
      <c r="Q2776" s="10">
        <f t="shared" si="173"/>
        <v>43.85</v>
      </c>
      <c r="R2776">
        <f t="shared" si="174"/>
        <v>2013</v>
      </c>
      <c r="S2776" s="17">
        <f t="shared" si="175"/>
        <v>41311.126481481479</v>
      </c>
    </row>
    <row r="2777" spans="1:19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14">
        <v>1321402754</v>
      </c>
      <c r="K2777" t="b">
        <v>0</v>
      </c>
      <c r="L2777">
        <v>2</v>
      </c>
      <c r="M2777" t="b">
        <v>0</v>
      </c>
      <c r="N2777" s="12" t="s">
        <v>8281</v>
      </c>
      <c r="O2777" t="s">
        <v>8317</v>
      </c>
      <c r="P2777" s="10">
        <f t="shared" si="172"/>
        <v>3</v>
      </c>
      <c r="Q2777" s="10">
        <f t="shared" si="173"/>
        <v>75</v>
      </c>
      <c r="R2777">
        <f t="shared" si="174"/>
        <v>2011</v>
      </c>
      <c r="S2777" s="17">
        <f t="shared" si="175"/>
        <v>40863.013356481482</v>
      </c>
    </row>
    <row r="2778" spans="1:19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14">
        <v>1431414476</v>
      </c>
      <c r="K2778" t="b">
        <v>0</v>
      </c>
      <c r="L2778">
        <v>36</v>
      </c>
      <c r="M2778" t="b">
        <v>0</v>
      </c>
      <c r="N2778" s="12" t="s">
        <v>8281</v>
      </c>
      <c r="O2778" t="s">
        <v>8317</v>
      </c>
      <c r="P2778" s="10">
        <f t="shared" si="172"/>
        <v>8</v>
      </c>
      <c r="Q2778" s="10">
        <f t="shared" si="173"/>
        <v>45.97</v>
      </c>
      <c r="R2778">
        <f t="shared" si="174"/>
        <v>2015</v>
      </c>
      <c r="S2778" s="17">
        <f t="shared" si="175"/>
        <v>42136.297175925924</v>
      </c>
    </row>
    <row r="2779" spans="1:19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14">
        <v>1434557004</v>
      </c>
      <c r="K2779" t="b">
        <v>0</v>
      </c>
      <c r="L2779">
        <v>1</v>
      </c>
      <c r="M2779" t="b">
        <v>0</v>
      </c>
      <c r="N2779" s="12" t="s">
        <v>8281</v>
      </c>
      <c r="O2779" t="s">
        <v>8317</v>
      </c>
      <c r="P2779" s="10">
        <f t="shared" si="172"/>
        <v>0</v>
      </c>
      <c r="Q2779" s="10">
        <f t="shared" si="173"/>
        <v>10</v>
      </c>
      <c r="R2779">
        <f t="shared" si="174"/>
        <v>2015</v>
      </c>
      <c r="S2779" s="17">
        <f t="shared" si="175"/>
        <v>42172.669027777782</v>
      </c>
    </row>
    <row r="2780" spans="1:19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14">
        <v>1406417306</v>
      </c>
      <c r="K2780" t="b">
        <v>0</v>
      </c>
      <c r="L2780">
        <v>15</v>
      </c>
      <c r="M2780" t="b">
        <v>0</v>
      </c>
      <c r="N2780" s="12" t="s">
        <v>8281</v>
      </c>
      <c r="O2780" t="s">
        <v>8317</v>
      </c>
      <c r="P2780" s="10">
        <f t="shared" si="172"/>
        <v>26</v>
      </c>
      <c r="Q2780" s="10">
        <f t="shared" si="173"/>
        <v>93.67</v>
      </c>
      <c r="R2780">
        <f t="shared" si="174"/>
        <v>2014</v>
      </c>
      <c r="S2780" s="17">
        <f t="shared" si="175"/>
        <v>41846.978078703702</v>
      </c>
    </row>
    <row r="2781" spans="1:19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14">
        <v>1445609021</v>
      </c>
      <c r="K2781" t="b">
        <v>0</v>
      </c>
      <c r="L2781">
        <v>1</v>
      </c>
      <c r="M2781" t="b">
        <v>0</v>
      </c>
      <c r="N2781" s="12" t="s">
        <v>8281</v>
      </c>
      <c r="O2781" t="s">
        <v>8317</v>
      </c>
      <c r="P2781" s="10">
        <f t="shared" si="172"/>
        <v>2</v>
      </c>
      <c r="Q2781" s="10">
        <f t="shared" si="173"/>
        <v>53</v>
      </c>
      <c r="R2781">
        <f t="shared" si="174"/>
        <v>2015</v>
      </c>
      <c r="S2781" s="17">
        <f t="shared" si="175"/>
        <v>42300.585891203707</v>
      </c>
    </row>
    <row r="2782" spans="1:19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14">
        <v>1486550688</v>
      </c>
      <c r="K2782" t="b">
        <v>0</v>
      </c>
      <c r="L2782">
        <v>0</v>
      </c>
      <c r="M2782" t="b">
        <v>0</v>
      </c>
      <c r="N2782" s="12" t="s">
        <v>8281</v>
      </c>
      <c r="O2782" t="s">
        <v>8317</v>
      </c>
      <c r="P2782" s="10">
        <f t="shared" si="172"/>
        <v>0</v>
      </c>
      <c r="Q2782" s="10" t="e">
        <f t="shared" si="173"/>
        <v>#DIV/0!</v>
      </c>
      <c r="R2782">
        <f t="shared" si="174"/>
        <v>2017</v>
      </c>
      <c r="S2782" s="17">
        <f t="shared" si="175"/>
        <v>42774.447777777779</v>
      </c>
    </row>
    <row r="2783" spans="1:19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14">
        <v>1421274954</v>
      </c>
      <c r="K2783" t="b">
        <v>0</v>
      </c>
      <c r="L2783">
        <v>28</v>
      </c>
      <c r="M2783" t="b">
        <v>1</v>
      </c>
      <c r="N2783" s="12" t="s">
        <v>8276</v>
      </c>
      <c r="O2783" t="s">
        <v>8277</v>
      </c>
      <c r="P2783" s="10">
        <f t="shared" si="172"/>
        <v>105</v>
      </c>
      <c r="Q2783" s="10">
        <f t="shared" si="173"/>
        <v>47</v>
      </c>
      <c r="R2783">
        <f t="shared" si="174"/>
        <v>2015</v>
      </c>
      <c r="S2783" s="17">
        <f t="shared" si="175"/>
        <v>42018.94159722222</v>
      </c>
    </row>
    <row r="2784" spans="1:19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14">
        <v>1421964718</v>
      </c>
      <c r="K2784" t="b">
        <v>0</v>
      </c>
      <c r="L2784">
        <v>18</v>
      </c>
      <c r="M2784" t="b">
        <v>1</v>
      </c>
      <c r="N2784" s="12" t="s">
        <v>8276</v>
      </c>
      <c r="O2784" t="s">
        <v>8277</v>
      </c>
      <c r="P2784" s="10">
        <f t="shared" si="172"/>
        <v>120</v>
      </c>
      <c r="Q2784" s="10">
        <f t="shared" si="173"/>
        <v>66.67</v>
      </c>
      <c r="R2784">
        <f t="shared" si="174"/>
        <v>2015</v>
      </c>
      <c r="S2784" s="17">
        <f t="shared" si="175"/>
        <v>42026.924976851849</v>
      </c>
    </row>
    <row r="2785" spans="1:19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14">
        <v>1428583846</v>
      </c>
      <c r="K2785" t="b">
        <v>0</v>
      </c>
      <c r="L2785">
        <v>61</v>
      </c>
      <c r="M2785" t="b">
        <v>1</v>
      </c>
      <c r="N2785" s="12" t="s">
        <v>8276</v>
      </c>
      <c r="O2785" t="s">
        <v>8277</v>
      </c>
      <c r="P2785" s="10">
        <f t="shared" si="172"/>
        <v>115</v>
      </c>
      <c r="Q2785" s="10">
        <f t="shared" si="173"/>
        <v>18.77</v>
      </c>
      <c r="R2785">
        <f t="shared" si="174"/>
        <v>2015</v>
      </c>
      <c r="S2785" s="17">
        <f t="shared" si="175"/>
        <v>42103.535254629634</v>
      </c>
    </row>
    <row r="2786" spans="1:19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14">
        <v>1412794443</v>
      </c>
      <c r="K2786" t="b">
        <v>0</v>
      </c>
      <c r="L2786">
        <v>108</v>
      </c>
      <c r="M2786" t="b">
        <v>1</v>
      </c>
      <c r="N2786" s="12" t="s">
        <v>8276</v>
      </c>
      <c r="O2786" t="s">
        <v>8277</v>
      </c>
      <c r="P2786" s="10">
        <f t="shared" si="172"/>
        <v>119</v>
      </c>
      <c r="Q2786" s="10">
        <f t="shared" si="173"/>
        <v>66.11</v>
      </c>
      <c r="R2786">
        <f t="shared" si="174"/>
        <v>2014</v>
      </c>
      <c r="S2786" s="17">
        <f t="shared" si="175"/>
        <v>41920.787534722222</v>
      </c>
    </row>
    <row r="2787" spans="1:19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14">
        <v>1467865967</v>
      </c>
      <c r="K2787" t="b">
        <v>0</v>
      </c>
      <c r="L2787">
        <v>142</v>
      </c>
      <c r="M2787" t="b">
        <v>1</v>
      </c>
      <c r="N2787" s="12" t="s">
        <v>8276</v>
      </c>
      <c r="O2787" t="s">
        <v>8277</v>
      </c>
      <c r="P2787" s="10">
        <f t="shared" si="172"/>
        <v>105</v>
      </c>
      <c r="Q2787" s="10">
        <f t="shared" si="173"/>
        <v>36.86</v>
      </c>
      <c r="R2787">
        <f t="shared" si="174"/>
        <v>2016</v>
      </c>
      <c r="S2787" s="17">
        <f t="shared" si="175"/>
        <v>42558.189432870371</v>
      </c>
    </row>
    <row r="2788" spans="1:19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14">
        <v>1403703580</v>
      </c>
      <c r="K2788" t="b">
        <v>0</v>
      </c>
      <c r="L2788">
        <v>74</v>
      </c>
      <c r="M2788" t="b">
        <v>1</v>
      </c>
      <c r="N2788" s="12" t="s">
        <v>8276</v>
      </c>
      <c r="O2788" t="s">
        <v>8277</v>
      </c>
      <c r="P2788" s="10">
        <f t="shared" si="172"/>
        <v>118</v>
      </c>
      <c r="Q2788" s="10">
        <f t="shared" si="173"/>
        <v>39.81</v>
      </c>
      <c r="R2788">
        <f t="shared" si="174"/>
        <v>2014</v>
      </c>
      <c r="S2788" s="17">
        <f t="shared" si="175"/>
        <v>41815.569212962961</v>
      </c>
    </row>
    <row r="2789" spans="1:19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14">
        <v>1403066752</v>
      </c>
      <c r="K2789" t="b">
        <v>0</v>
      </c>
      <c r="L2789">
        <v>38</v>
      </c>
      <c r="M2789" t="b">
        <v>1</v>
      </c>
      <c r="N2789" s="12" t="s">
        <v>8276</v>
      </c>
      <c r="O2789" t="s">
        <v>8277</v>
      </c>
      <c r="P2789" s="10">
        <f t="shared" si="172"/>
        <v>120</v>
      </c>
      <c r="Q2789" s="10">
        <f t="shared" si="173"/>
        <v>31.5</v>
      </c>
      <c r="R2789">
        <f t="shared" si="174"/>
        <v>2014</v>
      </c>
      <c r="S2789" s="17">
        <f t="shared" si="175"/>
        <v>41808.198518518519</v>
      </c>
    </row>
    <row r="2790" spans="1:19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14">
        <v>1467219043</v>
      </c>
      <c r="K2790" t="b">
        <v>0</v>
      </c>
      <c r="L2790">
        <v>20</v>
      </c>
      <c r="M2790" t="b">
        <v>1</v>
      </c>
      <c r="N2790" s="12" t="s">
        <v>8276</v>
      </c>
      <c r="O2790" t="s">
        <v>8277</v>
      </c>
      <c r="P2790" s="10">
        <f t="shared" si="172"/>
        <v>103</v>
      </c>
      <c r="Q2790" s="10">
        <f t="shared" si="173"/>
        <v>102.5</v>
      </c>
      <c r="R2790">
        <f t="shared" si="174"/>
        <v>2016</v>
      </c>
      <c r="S2790" s="17">
        <f t="shared" si="175"/>
        <v>42550.701886574068</v>
      </c>
    </row>
    <row r="2791" spans="1:19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14">
        <v>1424477934</v>
      </c>
      <c r="K2791" t="b">
        <v>0</v>
      </c>
      <c r="L2791">
        <v>24</v>
      </c>
      <c r="M2791" t="b">
        <v>1</v>
      </c>
      <c r="N2791" s="12" t="s">
        <v>8276</v>
      </c>
      <c r="O2791" t="s">
        <v>8277</v>
      </c>
      <c r="P2791" s="10">
        <f t="shared" si="172"/>
        <v>101</v>
      </c>
      <c r="Q2791" s="10">
        <f t="shared" si="173"/>
        <v>126.46</v>
      </c>
      <c r="R2791">
        <f t="shared" si="174"/>
        <v>2015</v>
      </c>
      <c r="S2791" s="17">
        <f t="shared" si="175"/>
        <v>42056.013124999998</v>
      </c>
    </row>
    <row r="2792" spans="1:19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14">
        <v>1421101903</v>
      </c>
      <c r="K2792" t="b">
        <v>0</v>
      </c>
      <c r="L2792">
        <v>66</v>
      </c>
      <c r="M2792" t="b">
        <v>1</v>
      </c>
      <c r="N2792" s="12" t="s">
        <v>8276</v>
      </c>
      <c r="O2792" t="s">
        <v>8277</v>
      </c>
      <c r="P2792" s="10">
        <f t="shared" si="172"/>
        <v>105</v>
      </c>
      <c r="Q2792" s="10">
        <f t="shared" si="173"/>
        <v>47.88</v>
      </c>
      <c r="R2792">
        <f t="shared" si="174"/>
        <v>2015</v>
      </c>
      <c r="S2792" s="17">
        <f t="shared" si="175"/>
        <v>42016.938692129625</v>
      </c>
    </row>
    <row r="2793" spans="1:19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14">
        <v>1470778559</v>
      </c>
      <c r="K2793" t="b">
        <v>0</v>
      </c>
      <c r="L2793">
        <v>28</v>
      </c>
      <c r="M2793" t="b">
        <v>1</v>
      </c>
      <c r="N2793" s="12" t="s">
        <v>8276</v>
      </c>
      <c r="O2793" t="s">
        <v>8277</v>
      </c>
      <c r="P2793" s="10">
        <f t="shared" si="172"/>
        <v>103</v>
      </c>
      <c r="Q2793" s="10">
        <f t="shared" si="173"/>
        <v>73.209999999999994</v>
      </c>
      <c r="R2793">
        <f t="shared" si="174"/>
        <v>2016</v>
      </c>
      <c r="S2793" s="17">
        <f t="shared" si="175"/>
        <v>42591.899988425925</v>
      </c>
    </row>
    <row r="2794" spans="1:19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14">
        <v>1435469559</v>
      </c>
      <c r="K2794" t="b">
        <v>0</v>
      </c>
      <c r="L2794">
        <v>24</v>
      </c>
      <c r="M2794" t="b">
        <v>1</v>
      </c>
      <c r="N2794" s="12" t="s">
        <v>8276</v>
      </c>
      <c r="O2794" t="s">
        <v>8277</v>
      </c>
      <c r="P2794" s="10">
        <f t="shared" si="172"/>
        <v>108</v>
      </c>
      <c r="Q2794" s="10">
        <f t="shared" si="173"/>
        <v>89.67</v>
      </c>
      <c r="R2794">
        <f t="shared" si="174"/>
        <v>2015</v>
      </c>
      <c r="S2794" s="17">
        <f t="shared" si="175"/>
        <v>42183.231006944443</v>
      </c>
    </row>
    <row r="2795" spans="1:19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14">
        <v>1434881005</v>
      </c>
      <c r="K2795" t="b">
        <v>0</v>
      </c>
      <c r="L2795">
        <v>73</v>
      </c>
      <c r="M2795" t="b">
        <v>1</v>
      </c>
      <c r="N2795" s="12" t="s">
        <v>8276</v>
      </c>
      <c r="O2795" t="s">
        <v>8277</v>
      </c>
      <c r="P2795" s="10">
        <f t="shared" si="172"/>
        <v>111</v>
      </c>
      <c r="Q2795" s="10">
        <f t="shared" si="173"/>
        <v>151.46</v>
      </c>
      <c r="R2795">
        <f t="shared" si="174"/>
        <v>2015</v>
      </c>
      <c r="S2795" s="17">
        <f t="shared" si="175"/>
        <v>42176.419039351851</v>
      </c>
    </row>
    <row r="2796" spans="1:19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14">
        <v>1455640559</v>
      </c>
      <c r="K2796" t="b">
        <v>0</v>
      </c>
      <c r="L2796">
        <v>3</v>
      </c>
      <c r="M2796" t="b">
        <v>1</v>
      </c>
      <c r="N2796" s="12" t="s">
        <v>8276</v>
      </c>
      <c r="O2796" t="s">
        <v>8277</v>
      </c>
      <c r="P2796" s="10">
        <f t="shared" si="172"/>
        <v>150</v>
      </c>
      <c r="Q2796" s="10">
        <f t="shared" si="173"/>
        <v>25</v>
      </c>
      <c r="R2796">
        <f t="shared" si="174"/>
        <v>2016</v>
      </c>
      <c r="S2796" s="17">
        <f t="shared" si="175"/>
        <v>42416.691655092596</v>
      </c>
    </row>
    <row r="2797" spans="1:19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14">
        <v>1400675841</v>
      </c>
      <c r="K2797" t="b">
        <v>0</v>
      </c>
      <c r="L2797">
        <v>20</v>
      </c>
      <c r="M2797" t="b">
        <v>1</v>
      </c>
      <c r="N2797" s="12" t="s">
        <v>8276</v>
      </c>
      <c r="O2797" t="s">
        <v>8277</v>
      </c>
      <c r="P2797" s="10">
        <f t="shared" si="172"/>
        <v>104</v>
      </c>
      <c r="Q2797" s="10">
        <f t="shared" si="173"/>
        <v>36.5</v>
      </c>
      <c r="R2797">
        <f t="shared" si="174"/>
        <v>2014</v>
      </c>
      <c r="S2797" s="17">
        <f t="shared" si="175"/>
        <v>41780.525937500002</v>
      </c>
    </row>
    <row r="2798" spans="1:19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14">
        <v>1401972028</v>
      </c>
      <c r="K2798" t="b">
        <v>0</v>
      </c>
      <c r="L2798">
        <v>21</v>
      </c>
      <c r="M2798" t="b">
        <v>1</v>
      </c>
      <c r="N2798" s="12" t="s">
        <v>8276</v>
      </c>
      <c r="O2798" t="s">
        <v>8277</v>
      </c>
      <c r="P2798" s="10">
        <f t="shared" si="172"/>
        <v>116</v>
      </c>
      <c r="Q2798" s="10">
        <f t="shared" si="173"/>
        <v>44</v>
      </c>
      <c r="R2798">
        <f t="shared" si="174"/>
        <v>2014</v>
      </c>
      <c r="S2798" s="17">
        <f t="shared" si="175"/>
        <v>41795.528101851851</v>
      </c>
    </row>
    <row r="2799" spans="1:19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14">
        <v>1402266840</v>
      </c>
      <c r="K2799" t="b">
        <v>0</v>
      </c>
      <c r="L2799">
        <v>94</v>
      </c>
      <c r="M2799" t="b">
        <v>1</v>
      </c>
      <c r="N2799" s="12" t="s">
        <v>8276</v>
      </c>
      <c r="O2799" t="s">
        <v>8277</v>
      </c>
      <c r="P2799" s="10">
        <f t="shared" si="172"/>
        <v>103</v>
      </c>
      <c r="Q2799" s="10">
        <f t="shared" si="173"/>
        <v>87.36</v>
      </c>
      <c r="R2799">
        <f t="shared" si="174"/>
        <v>2014</v>
      </c>
      <c r="S2799" s="17">
        <f t="shared" si="175"/>
        <v>41798.94027777778</v>
      </c>
    </row>
    <row r="2800" spans="1:19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14">
        <v>1437063121</v>
      </c>
      <c r="K2800" t="b">
        <v>0</v>
      </c>
      <c r="L2800">
        <v>139</v>
      </c>
      <c r="M2800" t="b">
        <v>1</v>
      </c>
      <c r="N2800" s="12" t="s">
        <v>8276</v>
      </c>
      <c r="O2800" t="s">
        <v>8277</v>
      </c>
      <c r="P2800" s="10">
        <f t="shared" si="172"/>
        <v>101</v>
      </c>
      <c r="Q2800" s="10">
        <f t="shared" si="173"/>
        <v>36.47</v>
      </c>
      <c r="R2800">
        <f t="shared" si="174"/>
        <v>2015</v>
      </c>
      <c r="S2800" s="17">
        <f t="shared" si="175"/>
        <v>42201.675011574072</v>
      </c>
    </row>
    <row r="2801" spans="1:19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14">
        <v>1463466070</v>
      </c>
      <c r="K2801" t="b">
        <v>0</v>
      </c>
      <c r="L2801">
        <v>130</v>
      </c>
      <c r="M2801" t="b">
        <v>1</v>
      </c>
      <c r="N2801" s="12" t="s">
        <v>8276</v>
      </c>
      <c r="O2801" t="s">
        <v>8277</v>
      </c>
      <c r="P2801" s="10">
        <f t="shared" si="172"/>
        <v>117</v>
      </c>
      <c r="Q2801" s="10">
        <f t="shared" si="173"/>
        <v>44.86</v>
      </c>
      <c r="R2801">
        <f t="shared" si="174"/>
        <v>2016</v>
      </c>
      <c r="S2801" s="17">
        <f t="shared" si="175"/>
        <v>42507.264699074076</v>
      </c>
    </row>
    <row r="2802" spans="1:19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14">
        <v>1415193366</v>
      </c>
      <c r="K2802" t="b">
        <v>0</v>
      </c>
      <c r="L2802">
        <v>31</v>
      </c>
      <c r="M2802" t="b">
        <v>1</v>
      </c>
      <c r="N2802" s="12" t="s">
        <v>8276</v>
      </c>
      <c r="O2802" t="s">
        <v>8277</v>
      </c>
      <c r="P2802" s="10">
        <f t="shared" si="172"/>
        <v>133</v>
      </c>
      <c r="Q2802" s="10">
        <f t="shared" si="173"/>
        <v>42.9</v>
      </c>
      <c r="R2802">
        <f t="shared" si="174"/>
        <v>2014</v>
      </c>
      <c r="S2802" s="17">
        <f t="shared" si="175"/>
        <v>41948.552847222221</v>
      </c>
    </row>
    <row r="2803" spans="1:19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14">
        <v>1411019409</v>
      </c>
      <c r="K2803" t="b">
        <v>0</v>
      </c>
      <c r="L2803">
        <v>13</v>
      </c>
      <c r="M2803" t="b">
        <v>1</v>
      </c>
      <c r="N2803" s="12" t="s">
        <v>8276</v>
      </c>
      <c r="O2803" t="s">
        <v>8277</v>
      </c>
      <c r="P2803" s="10">
        <f t="shared" si="172"/>
        <v>133</v>
      </c>
      <c r="Q2803" s="10">
        <f t="shared" si="173"/>
        <v>51.23</v>
      </c>
      <c r="R2803">
        <f t="shared" si="174"/>
        <v>2014</v>
      </c>
      <c r="S2803" s="17">
        <f t="shared" si="175"/>
        <v>41900.243159722224</v>
      </c>
    </row>
    <row r="2804" spans="1:19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14">
        <v>1436283107</v>
      </c>
      <c r="K2804" t="b">
        <v>0</v>
      </c>
      <c r="L2804">
        <v>90</v>
      </c>
      <c r="M2804" t="b">
        <v>1</v>
      </c>
      <c r="N2804" s="12" t="s">
        <v>8276</v>
      </c>
      <c r="O2804" t="s">
        <v>8277</v>
      </c>
      <c r="P2804" s="10">
        <f t="shared" si="172"/>
        <v>102</v>
      </c>
      <c r="Q2804" s="10">
        <f t="shared" si="173"/>
        <v>33.94</v>
      </c>
      <c r="R2804">
        <f t="shared" si="174"/>
        <v>2015</v>
      </c>
      <c r="S2804" s="17">
        <f t="shared" si="175"/>
        <v>42192.64707175926</v>
      </c>
    </row>
    <row r="2805" spans="1:19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14">
        <v>1433295276</v>
      </c>
      <c r="K2805" t="b">
        <v>0</v>
      </c>
      <c r="L2805">
        <v>141</v>
      </c>
      <c r="M2805" t="b">
        <v>1</v>
      </c>
      <c r="N2805" s="12" t="s">
        <v>8276</v>
      </c>
      <c r="O2805" t="s">
        <v>8277</v>
      </c>
      <c r="P2805" s="10">
        <f t="shared" si="172"/>
        <v>128</v>
      </c>
      <c r="Q2805" s="10">
        <f t="shared" si="173"/>
        <v>90.74</v>
      </c>
      <c r="R2805">
        <f t="shared" si="174"/>
        <v>2015</v>
      </c>
      <c r="S2805" s="17">
        <f t="shared" si="175"/>
        <v>42158.065694444449</v>
      </c>
    </row>
    <row r="2806" spans="1:19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14">
        <v>1409395990</v>
      </c>
      <c r="K2806" t="b">
        <v>0</v>
      </c>
      <c r="L2806">
        <v>23</v>
      </c>
      <c r="M2806" t="b">
        <v>1</v>
      </c>
      <c r="N2806" s="12" t="s">
        <v>8276</v>
      </c>
      <c r="O2806" t="s">
        <v>8277</v>
      </c>
      <c r="P2806" s="10">
        <f t="shared" si="172"/>
        <v>115</v>
      </c>
      <c r="Q2806" s="10">
        <f t="shared" si="173"/>
        <v>50</v>
      </c>
      <c r="R2806">
        <f t="shared" si="174"/>
        <v>2014</v>
      </c>
      <c r="S2806" s="17">
        <f t="shared" si="175"/>
        <v>41881.453587962962</v>
      </c>
    </row>
    <row r="2807" spans="1:19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14">
        <v>1438085273</v>
      </c>
      <c r="K2807" t="b">
        <v>0</v>
      </c>
      <c r="L2807">
        <v>18</v>
      </c>
      <c r="M2807" t="b">
        <v>1</v>
      </c>
      <c r="N2807" s="12" t="s">
        <v>8276</v>
      </c>
      <c r="O2807" t="s">
        <v>8277</v>
      </c>
      <c r="P2807" s="10">
        <f t="shared" si="172"/>
        <v>110</v>
      </c>
      <c r="Q2807" s="10">
        <f t="shared" si="173"/>
        <v>24.44</v>
      </c>
      <c r="R2807">
        <f t="shared" si="174"/>
        <v>2015</v>
      </c>
      <c r="S2807" s="17">
        <f t="shared" si="175"/>
        <v>42213.505474537036</v>
      </c>
    </row>
    <row r="2808" spans="1:19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14">
        <v>1435645490</v>
      </c>
      <c r="K2808" t="b">
        <v>0</v>
      </c>
      <c r="L2808">
        <v>76</v>
      </c>
      <c r="M2808" t="b">
        <v>1</v>
      </c>
      <c r="N2808" s="12" t="s">
        <v>8276</v>
      </c>
      <c r="O2808" t="s">
        <v>8277</v>
      </c>
      <c r="P2808" s="10">
        <f t="shared" si="172"/>
        <v>112</v>
      </c>
      <c r="Q2808" s="10">
        <f t="shared" si="173"/>
        <v>44.25</v>
      </c>
      <c r="R2808">
        <f t="shared" si="174"/>
        <v>2015</v>
      </c>
      <c r="S2808" s="17">
        <f t="shared" si="175"/>
        <v>42185.267245370371</v>
      </c>
    </row>
    <row r="2809" spans="1:19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14">
        <v>1433019438</v>
      </c>
      <c r="K2809" t="b">
        <v>0</v>
      </c>
      <c r="L2809">
        <v>93</v>
      </c>
      <c r="M2809" t="b">
        <v>1</v>
      </c>
      <c r="N2809" s="12" t="s">
        <v>8276</v>
      </c>
      <c r="O2809" t="s">
        <v>8277</v>
      </c>
      <c r="P2809" s="10">
        <f t="shared" si="172"/>
        <v>126</v>
      </c>
      <c r="Q2809" s="10">
        <f t="shared" si="173"/>
        <v>67.739999999999995</v>
      </c>
      <c r="R2809">
        <f t="shared" si="174"/>
        <v>2015</v>
      </c>
      <c r="S2809" s="17">
        <f t="shared" si="175"/>
        <v>42154.873124999998</v>
      </c>
    </row>
    <row r="2810" spans="1:19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14">
        <v>1437682735</v>
      </c>
      <c r="K2810" t="b">
        <v>0</v>
      </c>
      <c r="L2810">
        <v>69</v>
      </c>
      <c r="M2810" t="b">
        <v>1</v>
      </c>
      <c r="N2810" s="12" t="s">
        <v>8276</v>
      </c>
      <c r="O2810" t="s">
        <v>8277</v>
      </c>
      <c r="P2810" s="10">
        <f t="shared" si="172"/>
        <v>100</v>
      </c>
      <c r="Q2810" s="10">
        <f t="shared" si="173"/>
        <v>65.38</v>
      </c>
      <c r="R2810">
        <f t="shared" si="174"/>
        <v>2015</v>
      </c>
      <c r="S2810" s="17">
        <f t="shared" si="175"/>
        <v>42208.84646990741</v>
      </c>
    </row>
    <row r="2811" spans="1:19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14">
        <v>1458647725</v>
      </c>
      <c r="K2811" t="b">
        <v>0</v>
      </c>
      <c r="L2811">
        <v>21</v>
      </c>
      <c r="M2811" t="b">
        <v>1</v>
      </c>
      <c r="N2811" s="12" t="s">
        <v>8276</v>
      </c>
      <c r="O2811" t="s">
        <v>8277</v>
      </c>
      <c r="P2811" s="10">
        <f t="shared" si="172"/>
        <v>102</v>
      </c>
      <c r="Q2811" s="10">
        <f t="shared" si="173"/>
        <v>121.9</v>
      </c>
      <c r="R2811">
        <f t="shared" si="174"/>
        <v>2016</v>
      </c>
      <c r="S2811" s="17">
        <f t="shared" si="175"/>
        <v>42451.496817129635</v>
      </c>
    </row>
    <row r="2812" spans="1:19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14">
        <v>1398828064</v>
      </c>
      <c r="K2812" t="b">
        <v>0</v>
      </c>
      <c r="L2812">
        <v>57</v>
      </c>
      <c r="M2812" t="b">
        <v>1</v>
      </c>
      <c r="N2812" s="12" t="s">
        <v>8276</v>
      </c>
      <c r="O2812" t="s">
        <v>8277</v>
      </c>
      <c r="P2812" s="10">
        <f t="shared" si="172"/>
        <v>108</v>
      </c>
      <c r="Q2812" s="10">
        <f t="shared" si="173"/>
        <v>47.46</v>
      </c>
      <c r="R2812">
        <f t="shared" si="174"/>
        <v>2014</v>
      </c>
      <c r="S2812" s="17">
        <f t="shared" si="175"/>
        <v>41759.13962962963</v>
      </c>
    </row>
    <row r="2813" spans="1:19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14">
        <v>1422100503</v>
      </c>
      <c r="K2813" t="b">
        <v>0</v>
      </c>
      <c r="L2813">
        <v>108</v>
      </c>
      <c r="M2813" t="b">
        <v>1</v>
      </c>
      <c r="N2813" s="12" t="s">
        <v>8276</v>
      </c>
      <c r="O2813" t="s">
        <v>8277</v>
      </c>
      <c r="P2813" s="10">
        <f t="shared" si="172"/>
        <v>100</v>
      </c>
      <c r="Q2813" s="10">
        <f t="shared" si="173"/>
        <v>92.84</v>
      </c>
      <c r="R2813">
        <f t="shared" si="174"/>
        <v>2015</v>
      </c>
      <c r="S2813" s="17">
        <f t="shared" si="175"/>
        <v>42028.496562500004</v>
      </c>
    </row>
    <row r="2814" spans="1:19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14">
        <v>1424368298</v>
      </c>
      <c r="K2814" t="b">
        <v>0</v>
      </c>
      <c r="L2814">
        <v>83</v>
      </c>
      <c r="M2814" t="b">
        <v>1</v>
      </c>
      <c r="N2814" s="12" t="s">
        <v>8276</v>
      </c>
      <c r="O2814" t="s">
        <v>8277</v>
      </c>
      <c r="P2814" s="10">
        <f t="shared" si="172"/>
        <v>113</v>
      </c>
      <c r="Q2814" s="10">
        <f t="shared" si="173"/>
        <v>68.25</v>
      </c>
      <c r="R2814">
        <f t="shared" si="174"/>
        <v>2015</v>
      </c>
      <c r="S2814" s="17">
        <f t="shared" si="175"/>
        <v>42054.74418981481</v>
      </c>
    </row>
    <row r="2815" spans="1:19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14">
        <v>1479577761</v>
      </c>
      <c r="K2815" t="b">
        <v>0</v>
      </c>
      <c r="L2815">
        <v>96</v>
      </c>
      <c r="M2815" t="b">
        <v>1</v>
      </c>
      <c r="N2815" s="12" t="s">
        <v>8276</v>
      </c>
      <c r="O2815" t="s">
        <v>8277</v>
      </c>
      <c r="P2815" s="10">
        <f t="shared" si="172"/>
        <v>128</v>
      </c>
      <c r="Q2815" s="10">
        <f t="shared" si="173"/>
        <v>37.21</v>
      </c>
      <c r="R2815">
        <f t="shared" si="174"/>
        <v>2016</v>
      </c>
      <c r="S2815" s="17">
        <f t="shared" si="175"/>
        <v>42693.742604166662</v>
      </c>
    </row>
    <row r="2816" spans="1:19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14">
        <v>1428572115</v>
      </c>
      <c r="K2816" t="b">
        <v>0</v>
      </c>
      <c r="L2816">
        <v>64</v>
      </c>
      <c r="M2816" t="b">
        <v>1</v>
      </c>
      <c r="N2816" s="12" t="s">
        <v>8276</v>
      </c>
      <c r="O2816" t="s">
        <v>8277</v>
      </c>
      <c r="P2816" s="10">
        <f t="shared" si="172"/>
        <v>108</v>
      </c>
      <c r="Q2816" s="10">
        <f t="shared" si="173"/>
        <v>25.25</v>
      </c>
      <c r="R2816">
        <f t="shared" si="174"/>
        <v>2015</v>
      </c>
      <c r="S2816" s="17">
        <f t="shared" si="175"/>
        <v>42103.399479166663</v>
      </c>
    </row>
    <row r="2817" spans="1:19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14">
        <v>1468003109</v>
      </c>
      <c r="K2817" t="b">
        <v>0</v>
      </c>
      <c r="L2817">
        <v>14</v>
      </c>
      <c r="M2817" t="b">
        <v>1</v>
      </c>
      <c r="N2817" s="12" t="s">
        <v>8276</v>
      </c>
      <c r="O2817" t="s">
        <v>8277</v>
      </c>
      <c r="P2817" s="10">
        <f t="shared" si="172"/>
        <v>242</v>
      </c>
      <c r="Q2817" s="10">
        <f t="shared" si="173"/>
        <v>43.21</v>
      </c>
      <c r="R2817">
        <f t="shared" si="174"/>
        <v>2016</v>
      </c>
      <c r="S2817" s="17">
        <f t="shared" si="175"/>
        <v>42559.776724537034</v>
      </c>
    </row>
    <row r="2818" spans="1:19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14">
        <v>1435921992</v>
      </c>
      <c r="K2818" t="b">
        <v>0</v>
      </c>
      <c r="L2818">
        <v>169</v>
      </c>
      <c r="M2818" t="b">
        <v>1</v>
      </c>
      <c r="N2818" s="12" t="s">
        <v>8276</v>
      </c>
      <c r="O2818" t="s">
        <v>8277</v>
      </c>
      <c r="P2818" s="10">
        <f t="shared" si="172"/>
        <v>142</v>
      </c>
      <c r="Q2818" s="10">
        <f t="shared" si="173"/>
        <v>25.13</v>
      </c>
      <c r="R2818">
        <f t="shared" si="174"/>
        <v>2015</v>
      </c>
      <c r="S2818" s="17">
        <f t="shared" si="175"/>
        <v>42188.467499999999</v>
      </c>
    </row>
    <row r="2819" spans="1:19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14">
        <v>1421680462</v>
      </c>
      <c r="K2819" t="b">
        <v>0</v>
      </c>
      <c r="L2819">
        <v>33</v>
      </c>
      <c r="M2819" t="b">
        <v>1</v>
      </c>
      <c r="N2819" s="12" t="s">
        <v>8276</v>
      </c>
      <c r="O2819" t="s">
        <v>8277</v>
      </c>
      <c r="P2819" s="10">
        <f t="shared" ref="P2819:P2882" si="176">ROUND(E2819/D2819*100,0)</f>
        <v>130</v>
      </c>
      <c r="Q2819" s="10">
        <f t="shared" ref="Q2819:Q2882" si="177">ROUND(E2819/L2819,2)</f>
        <v>23.64</v>
      </c>
      <c r="R2819">
        <f t="shared" ref="R2819:R2882" si="178">YEAR(S2819)</f>
        <v>2015</v>
      </c>
      <c r="S2819" s="17">
        <f t="shared" ref="S2819:S2882" si="179">(((J2819/60)/60)/24)+DATE(1970,1,1)</f>
        <v>42023.634976851856</v>
      </c>
    </row>
    <row r="2820" spans="1:19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14">
        <v>1441290086</v>
      </c>
      <c r="K2820" t="b">
        <v>0</v>
      </c>
      <c r="L2820">
        <v>102</v>
      </c>
      <c r="M2820" t="b">
        <v>1</v>
      </c>
      <c r="N2820" s="12" t="s">
        <v>8276</v>
      </c>
      <c r="O2820" t="s">
        <v>8277</v>
      </c>
      <c r="P2820" s="10">
        <f t="shared" si="176"/>
        <v>106</v>
      </c>
      <c r="Q2820" s="10">
        <f t="shared" si="177"/>
        <v>103.95</v>
      </c>
      <c r="R2820">
        <f t="shared" si="178"/>
        <v>2015</v>
      </c>
      <c r="S2820" s="17">
        <f t="shared" si="179"/>
        <v>42250.598217592589</v>
      </c>
    </row>
    <row r="2821" spans="1:19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14">
        <v>1431693409</v>
      </c>
      <c r="K2821" t="b">
        <v>0</v>
      </c>
      <c r="L2821">
        <v>104</v>
      </c>
      <c r="M2821" t="b">
        <v>1</v>
      </c>
      <c r="N2821" s="12" t="s">
        <v>8276</v>
      </c>
      <c r="O2821" t="s">
        <v>8277</v>
      </c>
      <c r="P2821" s="10">
        <f t="shared" si="176"/>
        <v>105</v>
      </c>
      <c r="Q2821" s="10">
        <f t="shared" si="177"/>
        <v>50.38</v>
      </c>
      <c r="R2821">
        <f t="shared" si="178"/>
        <v>2015</v>
      </c>
      <c r="S2821" s="17">
        <f t="shared" si="179"/>
        <v>42139.525567129633</v>
      </c>
    </row>
    <row r="2822" spans="1:19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14">
        <v>1454337589</v>
      </c>
      <c r="K2822" t="b">
        <v>0</v>
      </c>
      <c r="L2822">
        <v>20</v>
      </c>
      <c r="M2822" t="b">
        <v>1</v>
      </c>
      <c r="N2822" s="12" t="s">
        <v>8276</v>
      </c>
      <c r="O2822" t="s">
        <v>8277</v>
      </c>
      <c r="P2822" s="10">
        <f t="shared" si="176"/>
        <v>136</v>
      </c>
      <c r="Q2822" s="10">
        <f t="shared" si="177"/>
        <v>13.6</v>
      </c>
      <c r="R2822">
        <f t="shared" si="178"/>
        <v>2016</v>
      </c>
      <c r="S2822" s="17">
        <f t="shared" si="179"/>
        <v>42401.610983796301</v>
      </c>
    </row>
    <row r="2823" spans="1:19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14">
        <v>1408918135</v>
      </c>
      <c r="K2823" t="b">
        <v>0</v>
      </c>
      <c r="L2823">
        <v>35</v>
      </c>
      <c r="M2823" t="b">
        <v>1</v>
      </c>
      <c r="N2823" s="12" t="s">
        <v>8276</v>
      </c>
      <c r="O2823" t="s">
        <v>8277</v>
      </c>
      <c r="P2823" s="10">
        <f t="shared" si="176"/>
        <v>100</v>
      </c>
      <c r="Q2823" s="10">
        <f t="shared" si="177"/>
        <v>28.57</v>
      </c>
      <c r="R2823">
        <f t="shared" si="178"/>
        <v>2014</v>
      </c>
      <c r="S2823" s="17">
        <f t="shared" si="179"/>
        <v>41875.922858796301</v>
      </c>
    </row>
    <row r="2824" spans="1:19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14">
        <v>1424881492</v>
      </c>
      <c r="K2824" t="b">
        <v>0</v>
      </c>
      <c r="L2824">
        <v>94</v>
      </c>
      <c r="M2824" t="b">
        <v>1</v>
      </c>
      <c r="N2824" s="12" t="s">
        <v>8276</v>
      </c>
      <c r="O2824" t="s">
        <v>8277</v>
      </c>
      <c r="P2824" s="10">
        <f t="shared" si="176"/>
        <v>100</v>
      </c>
      <c r="Q2824" s="10">
        <f t="shared" si="177"/>
        <v>63.83</v>
      </c>
      <c r="R2824">
        <f t="shared" si="178"/>
        <v>2015</v>
      </c>
      <c r="S2824" s="17">
        <f t="shared" si="179"/>
        <v>42060.683935185181</v>
      </c>
    </row>
    <row r="2825" spans="1:19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14">
        <v>1425428206</v>
      </c>
      <c r="K2825" t="b">
        <v>0</v>
      </c>
      <c r="L2825">
        <v>14</v>
      </c>
      <c r="M2825" t="b">
        <v>1</v>
      </c>
      <c r="N2825" s="12" t="s">
        <v>8276</v>
      </c>
      <c r="O2825" t="s">
        <v>8277</v>
      </c>
      <c r="P2825" s="10">
        <f t="shared" si="176"/>
        <v>124</v>
      </c>
      <c r="Q2825" s="10">
        <f t="shared" si="177"/>
        <v>8.86</v>
      </c>
      <c r="R2825">
        <f t="shared" si="178"/>
        <v>2015</v>
      </c>
      <c r="S2825" s="17">
        <f t="shared" si="179"/>
        <v>42067.011643518519</v>
      </c>
    </row>
    <row r="2826" spans="1:19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14">
        <v>1431412196</v>
      </c>
      <c r="K2826" t="b">
        <v>0</v>
      </c>
      <c r="L2826">
        <v>15</v>
      </c>
      <c r="M2826" t="b">
        <v>1</v>
      </c>
      <c r="N2826" s="12" t="s">
        <v>8276</v>
      </c>
      <c r="O2826" t="s">
        <v>8277</v>
      </c>
      <c r="P2826" s="10">
        <f t="shared" si="176"/>
        <v>117</v>
      </c>
      <c r="Q2826" s="10">
        <f t="shared" si="177"/>
        <v>50.67</v>
      </c>
      <c r="R2826">
        <f t="shared" si="178"/>
        <v>2015</v>
      </c>
      <c r="S2826" s="17">
        <f t="shared" si="179"/>
        <v>42136.270787037036</v>
      </c>
    </row>
    <row r="2827" spans="1:19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14">
        <v>1446663686</v>
      </c>
      <c r="K2827" t="b">
        <v>0</v>
      </c>
      <c r="L2827">
        <v>51</v>
      </c>
      <c r="M2827" t="b">
        <v>1</v>
      </c>
      <c r="N2827" s="12" t="s">
        <v>8276</v>
      </c>
      <c r="O2827" t="s">
        <v>8277</v>
      </c>
      <c r="P2827" s="10">
        <f t="shared" si="176"/>
        <v>103</v>
      </c>
      <c r="Q2827" s="10">
        <f t="shared" si="177"/>
        <v>60.78</v>
      </c>
      <c r="R2827">
        <f t="shared" si="178"/>
        <v>2015</v>
      </c>
      <c r="S2827" s="17">
        <f t="shared" si="179"/>
        <v>42312.792662037042</v>
      </c>
    </row>
    <row r="2828" spans="1:19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14">
        <v>1434415812</v>
      </c>
      <c r="K2828" t="b">
        <v>0</v>
      </c>
      <c r="L2828">
        <v>19</v>
      </c>
      <c r="M2828" t="b">
        <v>1</v>
      </c>
      <c r="N2828" s="12" t="s">
        <v>8276</v>
      </c>
      <c r="O2828" t="s">
        <v>8277</v>
      </c>
      <c r="P2828" s="10">
        <f t="shared" si="176"/>
        <v>108</v>
      </c>
      <c r="Q2828" s="10">
        <f t="shared" si="177"/>
        <v>113.42</v>
      </c>
      <c r="R2828">
        <f t="shared" si="178"/>
        <v>2015</v>
      </c>
      <c r="S2828" s="17">
        <f t="shared" si="179"/>
        <v>42171.034861111111</v>
      </c>
    </row>
    <row r="2829" spans="1:19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14">
        <v>1462379066</v>
      </c>
      <c r="K2829" t="b">
        <v>0</v>
      </c>
      <c r="L2829">
        <v>23</v>
      </c>
      <c r="M2829" t="b">
        <v>1</v>
      </c>
      <c r="N2829" s="12" t="s">
        <v>8276</v>
      </c>
      <c r="O2829" t="s">
        <v>8277</v>
      </c>
      <c r="P2829" s="10">
        <f t="shared" si="176"/>
        <v>120</v>
      </c>
      <c r="Q2829" s="10">
        <f t="shared" si="177"/>
        <v>104.57</v>
      </c>
      <c r="R2829">
        <f t="shared" si="178"/>
        <v>2016</v>
      </c>
      <c r="S2829" s="17">
        <f t="shared" si="179"/>
        <v>42494.683634259258</v>
      </c>
    </row>
    <row r="2830" spans="1:19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14">
        <v>1441606869</v>
      </c>
      <c r="K2830" t="b">
        <v>0</v>
      </c>
      <c r="L2830">
        <v>97</v>
      </c>
      <c r="M2830" t="b">
        <v>1</v>
      </c>
      <c r="N2830" s="12" t="s">
        <v>8276</v>
      </c>
      <c r="O2830" t="s">
        <v>8277</v>
      </c>
      <c r="P2830" s="10">
        <f t="shared" si="176"/>
        <v>100</v>
      </c>
      <c r="Q2830" s="10">
        <f t="shared" si="177"/>
        <v>98.31</v>
      </c>
      <c r="R2830">
        <f t="shared" si="178"/>
        <v>2015</v>
      </c>
      <c r="S2830" s="17">
        <f t="shared" si="179"/>
        <v>42254.264687499999</v>
      </c>
    </row>
    <row r="2831" spans="1:19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14">
        <v>1462443918</v>
      </c>
      <c r="K2831" t="b">
        <v>0</v>
      </c>
      <c r="L2831">
        <v>76</v>
      </c>
      <c r="M2831" t="b">
        <v>1</v>
      </c>
      <c r="N2831" s="12" t="s">
        <v>8276</v>
      </c>
      <c r="O2831" t="s">
        <v>8277</v>
      </c>
      <c r="P2831" s="10">
        <f t="shared" si="176"/>
        <v>107</v>
      </c>
      <c r="Q2831" s="10">
        <f t="shared" si="177"/>
        <v>35.04</v>
      </c>
      <c r="R2831">
        <f t="shared" si="178"/>
        <v>2016</v>
      </c>
      <c r="S2831" s="17">
        <f t="shared" si="179"/>
        <v>42495.434236111112</v>
      </c>
    </row>
    <row r="2832" spans="1:19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14">
        <v>1398802148</v>
      </c>
      <c r="K2832" t="b">
        <v>0</v>
      </c>
      <c r="L2832">
        <v>11</v>
      </c>
      <c r="M2832" t="b">
        <v>1</v>
      </c>
      <c r="N2832" s="12" t="s">
        <v>8276</v>
      </c>
      <c r="O2832" t="s">
        <v>8277</v>
      </c>
      <c r="P2832" s="10">
        <f t="shared" si="176"/>
        <v>100</v>
      </c>
      <c r="Q2832" s="10">
        <f t="shared" si="177"/>
        <v>272.73</v>
      </c>
      <c r="R2832">
        <f t="shared" si="178"/>
        <v>2014</v>
      </c>
      <c r="S2832" s="17">
        <f t="shared" si="179"/>
        <v>41758.839675925927</v>
      </c>
    </row>
    <row r="2833" spans="1:19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14">
        <v>1434484070</v>
      </c>
      <c r="K2833" t="b">
        <v>0</v>
      </c>
      <c r="L2833">
        <v>52</v>
      </c>
      <c r="M2833" t="b">
        <v>1</v>
      </c>
      <c r="N2833" s="12" t="s">
        <v>8276</v>
      </c>
      <c r="O2833" t="s">
        <v>8277</v>
      </c>
      <c r="P2833" s="10">
        <f t="shared" si="176"/>
        <v>111</v>
      </c>
      <c r="Q2833" s="10">
        <f t="shared" si="177"/>
        <v>63.85</v>
      </c>
      <c r="R2833">
        <f t="shared" si="178"/>
        <v>2015</v>
      </c>
      <c r="S2833" s="17">
        <f t="shared" si="179"/>
        <v>42171.824884259258</v>
      </c>
    </row>
    <row r="2834" spans="1:19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14">
        <v>1414342894</v>
      </c>
      <c r="K2834" t="b">
        <v>0</v>
      </c>
      <c r="L2834">
        <v>95</v>
      </c>
      <c r="M2834" t="b">
        <v>1</v>
      </c>
      <c r="N2834" s="12" t="s">
        <v>8276</v>
      </c>
      <c r="O2834" t="s">
        <v>8277</v>
      </c>
      <c r="P2834" s="10">
        <f t="shared" si="176"/>
        <v>115</v>
      </c>
      <c r="Q2834" s="10">
        <f t="shared" si="177"/>
        <v>30.19</v>
      </c>
      <c r="R2834">
        <f t="shared" si="178"/>
        <v>2014</v>
      </c>
      <c r="S2834" s="17">
        <f t="shared" si="179"/>
        <v>41938.709421296298</v>
      </c>
    </row>
    <row r="2835" spans="1:19" ht="15.7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14">
        <v>1442804633</v>
      </c>
      <c r="K2835" t="b">
        <v>0</v>
      </c>
      <c r="L2835">
        <v>35</v>
      </c>
      <c r="M2835" t="b">
        <v>1</v>
      </c>
      <c r="N2835" s="12" t="s">
        <v>8276</v>
      </c>
      <c r="O2835" t="s">
        <v>8277</v>
      </c>
      <c r="P2835" s="10">
        <f t="shared" si="176"/>
        <v>108</v>
      </c>
      <c r="Q2835" s="10">
        <f t="shared" si="177"/>
        <v>83.51</v>
      </c>
      <c r="R2835">
        <f t="shared" si="178"/>
        <v>2015</v>
      </c>
      <c r="S2835" s="17">
        <f t="shared" si="179"/>
        <v>42268.127696759257</v>
      </c>
    </row>
    <row r="2836" spans="1:19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14">
        <v>1421362930</v>
      </c>
      <c r="K2836" t="b">
        <v>0</v>
      </c>
      <c r="L2836">
        <v>21</v>
      </c>
      <c r="M2836" t="b">
        <v>1</v>
      </c>
      <c r="N2836" s="12" t="s">
        <v>8276</v>
      </c>
      <c r="O2836" t="s">
        <v>8277</v>
      </c>
      <c r="P2836" s="10">
        <f t="shared" si="176"/>
        <v>170</v>
      </c>
      <c r="Q2836" s="10">
        <f t="shared" si="177"/>
        <v>64.760000000000005</v>
      </c>
      <c r="R2836">
        <f t="shared" si="178"/>
        <v>2015</v>
      </c>
      <c r="S2836" s="17">
        <f t="shared" si="179"/>
        <v>42019.959837962961</v>
      </c>
    </row>
    <row r="2837" spans="1:19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14">
        <v>1446742417</v>
      </c>
      <c r="K2837" t="b">
        <v>0</v>
      </c>
      <c r="L2837">
        <v>93</v>
      </c>
      <c r="M2837" t="b">
        <v>1</v>
      </c>
      <c r="N2837" s="12" t="s">
        <v>8276</v>
      </c>
      <c r="O2837" t="s">
        <v>8277</v>
      </c>
      <c r="P2837" s="10">
        <f t="shared" si="176"/>
        <v>187</v>
      </c>
      <c r="Q2837" s="10">
        <f t="shared" si="177"/>
        <v>20.12</v>
      </c>
      <c r="R2837">
        <f t="shared" si="178"/>
        <v>2015</v>
      </c>
      <c r="S2837" s="17">
        <f t="shared" si="179"/>
        <v>42313.703900462962</v>
      </c>
    </row>
    <row r="2838" spans="1:19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14">
        <v>1484115418</v>
      </c>
      <c r="K2838" t="b">
        <v>0</v>
      </c>
      <c r="L2838">
        <v>11</v>
      </c>
      <c r="M2838" t="b">
        <v>1</v>
      </c>
      <c r="N2838" s="12" t="s">
        <v>8276</v>
      </c>
      <c r="O2838" t="s">
        <v>8277</v>
      </c>
      <c r="P2838" s="10">
        <f t="shared" si="176"/>
        <v>108</v>
      </c>
      <c r="Q2838" s="10">
        <f t="shared" si="177"/>
        <v>44.09</v>
      </c>
      <c r="R2838">
        <f t="shared" si="178"/>
        <v>2017</v>
      </c>
      <c r="S2838" s="17">
        <f t="shared" si="179"/>
        <v>42746.261782407411</v>
      </c>
    </row>
    <row r="2839" spans="1:19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14">
        <v>1446241684</v>
      </c>
      <c r="K2839" t="b">
        <v>0</v>
      </c>
      <c r="L2839">
        <v>21</v>
      </c>
      <c r="M2839" t="b">
        <v>1</v>
      </c>
      <c r="N2839" s="12" t="s">
        <v>8276</v>
      </c>
      <c r="O2839" t="s">
        <v>8277</v>
      </c>
      <c r="P2839" s="10">
        <f t="shared" si="176"/>
        <v>100</v>
      </c>
      <c r="Q2839" s="10">
        <f t="shared" si="177"/>
        <v>40.479999999999997</v>
      </c>
      <c r="R2839">
        <f t="shared" si="178"/>
        <v>2015</v>
      </c>
      <c r="S2839" s="17">
        <f t="shared" si="179"/>
        <v>42307.908379629633</v>
      </c>
    </row>
    <row r="2840" spans="1:19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14">
        <v>1406039696</v>
      </c>
      <c r="K2840" t="b">
        <v>0</v>
      </c>
      <c r="L2840">
        <v>54</v>
      </c>
      <c r="M2840" t="b">
        <v>1</v>
      </c>
      <c r="N2840" s="12" t="s">
        <v>8276</v>
      </c>
      <c r="O2840" t="s">
        <v>8277</v>
      </c>
      <c r="P2840" s="10">
        <f t="shared" si="176"/>
        <v>120</v>
      </c>
      <c r="Q2840" s="10">
        <f t="shared" si="177"/>
        <v>44.54</v>
      </c>
      <c r="R2840">
        <f t="shared" si="178"/>
        <v>2014</v>
      </c>
      <c r="S2840" s="17">
        <f t="shared" si="179"/>
        <v>41842.607592592591</v>
      </c>
    </row>
    <row r="2841" spans="1:19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14">
        <v>1406958354</v>
      </c>
      <c r="K2841" t="b">
        <v>0</v>
      </c>
      <c r="L2841">
        <v>31</v>
      </c>
      <c r="M2841" t="b">
        <v>1</v>
      </c>
      <c r="N2841" s="12" t="s">
        <v>8276</v>
      </c>
      <c r="O2841" t="s">
        <v>8277</v>
      </c>
      <c r="P2841" s="10">
        <f t="shared" si="176"/>
        <v>111</v>
      </c>
      <c r="Q2841" s="10">
        <f t="shared" si="177"/>
        <v>125.81</v>
      </c>
      <c r="R2841">
        <f t="shared" si="178"/>
        <v>2014</v>
      </c>
      <c r="S2841" s="17">
        <f t="shared" si="179"/>
        <v>41853.240208333329</v>
      </c>
    </row>
    <row r="2842" spans="1:19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14">
        <v>1424825479</v>
      </c>
      <c r="K2842" t="b">
        <v>0</v>
      </c>
      <c r="L2842">
        <v>132</v>
      </c>
      <c r="M2842" t="b">
        <v>1</v>
      </c>
      <c r="N2842" s="12" t="s">
        <v>8276</v>
      </c>
      <c r="O2842" t="s">
        <v>8277</v>
      </c>
      <c r="P2842" s="10">
        <f t="shared" si="176"/>
        <v>104</v>
      </c>
      <c r="Q2842" s="10">
        <f t="shared" si="177"/>
        <v>19.7</v>
      </c>
      <c r="R2842">
        <f t="shared" si="178"/>
        <v>2015</v>
      </c>
      <c r="S2842" s="17">
        <f t="shared" si="179"/>
        <v>42060.035636574074</v>
      </c>
    </row>
    <row r="2843" spans="1:19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14">
        <v>1444844697</v>
      </c>
      <c r="K2843" t="b">
        <v>0</v>
      </c>
      <c r="L2843">
        <v>1</v>
      </c>
      <c r="M2843" t="b">
        <v>0</v>
      </c>
      <c r="N2843" s="12" t="s">
        <v>8276</v>
      </c>
      <c r="O2843" t="s">
        <v>8277</v>
      </c>
      <c r="P2843" s="10">
        <f t="shared" si="176"/>
        <v>1</v>
      </c>
      <c r="Q2843" s="10">
        <f t="shared" si="177"/>
        <v>10</v>
      </c>
      <c r="R2843">
        <f t="shared" si="178"/>
        <v>2015</v>
      </c>
      <c r="S2843" s="17">
        <f t="shared" si="179"/>
        <v>42291.739548611105</v>
      </c>
    </row>
    <row r="2844" spans="1:19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14">
        <v>1401058295</v>
      </c>
      <c r="K2844" t="b">
        <v>0</v>
      </c>
      <c r="L2844">
        <v>0</v>
      </c>
      <c r="M2844" t="b">
        <v>0</v>
      </c>
      <c r="N2844" s="12" t="s">
        <v>8276</v>
      </c>
      <c r="O2844" t="s">
        <v>8277</v>
      </c>
      <c r="P2844" s="10">
        <f t="shared" si="176"/>
        <v>0</v>
      </c>
      <c r="Q2844" s="10" t="e">
        <f t="shared" si="177"/>
        <v>#DIV/0!</v>
      </c>
      <c r="R2844">
        <f t="shared" si="178"/>
        <v>2014</v>
      </c>
      <c r="S2844" s="17">
        <f t="shared" si="179"/>
        <v>41784.952488425923</v>
      </c>
    </row>
    <row r="2845" spans="1:19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14">
        <v>1462210950</v>
      </c>
      <c r="K2845" t="b">
        <v>0</v>
      </c>
      <c r="L2845">
        <v>0</v>
      </c>
      <c r="M2845" t="b">
        <v>0</v>
      </c>
      <c r="N2845" s="12" t="s">
        <v>8276</v>
      </c>
      <c r="O2845" t="s">
        <v>8277</v>
      </c>
      <c r="P2845" s="10">
        <f t="shared" si="176"/>
        <v>0</v>
      </c>
      <c r="Q2845" s="10" t="e">
        <f t="shared" si="177"/>
        <v>#DIV/0!</v>
      </c>
      <c r="R2845">
        <f t="shared" si="178"/>
        <v>2016</v>
      </c>
      <c r="S2845" s="17">
        <f t="shared" si="179"/>
        <v>42492.737847222219</v>
      </c>
    </row>
    <row r="2846" spans="1:19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14">
        <v>1480943180</v>
      </c>
      <c r="K2846" t="b">
        <v>0</v>
      </c>
      <c r="L2846">
        <v>1</v>
      </c>
      <c r="M2846" t="b">
        <v>0</v>
      </c>
      <c r="N2846" s="12" t="s">
        <v>8276</v>
      </c>
      <c r="O2846" t="s">
        <v>8277</v>
      </c>
      <c r="P2846" s="10">
        <f t="shared" si="176"/>
        <v>5</v>
      </c>
      <c r="Q2846" s="10">
        <f t="shared" si="177"/>
        <v>30</v>
      </c>
      <c r="R2846">
        <f t="shared" si="178"/>
        <v>2016</v>
      </c>
      <c r="S2846" s="17">
        <f t="shared" si="179"/>
        <v>42709.546064814815</v>
      </c>
    </row>
    <row r="2847" spans="1:19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14">
        <v>1428539033</v>
      </c>
      <c r="K2847" t="b">
        <v>0</v>
      </c>
      <c r="L2847">
        <v>39</v>
      </c>
      <c r="M2847" t="b">
        <v>0</v>
      </c>
      <c r="N2847" s="12" t="s">
        <v>8276</v>
      </c>
      <c r="O2847" t="s">
        <v>8277</v>
      </c>
      <c r="P2847" s="10">
        <f t="shared" si="176"/>
        <v>32</v>
      </c>
      <c r="Q2847" s="10">
        <f t="shared" si="177"/>
        <v>60.67</v>
      </c>
      <c r="R2847">
        <f t="shared" si="178"/>
        <v>2015</v>
      </c>
      <c r="S2847" s="17">
        <f t="shared" si="179"/>
        <v>42103.016585648147</v>
      </c>
    </row>
    <row r="2848" spans="1:19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14">
        <v>1429029394</v>
      </c>
      <c r="K2848" t="b">
        <v>0</v>
      </c>
      <c r="L2848">
        <v>0</v>
      </c>
      <c r="M2848" t="b">
        <v>0</v>
      </c>
      <c r="N2848" s="12" t="s">
        <v>8276</v>
      </c>
      <c r="O2848" t="s">
        <v>8277</v>
      </c>
      <c r="P2848" s="10">
        <f t="shared" si="176"/>
        <v>0</v>
      </c>
      <c r="Q2848" s="10" t="e">
        <f t="shared" si="177"/>
        <v>#DIV/0!</v>
      </c>
      <c r="R2848">
        <f t="shared" si="178"/>
        <v>2015</v>
      </c>
      <c r="S2848" s="17">
        <f t="shared" si="179"/>
        <v>42108.692060185189</v>
      </c>
    </row>
    <row r="2849" spans="1:19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14">
        <v>1458847265</v>
      </c>
      <c r="K2849" t="b">
        <v>0</v>
      </c>
      <c r="L2849">
        <v>0</v>
      </c>
      <c r="M2849" t="b">
        <v>0</v>
      </c>
      <c r="N2849" s="12" t="s">
        <v>8276</v>
      </c>
      <c r="O2849" t="s">
        <v>8277</v>
      </c>
      <c r="P2849" s="10">
        <f t="shared" si="176"/>
        <v>0</v>
      </c>
      <c r="Q2849" s="10" t="e">
        <f t="shared" si="177"/>
        <v>#DIV/0!</v>
      </c>
      <c r="R2849">
        <f t="shared" si="178"/>
        <v>2016</v>
      </c>
      <c r="S2849" s="17">
        <f t="shared" si="179"/>
        <v>42453.806307870371</v>
      </c>
    </row>
    <row r="2850" spans="1:19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14">
        <v>1430321659</v>
      </c>
      <c r="K2850" t="b">
        <v>0</v>
      </c>
      <c r="L2850">
        <v>3</v>
      </c>
      <c r="M2850" t="b">
        <v>0</v>
      </c>
      <c r="N2850" s="12" t="s">
        <v>8276</v>
      </c>
      <c r="O2850" t="s">
        <v>8277</v>
      </c>
      <c r="P2850" s="10">
        <f t="shared" si="176"/>
        <v>0</v>
      </c>
      <c r="Q2850" s="10">
        <f t="shared" si="177"/>
        <v>23.33</v>
      </c>
      <c r="R2850">
        <f t="shared" si="178"/>
        <v>2015</v>
      </c>
      <c r="S2850" s="17">
        <f t="shared" si="179"/>
        <v>42123.648831018523</v>
      </c>
    </row>
    <row r="2851" spans="1:19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14">
        <v>1458814600</v>
      </c>
      <c r="K2851" t="b">
        <v>0</v>
      </c>
      <c r="L2851">
        <v>1</v>
      </c>
      <c r="M2851" t="b">
        <v>0</v>
      </c>
      <c r="N2851" s="12" t="s">
        <v>8276</v>
      </c>
      <c r="O2851" t="s">
        <v>8277</v>
      </c>
      <c r="P2851" s="10">
        <f t="shared" si="176"/>
        <v>1</v>
      </c>
      <c r="Q2851" s="10">
        <f t="shared" si="177"/>
        <v>5</v>
      </c>
      <c r="R2851">
        <f t="shared" si="178"/>
        <v>2016</v>
      </c>
      <c r="S2851" s="17">
        <f t="shared" si="179"/>
        <v>42453.428240740745</v>
      </c>
    </row>
    <row r="2852" spans="1:19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14">
        <v>1407370211</v>
      </c>
      <c r="K2852" t="b">
        <v>0</v>
      </c>
      <c r="L2852">
        <v>13</v>
      </c>
      <c r="M2852" t="b">
        <v>0</v>
      </c>
      <c r="N2852" s="12" t="s">
        <v>8276</v>
      </c>
      <c r="O2852" t="s">
        <v>8277</v>
      </c>
      <c r="P2852" s="10">
        <f t="shared" si="176"/>
        <v>4</v>
      </c>
      <c r="Q2852" s="10">
        <f t="shared" si="177"/>
        <v>23.92</v>
      </c>
      <c r="R2852">
        <f t="shared" si="178"/>
        <v>2014</v>
      </c>
      <c r="S2852" s="17">
        <f t="shared" si="179"/>
        <v>41858.007071759261</v>
      </c>
    </row>
    <row r="2853" spans="1:19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14">
        <v>1453334629</v>
      </c>
      <c r="K2853" t="b">
        <v>0</v>
      </c>
      <c r="L2853">
        <v>0</v>
      </c>
      <c r="M2853" t="b">
        <v>0</v>
      </c>
      <c r="N2853" s="12" t="s">
        <v>8276</v>
      </c>
      <c r="O2853" t="s">
        <v>8277</v>
      </c>
      <c r="P2853" s="10">
        <f t="shared" si="176"/>
        <v>0</v>
      </c>
      <c r="Q2853" s="10" t="e">
        <f t="shared" si="177"/>
        <v>#DIV/0!</v>
      </c>
      <c r="R2853">
        <f t="shared" si="178"/>
        <v>2016</v>
      </c>
      <c r="S2853" s="17">
        <f t="shared" si="179"/>
        <v>42390.002650462964</v>
      </c>
    </row>
    <row r="2854" spans="1:19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14">
        <v>1400720703</v>
      </c>
      <c r="K2854" t="b">
        <v>0</v>
      </c>
      <c r="L2854">
        <v>6</v>
      </c>
      <c r="M2854" t="b">
        <v>0</v>
      </c>
      <c r="N2854" s="12" t="s">
        <v>8276</v>
      </c>
      <c r="O2854" t="s">
        <v>8277</v>
      </c>
      <c r="P2854" s="10">
        <f t="shared" si="176"/>
        <v>2</v>
      </c>
      <c r="Q2854" s="10">
        <f t="shared" si="177"/>
        <v>15.83</v>
      </c>
      <c r="R2854">
        <f t="shared" si="178"/>
        <v>2014</v>
      </c>
      <c r="S2854" s="17">
        <f t="shared" si="179"/>
        <v>41781.045173611114</v>
      </c>
    </row>
    <row r="2855" spans="1:19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14">
        <v>1405485297</v>
      </c>
      <c r="K2855" t="b">
        <v>0</v>
      </c>
      <c r="L2855">
        <v>0</v>
      </c>
      <c r="M2855" t="b">
        <v>0</v>
      </c>
      <c r="N2855" s="12" t="s">
        <v>8276</v>
      </c>
      <c r="O2855" t="s">
        <v>8277</v>
      </c>
      <c r="P2855" s="10">
        <f t="shared" si="176"/>
        <v>0</v>
      </c>
      <c r="Q2855" s="10" t="e">
        <f t="shared" si="177"/>
        <v>#DIV/0!</v>
      </c>
      <c r="R2855">
        <f t="shared" si="178"/>
        <v>2014</v>
      </c>
      <c r="S2855" s="17">
        <f t="shared" si="179"/>
        <v>41836.190937499996</v>
      </c>
    </row>
    <row r="2856" spans="1:19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14">
        <v>1429290719</v>
      </c>
      <c r="K2856" t="b">
        <v>0</v>
      </c>
      <c r="L2856">
        <v>14</v>
      </c>
      <c r="M2856" t="b">
        <v>0</v>
      </c>
      <c r="N2856" s="12" t="s">
        <v>8276</v>
      </c>
      <c r="O2856" t="s">
        <v>8277</v>
      </c>
      <c r="P2856" s="10">
        <f t="shared" si="176"/>
        <v>42</v>
      </c>
      <c r="Q2856" s="10">
        <f t="shared" si="177"/>
        <v>29.79</v>
      </c>
      <c r="R2856">
        <f t="shared" si="178"/>
        <v>2015</v>
      </c>
      <c r="S2856" s="17">
        <f t="shared" si="179"/>
        <v>42111.71665509259</v>
      </c>
    </row>
    <row r="2857" spans="1:19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14">
        <v>1451607071</v>
      </c>
      <c r="K2857" t="b">
        <v>0</v>
      </c>
      <c r="L2857">
        <v>5</v>
      </c>
      <c r="M2857" t="b">
        <v>0</v>
      </c>
      <c r="N2857" s="12" t="s">
        <v>8276</v>
      </c>
      <c r="O2857" t="s">
        <v>8277</v>
      </c>
      <c r="P2857" s="10">
        <f t="shared" si="176"/>
        <v>50</v>
      </c>
      <c r="Q2857" s="10">
        <f t="shared" si="177"/>
        <v>60</v>
      </c>
      <c r="R2857">
        <f t="shared" si="178"/>
        <v>2016</v>
      </c>
      <c r="S2857" s="17">
        <f t="shared" si="179"/>
        <v>42370.007766203707</v>
      </c>
    </row>
    <row r="2858" spans="1:19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14">
        <v>1433897647</v>
      </c>
      <c r="K2858" t="b">
        <v>0</v>
      </c>
      <c r="L2858">
        <v>6</v>
      </c>
      <c r="M2858" t="b">
        <v>0</v>
      </c>
      <c r="N2858" s="12" t="s">
        <v>8276</v>
      </c>
      <c r="O2858" t="s">
        <v>8277</v>
      </c>
      <c r="P2858" s="10">
        <f t="shared" si="176"/>
        <v>5</v>
      </c>
      <c r="Q2858" s="10">
        <f t="shared" si="177"/>
        <v>24.33</v>
      </c>
      <c r="R2858">
        <f t="shared" si="178"/>
        <v>2015</v>
      </c>
      <c r="S2858" s="17">
        <f t="shared" si="179"/>
        <v>42165.037581018521</v>
      </c>
    </row>
    <row r="2859" spans="1:19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14">
        <v>1482444295</v>
      </c>
      <c r="K2859" t="b">
        <v>0</v>
      </c>
      <c r="L2859">
        <v>15</v>
      </c>
      <c r="M2859" t="b">
        <v>0</v>
      </c>
      <c r="N2859" s="12" t="s">
        <v>8276</v>
      </c>
      <c r="O2859" t="s">
        <v>8277</v>
      </c>
      <c r="P2859" s="10">
        <f t="shared" si="176"/>
        <v>20</v>
      </c>
      <c r="Q2859" s="10">
        <f t="shared" si="177"/>
        <v>500</v>
      </c>
      <c r="R2859">
        <f t="shared" si="178"/>
        <v>2016</v>
      </c>
      <c r="S2859" s="17">
        <f t="shared" si="179"/>
        <v>42726.920081018514</v>
      </c>
    </row>
    <row r="2860" spans="1:19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14">
        <v>1415711095</v>
      </c>
      <c r="K2860" t="b">
        <v>0</v>
      </c>
      <c r="L2860">
        <v>0</v>
      </c>
      <c r="M2860" t="b">
        <v>0</v>
      </c>
      <c r="N2860" s="12" t="s">
        <v>8276</v>
      </c>
      <c r="O2860" t="s">
        <v>8277</v>
      </c>
      <c r="P2860" s="10">
        <f t="shared" si="176"/>
        <v>0</v>
      </c>
      <c r="Q2860" s="10" t="e">
        <f t="shared" si="177"/>
        <v>#DIV/0!</v>
      </c>
      <c r="R2860">
        <f t="shared" si="178"/>
        <v>2014</v>
      </c>
      <c r="S2860" s="17">
        <f t="shared" si="179"/>
        <v>41954.545081018514</v>
      </c>
    </row>
    <row r="2861" spans="1:19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14">
        <v>1439800904</v>
      </c>
      <c r="K2861" t="b">
        <v>0</v>
      </c>
      <c r="L2861">
        <v>1</v>
      </c>
      <c r="M2861" t="b">
        <v>0</v>
      </c>
      <c r="N2861" s="12" t="s">
        <v>8276</v>
      </c>
      <c r="O2861" t="s">
        <v>8277</v>
      </c>
      <c r="P2861" s="10">
        <f t="shared" si="176"/>
        <v>2</v>
      </c>
      <c r="Q2861" s="10">
        <f t="shared" si="177"/>
        <v>35</v>
      </c>
      <c r="R2861">
        <f t="shared" si="178"/>
        <v>2015</v>
      </c>
      <c r="S2861" s="17">
        <f t="shared" si="179"/>
        <v>42233.362314814818</v>
      </c>
    </row>
    <row r="2862" spans="1:19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14">
        <v>1461179576</v>
      </c>
      <c r="K2862" t="b">
        <v>0</v>
      </c>
      <c r="L2862">
        <v>9</v>
      </c>
      <c r="M2862" t="b">
        <v>0</v>
      </c>
      <c r="N2862" s="12" t="s">
        <v>8276</v>
      </c>
      <c r="O2862" t="s">
        <v>8277</v>
      </c>
      <c r="P2862" s="10">
        <f t="shared" si="176"/>
        <v>7</v>
      </c>
      <c r="Q2862" s="10">
        <f t="shared" si="177"/>
        <v>29.56</v>
      </c>
      <c r="R2862">
        <f t="shared" si="178"/>
        <v>2016</v>
      </c>
      <c r="S2862" s="17">
        <f t="shared" si="179"/>
        <v>42480.800648148142</v>
      </c>
    </row>
    <row r="2863" spans="1:19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14">
        <v>1441894248</v>
      </c>
      <c r="K2863" t="b">
        <v>0</v>
      </c>
      <c r="L2863">
        <v>3</v>
      </c>
      <c r="M2863" t="b">
        <v>0</v>
      </c>
      <c r="N2863" s="12" t="s">
        <v>8276</v>
      </c>
      <c r="O2863" t="s">
        <v>8277</v>
      </c>
      <c r="P2863" s="10">
        <f t="shared" si="176"/>
        <v>32</v>
      </c>
      <c r="Q2863" s="10">
        <f t="shared" si="177"/>
        <v>26.67</v>
      </c>
      <c r="R2863">
        <f t="shared" si="178"/>
        <v>2015</v>
      </c>
      <c r="S2863" s="17">
        <f t="shared" si="179"/>
        <v>42257.590833333335</v>
      </c>
    </row>
    <row r="2864" spans="1:19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14">
        <v>1401044229</v>
      </c>
      <c r="K2864" t="b">
        <v>0</v>
      </c>
      <c r="L2864">
        <v>3</v>
      </c>
      <c r="M2864" t="b">
        <v>0</v>
      </c>
      <c r="N2864" s="12" t="s">
        <v>8276</v>
      </c>
      <c r="O2864" t="s">
        <v>8277</v>
      </c>
      <c r="P2864" s="10">
        <f t="shared" si="176"/>
        <v>0</v>
      </c>
      <c r="Q2864" s="10">
        <f t="shared" si="177"/>
        <v>18.329999999999998</v>
      </c>
      <c r="R2864">
        <f t="shared" si="178"/>
        <v>2014</v>
      </c>
      <c r="S2864" s="17">
        <f t="shared" si="179"/>
        <v>41784.789687500001</v>
      </c>
    </row>
    <row r="2865" spans="1:19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14">
        <v>1405095123</v>
      </c>
      <c r="K2865" t="b">
        <v>0</v>
      </c>
      <c r="L2865">
        <v>1</v>
      </c>
      <c r="M2865" t="b">
        <v>0</v>
      </c>
      <c r="N2865" s="12" t="s">
        <v>8276</v>
      </c>
      <c r="O2865" t="s">
        <v>8277</v>
      </c>
      <c r="P2865" s="10">
        <f t="shared" si="176"/>
        <v>0</v>
      </c>
      <c r="Q2865" s="10">
        <f t="shared" si="177"/>
        <v>20</v>
      </c>
      <c r="R2865">
        <f t="shared" si="178"/>
        <v>2014</v>
      </c>
      <c r="S2865" s="17">
        <f t="shared" si="179"/>
        <v>41831.675034722226</v>
      </c>
    </row>
    <row r="2866" spans="1:19" ht="15.7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14">
        <v>1434552207</v>
      </c>
      <c r="K2866" t="b">
        <v>0</v>
      </c>
      <c r="L2866">
        <v>3</v>
      </c>
      <c r="M2866" t="b">
        <v>0</v>
      </c>
      <c r="N2866" s="12" t="s">
        <v>8276</v>
      </c>
      <c r="O2866" t="s">
        <v>8277</v>
      </c>
      <c r="P2866" s="10">
        <f t="shared" si="176"/>
        <v>2</v>
      </c>
      <c r="Q2866" s="10">
        <f t="shared" si="177"/>
        <v>13.33</v>
      </c>
      <c r="R2866">
        <f t="shared" si="178"/>
        <v>2015</v>
      </c>
      <c r="S2866" s="17">
        <f t="shared" si="179"/>
        <v>42172.613506944443</v>
      </c>
    </row>
    <row r="2867" spans="1:19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14">
        <v>1415328259</v>
      </c>
      <c r="K2867" t="b">
        <v>0</v>
      </c>
      <c r="L2867">
        <v>0</v>
      </c>
      <c r="M2867" t="b">
        <v>0</v>
      </c>
      <c r="N2867" s="12" t="s">
        <v>8276</v>
      </c>
      <c r="O2867" t="s">
        <v>8277</v>
      </c>
      <c r="P2867" s="10">
        <f t="shared" si="176"/>
        <v>0</v>
      </c>
      <c r="Q2867" s="10" t="e">
        <f t="shared" si="177"/>
        <v>#DIV/0!</v>
      </c>
      <c r="R2867">
        <f t="shared" si="178"/>
        <v>2014</v>
      </c>
      <c r="S2867" s="17">
        <f t="shared" si="179"/>
        <v>41950.114108796297</v>
      </c>
    </row>
    <row r="2868" spans="1:19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14">
        <v>1473893721</v>
      </c>
      <c r="K2868" t="b">
        <v>0</v>
      </c>
      <c r="L2868">
        <v>2</v>
      </c>
      <c r="M2868" t="b">
        <v>0</v>
      </c>
      <c r="N2868" s="12" t="s">
        <v>8276</v>
      </c>
      <c r="O2868" t="s">
        <v>8277</v>
      </c>
      <c r="P2868" s="10">
        <f t="shared" si="176"/>
        <v>1</v>
      </c>
      <c r="Q2868" s="10">
        <f t="shared" si="177"/>
        <v>22.5</v>
      </c>
      <c r="R2868">
        <f t="shared" si="178"/>
        <v>2016</v>
      </c>
      <c r="S2868" s="17">
        <f t="shared" si="179"/>
        <v>42627.955104166671</v>
      </c>
    </row>
    <row r="2869" spans="1:19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14">
        <v>1465533672</v>
      </c>
      <c r="K2869" t="b">
        <v>0</v>
      </c>
      <c r="L2869">
        <v>10</v>
      </c>
      <c r="M2869" t="b">
        <v>0</v>
      </c>
      <c r="N2869" s="12" t="s">
        <v>8276</v>
      </c>
      <c r="O2869" t="s">
        <v>8277</v>
      </c>
      <c r="P2869" s="10">
        <f t="shared" si="176"/>
        <v>20</v>
      </c>
      <c r="Q2869" s="10">
        <f t="shared" si="177"/>
        <v>50.4</v>
      </c>
      <c r="R2869">
        <f t="shared" si="178"/>
        <v>2016</v>
      </c>
      <c r="S2869" s="17">
        <f t="shared" si="179"/>
        <v>42531.195277777777</v>
      </c>
    </row>
    <row r="2870" spans="1:19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14">
        <v>1473105054</v>
      </c>
      <c r="K2870" t="b">
        <v>0</v>
      </c>
      <c r="L2870">
        <v>60</v>
      </c>
      <c r="M2870" t="b">
        <v>0</v>
      </c>
      <c r="N2870" s="12" t="s">
        <v>8276</v>
      </c>
      <c r="O2870" t="s">
        <v>8277</v>
      </c>
      <c r="P2870" s="10">
        <f t="shared" si="176"/>
        <v>42</v>
      </c>
      <c r="Q2870" s="10">
        <f t="shared" si="177"/>
        <v>105.03</v>
      </c>
      <c r="R2870">
        <f t="shared" si="178"/>
        <v>2016</v>
      </c>
      <c r="S2870" s="17">
        <f t="shared" si="179"/>
        <v>42618.827013888891</v>
      </c>
    </row>
    <row r="2871" spans="1:19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14">
        <v>1466345681</v>
      </c>
      <c r="K2871" t="b">
        <v>0</v>
      </c>
      <c r="L2871">
        <v>5</v>
      </c>
      <c r="M2871" t="b">
        <v>0</v>
      </c>
      <c r="N2871" s="12" t="s">
        <v>8276</v>
      </c>
      <c r="O2871" t="s">
        <v>8277</v>
      </c>
      <c r="P2871" s="10">
        <f t="shared" si="176"/>
        <v>1</v>
      </c>
      <c r="Q2871" s="10">
        <f t="shared" si="177"/>
        <v>35.4</v>
      </c>
      <c r="R2871">
        <f t="shared" si="178"/>
        <v>2016</v>
      </c>
      <c r="S2871" s="17">
        <f t="shared" si="179"/>
        <v>42540.593530092592</v>
      </c>
    </row>
    <row r="2872" spans="1:19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14">
        <v>1397709165</v>
      </c>
      <c r="K2872" t="b">
        <v>0</v>
      </c>
      <c r="L2872">
        <v>9</v>
      </c>
      <c r="M2872" t="b">
        <v>0</v>
      </c>
      <c r="N2872" s="12" t="s">
        <v>8276</v>
      </c>
      <c r="O2872" t="s">
        <v>8277</v>
      </c>
      <c r="P2872" s="10">
        <f t="shared" si="176"/>
        <v>15</v>
      </c>
      <c r="Q2872" s="10">
        <f t="shared" si="177"/>
        <v>83.33</v>
      </c>
      <c r="R2872">
        <f t="shared" si="178"/>
        <v>2014</v>
      </c>
      <c r="S2872" s="17">
        <f t="shared" si="179"/>
        <v>41746.189409722225</v>
      </c>
    </row>
    <row r="2873" spans="1:19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14">
        <v>1417455813</v>
      </c>
      <c r="K2873" t="b">
        <v>0</v>
      </c>
      <c r="L2873">
        <v>13</v>
      </c>
      <c r="M2873" t="b">
        <v>0</v>
      </c>
      <c r="N2873" s="12" t="s">
        <v>8276</v>
      </c>
      <c r="O2873" t="s">
        <v>8277</v>
      </c>
      <c r="P2873" s="10">
        <f t="shared" si="176"/>
        <v>5</v>
      </c>
      <c r="Q2873" s="10">
        <f t="shared" si="177"/>
        <v>35.92</v>
      </c>
      <c r="R2873">
        <f t="shared" si="178"/>
        <v>2014</v>
      </c>
      <c r="S2873" s="17">
        <f t="shared" si="179"/>
        <v>41974.738576388889</v>
      </c>
    </row>
    <row r="2874" spans="1:19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14">
        <v>1429584438</v>
      </c>
      <c r="K2874" t="b">
        <v>0</v>
      </c>
      <c r="L2874">
        <v>0</v>
      </c>
      <c r="M2874" t="b">
        <v>0</v>
      </c>
      <c r="N2874" s="12" t="s">
        <v>8276</v>
      </c>
      <c r="O2874" t="s">
        <v>8277</v>
      </c>
      <c r="P2874" s="10">
        <f t="shared" si="176"/>
        <v>0</v>
      </c>
      <c r="Q2874" s="10" t="e">
        <f t="shared" si="177"/>
        <v>#DIV/0!</v>
      </c>
      <c r="R2874">
        <f t="shared" si="178"/>
        <v>2015</v>
      </c>
      <c r="S2874" s="17">
        <f t="shared" si="179"/>
        <v>42115.11618055556</v>
      </c>
    </row>
    <row r="2875" spans="1:19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14">
        <v>1419881831</v>
      </c>
      <c r="K2875" t="b">
        <v>0</v>
      </c>
      <c r="L2875">
        <v>8</v>
      </c>
      <c r="M2875" t="b">
        <v>0</v>
      </c>
      <c r="N2875" s="12" t="s">
        <v>8276</v>
      </c>
      <c r="O2875" t="s">
        <v>8277</v>
      </c>
      <c r="P2875" s="10">
        <f t="shared" si="176"/>
        <v>38</v>
      </c>
      <c r="Q2875" s="10">
        <f t="shared" si="177"/>
        <v>119.13</v>
      </c>
      <c r="R2875">
        <f t="shared" si="178"/>
        <v>2014</v>
      </c>
      <c r="S2875" s="17">
        <f t="shared" si="179"/>
        <v>42002.817488425921</v>
      </c>
    </row>
    <row r="2876" spans="1:19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14">
        <v>1482092186</v>
      </c>
      <c r="K2876" t="b">
        <v>0</v>
      </c>
      <c r="L2876">
        <v>3</v>
      </c>
      <c r="M2876" t="b">
        <v>0</v>
      </c>
      <c r="N2876" s="12" t="s">
        <v>8276</v>
      </c>
      <c r="O2876" t="s">
        <v>8277</v>
      </c>
      <c r="P2876" s="10">
        <f t="shared" si="176"/>
        <v>5</v>
      </c>
      <c r="Q2876" s="10">
        <f t="shared" si="177"/>
        <v>90.33</v>
      </c>
      <c r="R2876">
        <f t="shared" si="178"/>
        <v>2016</v>
      </c>
      <c r="S2876" s="17">
        <f t="shared" si="179"/>
        <v>42722.84474537037</v>
      </c>
    </row>
    <row r="2877" spans="1:19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14">
        <v>1459825493</v>
      </c>
      <c r="K2877" t="b">
        <v>0</v>
      </c>
      <c r="L2877">
        <v>3</v>
      </c>
      <c r="M2877" t="b">
        <v>0</v>
      </c>
      <c r="N2877" s="12" t="s">
        <v>8276</v>
      </c>
      <c r="O2877" t="s">
        <v>8277</v>
      </c>
      <c r="P2877" s="10">
        <f t="shared" si="176"/>
        <v>0</v>
      </c>
      <c r="Q2877" s="10">
        <f t="shared" si="177"/>
        <v>2.33</v>
      </c>
      <c r="R2877">
        <f t="shared" si="178"/>
        <v>2016</v>
      </c>
      <c r="S2877" s="17">
        <f t="shared" si="179"/>
        <v>42465.128391203703</v>
      </c>
    </row>
    <row r="2878" spans="1:19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14">
        <v>1434477079</v>
      </c>
      <c r="K2878" t="b">
        <v>0</v>
      </c>
      <c r="L2878">
        <v>0</v>
      </c>
      <c r="M2878" t="b">
        <v>0</v>
      </c>
      <c r="N2878" s="12" t="s">
        <v>8276</v>
      </c>
      <c r="O2878" t="s">
        <v>8277</v>
      </c>
      <c r="P2878" s="10">
        <f t="shared" si="176"/>
        <v>0</v>
      </c>
      <c r="Q2878" s="10" t="e">
        <f t="shared" si="177"/>
        <v>#DIV/0!</v>
      </c>
      <c r="R2878">
        <f t="shared" si="178"/>
        <v>2015</v>
      </c>
      <c r="S2878" s="17">
        <f t="shared" si="179"/>
        <v>42171.743969907402</v>
      </c>
    </row>
    <row r="2879" spans="1:19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14">
        <v>1477781724</v>
      </c>
      <c r="K2879" t="b">
        <v>0</v>
      </c>
      <c r="L2879">
        <v>6</v>
      </c>
      <c r="M2879" t="b">
        <v>0</v>
      </c>
      <c r="N2879" s="12" t="s">
        <v>8276</v>
      </c>
      <c r="O2879" t="s">
        <v>8277</v>
      </c>
      <c r="P2879" s="10">
        <f t="shared" si="176"/>
        <v>11</v>
      </c>
      <c r="Q2879" s="10">
        <f t="shared" si="177"/>
        <v>108.33</v>
      </c>
      <c r="R2879">
        <f t="shared" si="178"/>
        <v>2016</v>
      </c>
      <c r="S2879" s="17">
        <f t="shared" si="179"/>
        <v>42672.955138888887</v>
      </c>
    </row>
    <row r="2880" spans="1:19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14">
        <v>1430750795</v>
      </c>
      <c r="K2880" t="b">
        <v>0</v>
      </c>
      <c r="L2880">
        <v>4</v>
      </c>
      <c r="M2880" t="b">
        <v>0</v>
      </c>
      <c r="N2880" s="12" t="s">
        <v>8276</v>
      </c>
      <c r="O2880" t="s">
        <v>8277</v>
      </c>
      <c r="P2880" s="10">
        <f t="shared" si="176"/>
        <v>2</v>
      </c>
      <c r="Q2880" s="10">
        <f t="shared" si="177"/>
        <v>15.75</v>
      </c>
      <c r="R2880">
        <f t="shared" si="178"/>
        <v>2015</v>
      </c>
      <c r="S2880" s="17">
        <f t="shared" si="179"/>
        <v>42128.615682870368</v>
      </c>
    </row>
    <row r="2881" spans="1:19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14">
        <v>1450718661</v>
      </c>
      <c r="K2881" t="b">
        <v>0</v>
      </c>
      <c r="L2881">
        <v>1</v>
      </c>
      <c r="M2881" t="b">
        <v>0</v>
      </c>
      <c r="N2881" s="12" t="s">
        <v>8276</v>
      </c>
      <c r="O2881" t="s">
        <v>8277</v>
      </c>
      <c r="P2881" s="10">
        <f t="shared" si="176"/>
        <v>0</v>
      </c>
      <c r="Q2881" s="10">
        <f t="shared" si="177"/>
        <v>29</v>
      </c>
      <c r="R2881">
        <f t="shared" si="178"/>
        <v>2015</v>
      </c>
      <c r="S2881" s="17">
        <f t="shared" si="179"/>
        <v>42359.725243055553</v>
      </c>
    </row>
    <row r="2882" spans="1:19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14">
        <v>1436305452</v>
      </c>
      <c r="K2882" t="b">
        <v>0</v>
      </c>
      <c r="L2882">
        <v>29</v>
      </c>
      <c r="M2882" t="b">
        <v>0</v>
      </c>
      <c r="N2882" s="12" t="s">
        <v>8276</v>
      </c>
      <c r="O2882" t="s">
        <v>8277</v>
      </c>
      <c r="P2882" s="10">
        <f t="shared" si="176"/>
        <v>23</v>
      </c>
      <c r="Q2882" s="10">
        <f t="shared" si="177"/>
        <v>96.55</v>
      </c>
      <c r="R2882">
        <f t="shared" si="178"/>
        <v>2015</v>
      </c>
      <c r="S2882" s="17">
        <f t="shared" si="179"/>
        <v>42192.905694444446</v>
      </c>
    </row>
    <row r="2883" spans="1:19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14">
        <v>1412432436</v>
      </c>
      <c r="K2883" t="b">
        <v>0</v>
      </c>
      <c r="L2883">
        <v>0</v>
      </c>
      <c r="M2883" t="b">
        <v>0</v>
      </c>
      <c r="N2883" s="12" t="s">
        <v>8276</v>
      </c>
      <c r="O2883" t="s">
        <v>8277</v>
      </c>
      <c r="P2883" s="10">
        <f t="shared" ref="P2883:P2946" si="180">ROUND(E2883/D2883*100,0)</f>
        <v>0</v>
      </c>
      <c r="Q2883" s="10" t="e">
        <f t="shared" ref="Q2883:Q2946" si="181">ROUND(E2883/L2883,2)</f>
        <v>#DIV/0!</v>
      </c>
      <c r="R2883">
        <f t="shared" ref="R2883:R2946" si="182">YEAR(S2883)</f>
        <v>2014</v>
      </c>
      <c r="S2883" s="17">
        <f t="shared" ref="S2883:S2946" si="183">(((J2883/60)/60)/24)+DATE(1970,1,1)</f>
        <v>41916.597638888888</v>
      </c>
    </row>
    <row r="2884" spans="1:19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14">
        <v>1459520318</v>
      </c>
      <c r="K2884" t="b">
        <v>0</v>
      </c>
      <c r="L2884">
        <v>4</v>
      </c>
      <c r="M2884" t="b">
        <v>0</v>
      </c>
      <c r="N2884" s="12" t="s">
        <v>8276</v>
      </c>
      <c r="O2884" t="s">
        <v>8277</v>
      </c>
      <c r="P2884" s="10">
        <f t="shared" si="180"/>
        <v>34</v>
      </c>
      <c r="Q2884" s="10">
        <f t="shared" si="181"/>
        <v>63</v>
      </c>
      <c r="R2884">
        <f t="shared" si="182"/>
        <v>2016</v>
      </c>
      <c r="S2884" s="17">
        <f t="shared" si="183"/>
        <v>42461.596273148149</v>
      </c>
    </row>
    <row r="2885" spans="1:19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14">
        <v>1451684437</v>
      </c>
      <c r="K2885" t="b">
        <v>0</v>
      </c>
      <c r="L2885">
        <v>5</v>
      </c>
      <c r="M2885" t="b">
        <v>0</v>
      </c>
      <c r="N2885" s="12" t="s">
        <v>8276</v>
      </c>
      <c r="O2885" t="s">
        <v>8277</v>
      </c>
      <c r="P2885" s="10">
        <f t="shared" si="180"/>
        <v>19</v>
      </c>
      <c r="Q2885" s="10">
        <f t="shared" si="181"/>
        <v>381.6</v>
      </c>
      <c r="R2885">
        <f t="shared" si="182"/>
        <v>2016</v>
      </c>
      <c r="S2885" s="17">
        <f t="shared" si="183"/>
        <v>42370.90320601852</v>
      </c>
    </row>
    <row r="2886" spans="1:19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14">
        <v>1415208435</v>
      </c>
      <c r="K2886" t="b">
        <v>0</v>
      </c>
      <c r="L2886">
        <v>4</v>
      </c>
      <c r="M2886" t="b">
        <v>0</v>
      </c>
      <c r="N2886" s="12" t="s">
        <v>8276</v>
      </c>
      <c r="O2886" t="s">
        <v>8277</v>
      </c>
      <c r="P2886" s="10">
        <f t="shared" si="180"/>
        <v>0</v>
      </c>
      <c r="Q2886" s="10">
        <f t="shared" si="181"/>
        <v>46.25</v>
      </c>
      <c r="R2886">
        <f t="shared" si="182"/>
        <v>2014</v>
      </c>
      <c r="S2886" s="17">
        <f t="shared" si="183"/>
        <v>41948.727256944447</v>
      </c>
    </row>
    <row r="2887" spans="1:19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14">
        <v>1423705801</v>
      </c>
      <c r="K2887" t="b">
        <v>0</v>
      </c>
      <c r="L2887">
        <v>5</v>
      </c>
      <c r="M2887" t="b">
        <v>0</v>
      </c>
      <c r="N2887" s="12" t="s">
        <v>8276</v>
      </c>
      <c r="O2887" t="s">
        <v>8277</v>
      </c>
      <c r="P2887" s="10">
        <f t="shared" si="180"/>
        <v>33</v>
      </c>
      <c r="Q2887" s="10">
        <f t="shared" si="181"/>
        <v>26</v>
      </c>
      <c r="R2887">
        <f t="shared" si="182"/>
        <v>2015</v>
      </c>
      <c r="S2887" s="17">
        <f t="shared" si="183"/>
        <v>42047.07640046296</v>
      </c>
    </row>
    <row r="2888" spans="1:19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14">
        <v>1442243484</v>
      </c>
      <c r="K2888" t="b">
        <v>0</v>
      </c>
      <c r="L2888">
        <v>1</v>
      </c>
      <c r="M2888" t="b">
        <v>0</v>
      </c>
      <c r="N2888" s="12" t="s">
        <v>8276</v>
      </c>
      <c r="O2888" t="s">
        <v>8277</v>
      </c>
      <c r="P2888" s="10">
        <f t="shared" si="180"/>
        <v>5</v>
      </c>
      <c r="Q2888" s="10">
        <f t="shared" si="181"/>
        <v>10</v>
      </c>
      <c r="R2888">
        <f t="shared" si="182"/>
        <v>2015</v>
      </c>
      <c r="S2888" s="17">
        <f t="shared" si="183"/>
        <v>42261.632916666669</v>
      </c>
    </row>
    <row r="2889" spans="1:19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14">
        <v>1418379324</v>
      </c>
      <c r="K2889" t="b">
        <v>0</v>
      </c>
      <c r="L2889">
        <v>1</v>
      </c>
      <c r="M2889" t="b">
        <v>0</v>
      </c>
      <c r="N2889" s="12" t="s">
        <v>8276</v>
      </c>
      <c r="O2889" t="s">
        <v>8277</v>
      </c>
      <c r="P2889" s="10">
        <f t="shared" si="180"/>
        <v>0</v>
      </c>
      <c r="Q2889" s="10">
        <f t="shared" si="181"/>
        <v>5</v>
      </c>
      <c r="R2889">
        <f t="shared" si="182"/>
        <v>2014</v>
      </c>
      <c r="S2889" s="17">
        <f t="shared" si="183"/>
        <v>41985.427361111113</v>
      </c>
    </row>
    <row r="2890" spans="1:19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14">
        <v>1412945440</v>
      </c>
      <c r="K2890" t="b">
        <v>0</v>
      </c>
      <c r="L2890">
        <v>0</v>
      </c>
      <c r="M2890" t="b">
        <v>0</v>
      </c>
      <c r="N2890" s="12" t="s">
        <v>8276</v>
      </c>
      <c r="O2890" t="s">
        <v>8277</v>
      </c>
      <c r="P2890" s="10">
        <f t="shared" si="180"/>
        <v>0</v>
      </c>
      <c r="Q2890" s="10" t="e">
        <f t="shared" si="181"/>
        <v>#DIV/0!</v>
      </c>
      <c r="R2890">
        <f t="shared" si="182"/>
        <v>2014</v>
      </c>
      <c r="S2890" s="17">
        <f t="shared" si="183"/>
        <v>41922.535185185188</v>
      </c>
    </row>
    <row r="2891" spans="1:19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14">
        <v>1406752985</v>
      </c>
      <c r="K2891" t="b">
        <v>0</v>
      </c>
      <c r="L2891">
        <v>14</v>
      </c>
      <c r="M2891" t="b">
        <v>0</v>
      </c>
      <c r="N2891" s="12" t="s">
        <v>8276</v>
      </c>
      <c r="O2891" t="s">
        <v>8277</v>
      </c>
      <c r="P2891" s="10">
        <f t="shared" si="180"/>
        <v>38</v>
      </c>
      <c r="Q2891" s="10">
        <f t="shared" si="181"/>
        <v>81.569999999999993</v>
      </c>
      <c r="R2891">
        <f t="shared" si="182"/>
        <v>2014</v>
      </c>
      <c r="S2891" s="17">
        <f t="shared" si="183"/>
        <v>41850.863252314812</v>
      </c>
    </row>
    <row r="2892" spans="1:19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14">
        <v>1405100992</v>
      </c>
      <c r="K2892" t="b">
        <v>0</v>
      </c>
      <c r="L2892">
        <v>3</v>
      </c>
      <c r="M2892" t="b">
        <v>0</v>
      </c>
      <c r="N2892" s="12" t="s">
        <v>8276</v>
      </c>
      <c r="O2892" t="s">
        <v>8277</v>
      </c>
      <c r="P2892" s="10">
        <f t="shared" si="180"/>
        <v>1</v>
      </c>
      <c r="Q2892" s="10">
        <f t="shared" si="181"/>
        <v>7</v>
      </c>
      <c r="R2892">
        <f t="shared" si="182"/>
        <v>2014</v>
      </c>
      <c r="S2892" s="17">
        <f t="shared" si="183"/>
        <v>41831.742962962962</v>
      </c>
    </row>
    <row r="2893" spans="1:19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14">
        <v>1455570728</v>
      </c>
      <c r="K2893" t="b">
        <v>0</v>
      </c>
      <c r="L2893">
        <v>10</v>
      </c>
      <c r="M2893" t="b">
        <v>0</v>
      </c>
      <c r="N2893" s="12" t="s">
        <v>8276</v>
      </c>
      <c r="O2893" t="s">
        <v>8277</v>
      </c>
      <c r="P2893" s="10">
        <f t="shared" si="180"/>
        <v>3</v>
      </c>
      <c r="Q2893" s="10">
        <f t="shared" si="181"/>
        <v>27.3</v>
      </c>
      <c r="R2893">
        <f t="shared" si="182"/>
        <v>2016</v>
      </c>
      <c r="S2893" s="17">
        <f t="shared" si="183"/>
        <v>42415.883425925931</v>
      </c>
    </row>
    <row r="2894" spans="1:19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14">
        <v>1408381704</v>
      </c>
      <c r="K2894" t="b">
        <v>0</v>
      </c>
      <c r="L2894">
        <v>17</v>
      </c>
      <c r="M2894" t="b">
        <v>0</v>
      </c>
      <c r="N2894" s="12" t="s">
        <v>8276</v>
      </c>
      <c r="O2894" t="s">
        <v>8277</v>
      </c>
      <c r="P2894" s="10">
        <f t="shared" si="180"/>
        <v>9</v>
      </c>
      <c r="Q2894" s="10">
        <f t="shared" si="181"/>
        <v>29.41</v>
      </c>
      <c r="R2894">
        <f t="shared" si="182"/>
        <v>2014</v>
      </c>
      <c r="S2894" s="17">
        <f t="shared" si="183"/>
        <v>41869.714166666665</v>
      </c>
    </row>
    <row r="2895" spans="1:19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14">
        <v>1415644395</v>
      </c>
      <c r="K2895" t="b">
        <v>0</v>
      </c>
      <c r="L2895">
        <v>2</v>
      </c>
      <c r="M2895" t="b">
        <v>0</v>
      </c>
      <c r="N2895" s="12" t="s">
        <v>8276</v>
      </c>
      <c r="O2895" t="s">
        <v>8277</v>
      </c>
      <c r="P2895" s="10">
        <f t="shared" si="180"/>
        <v>1</v>
      </c>
      <c r="Q2895" s="10">
        <f t="shared" si="181"/>
        <v>12.5</v>
      </c>
      <c r="R2895">
        <f t="shared" si="182"/>
        <v>2014</v>
      </c>
      <c r="S2895" s="17">
        <f t="shared" si="183"/>
        <v>41953.773090277777</v>
      </c>
    </row>
    <row r="2896" spans="1:19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14">
        <v>1422920415</v>
      </c>
      <c r="K2896" t="b">
        <v>0</v>
      </c>
      <c r="L2896">
        <v>0</v>
      </c>
      <c r="M2896" t="b">
        <v>0</v>
      </c>
      <c r="N2896" s="12" t="s">
        <v>8276</v>
      </c>
      <c r="O2896" t="s">
        <v>8277</v>
      </c>
      <c r="P2896" s="10">
        <f t="shared" si="180"/>
        <v>0</v>
      </c>
      <c r="Q2896" s="10" t="e">
        <f t="shared" si="181"/>
        <v>#DIV/0!</v>
      </c>
      <c r="R2896">
        <f t="shared" si="182"/>
        <v>2015</v>
      </c>
      <c r="S2896" s="17">
        <f t="shared" si="183"/>
        <v>42037.986284722225</v>
      </c>
    </row>
    <row r="2897" spans="1:19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14">
        <v>1403356792</v>
      </c>
      <c r="K2897" t="b">
        <v>0</v>
      </c>
      <c r="L2897">
        <v>4</v>
      </c>
      <c r="M2897" t="b">
        <v>0</v>
      </c>
      <c r="N2897" s="12" t="s">
        <v>8276</v>
      </c>
      <c r="O2897" t="s">
        <v>8277</v>
      </c>
      <c r="P2897" s="10">
        <f t="shared" si="180"/>
        <v>5</v>
      </c>
      <c r="Q2897" s="10">
        <f t="shared" si="181"/>
        <v>5.75</v>
      </c>
      <c r="R2897">
        <f t="shared" si="182"/>
        <v>2014</v>
      </c>
      <c r="S2897" s="17">
        <f t="shared" si="183"/>
        <v>41811.555462962962</v>
      </c>
    </row>
    <row r="2898" spans="1:19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14">
        <v>1480283321</v>
      </c>
      <c r="K2898" t="b">
        <v>0</v>
      </c>
      <c r="L2898">
        <v>12</v>
      </c>
      <c r="M2898" t="b">
        <v>0</v>
      </c>
      <c r="N2898" s="12" t="s">
        <v>8276</v>
      </c>
      <c r="O2898" t="s">
        <v>8277</v>
      </c>
      <c r="P2898" s="10">
        <f t="shared" si="180"/>
        <v>21</v>
      </c>
      <c r="Q2898" s="10">
        <f t="shared" si="181"/>
        <v>52.08</v>
      </c>
      <c r="R2898">
        <f t="shared" si="182"/>
        <v>2016</v>
      </c>
      <c r="S2898" s="17">
        <f t="shared" si="183"/>
        <v>42701.908807870372</v>
      </c>
    </row>
    <row r="2899" spans="1:19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14">
        <v>1441985458</v>
      </c>
      <c r="K2899" t="b">
        <v>0</v>
      </c>
      <c r="L2899">
        <v>3</v>
      </c>
      <c r="M2899" t="b">
        <v>0</v>
      </c>
      <c r="N2899" s="12" t="s">
        <v>8276</v>
      </c>
      <c r="O2899" t="s">
        <v>8277</v>
      </c>
      <c r="P2899" s="10">
        <f t="shared" si="180"/>
        <v>5</v>
      </c>
      <c r="Q2899" s="10">
        <f t="shared" si="181"/>
        <v>183.33</v>
      </c>
      <c r="R2899">
        <f t="shared" si="182"/>
        <v>2015</v>
      </c>
      <c r="S2899" s="17">
        <f t="shared" si="183"/>
        <v>42258.646504629629</v>
      </c>
    </row>
    <row r="2900" spans="1:19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14">
        <v>1443715053</v>
      </c>
      <c r="K2900" t="b">
        <v>0</v>
      </c>
      <c r="L2900">
        <v>12</v>
      </c>
      <c r="M2900" t="b">
        <v>0</v>
      </c>
      <c r="N2900" s="12" t="s">
        <v>8276</v>
      </c>
      <c r="O2900" t="s">
        <v>8277</v>
      </c>
      <c r="P2900" s="10">
        <f t="shared" si="180"/>
        <v>4</v>
      </c>
      <c r="Q2900" s="10">
        <f t="shared" si="181"/>
        <v>26.33</v>
      </c>
      <c r="R2900">
        <f t="shared" si="182"/>
        <v>2015</v>
      </c>
      <c r="S2900" s="17">
        <f t="shared" si="183"/>
        <v>42278.664965277778</v>
      </c>
    </row>
    <row r="2901" spans="1:19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14">
        <v>1464141158</v>
      </c>
      <c r="K2901" t="b">
        <v>0</v>
      </c>
      <c r="L2901">
        <v>0</v>
      </c>
      <c r="M2901" t="b">
        <v>0</v>
      </c>
      <c r="N2901" s="12" t="s">
        <v>8276</v>
      </c>
      <c r="O2901" t="s">
        <v>8277</v>
      </c>
      <c r="P2901" s="10">
        <f t="shared" si="180"/>
        <v>0</v>
      </c>
      <c r="Q2901" s="10" t="e">
        <f t="shared" si="181"/>
        <v>#DIV/0!</v>
      </c>
      <c r="R2901">
        <f t="shared" si="182"/>
        <v>2016</v>
      </c>
      <c r="S2901" s="17">
        <f t="shared" si="183"/>
        <v>42515.078217592592</v>
      </c>
    </row>
    <row r="2902" spans="1:19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14">
        <v>1404970632</v>
      </c>
      <c r="K2902" t="b">
        <v>0</v>
      </c>
      <c r="L2902">
        <v>7</v>
      </c>
      <c r="M2902" t="b">
        <v>0</v>
      </c>
      <c r="N2902" s="12" t="s">
        <v>8276</v>
      </c>
      <c r="O2902" t="s">
        <v>8277</v>
      </c>
      <c r="P2902" s="10">
        <f t="shared" si="180"/>
        <v>62</v>
      </c>
      <c r="Q2902" s="10">
        <f t="shared" si="181"/>
        <v>486.43</v>
      </c>
      <c r="R2902">
        <f t="shared" si="182"/>
        <v>2014</v>
      </c>
      <c r="S2902" s="17">
        <f t="shared" si="183"/>
        <v>41830.234166666669</v>
      </c>
    </row>
    <row r="2903" spans="1:19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14">
        <v>1418161339</v>
      </c>
      <c r="K2903" t="b">
        <v>0</v>
      </c>
      <c r="L2903">
        <v>2</v>
      </c>
      <c r="M2903" t="b">
        <v>0</v>
      </c>
      <c r="N2903" s="12" t="s">
        <v>8276</v>
      </c>
      <c r="O2903" t="s">
        <v>8277</v>
      </c>
      <c r="P2903" s="10">
        <f t="shared" si="180"/>
        <v>1</v>
      </c>
      <c r="Q2903" s="10">
        <f t="shared" si="181"/>
        <v>3</v>
      </c>
      <c r="R2903">
        <f t="shared" si="182"/>
        <v>2014</v>
      </c>
      <c r="S2903" s="17">
        <f t="shared" si="183"/>
        <v>41982.904386574075</v>
      </c>
    </row>
    <row r="2904" spans="1:19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14">
        <v>1437820396</v>
      </c>
      <c r="K2904" t="b">
        <v>0</v>
      </c>
      <c r="L2904">
        <v>1</v>
      </c>
      <c r="M2904" t="b">
        <v>0</v>
      </c>
      <c r="N2904" s="12" t="s">
        <v>8276</v>
      </c>
      <c r="O2904" t="s">
        <v>8277</v>
      </c>
      <c r="P2904" s="10">
        <f t="shared" si="180"/>
        <v>0</v>
      </c>
      <c r="Q2904" s="10">
        <f t="shared" si="181"/>
        <v>25</v>
      </c>
      <c r="R2904">
        <f t="shared" si="182"/>
        <v>2015</v>
      </c>
      <c r="S2904" s="17">
        <f t="shared" si="183"/>
        <v>42210.439768518518</v>
      </c>
    </row>
    <row r="2905" spans="1:19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14">
        <v>1436587218</v>
      </c>
      <c r="K2905" t="b">
        <v>0</v>
      </c>
      <c r="L2905">
        <v>4</v>
      </c>
      <c r="M2905" t="b">
        <v>0</v>
      </c>
      <c r="N2905" s="12" t="s">
        <v>8276</v>
      </c>
      <c r="O2905" t="s">
        <v>8277</v>
      </c>
      <c r="P2905" s="10">
        <f t="shared" si="180"/>
        <v>1</v>
      </c>
      <c r="Q2905" s="10">
        <f t="shared" si="181"/>
        <v>9.75</v>
      </c>
      <c r="R2905">
        <f t="shared" si="182"/>
        <v>2015</v>
      </c>
      <c r="S2905" s="17">
        <f t="shared" si="183"/>
        <v>42196.166874999995</v>
      </c>
    </row>
    <row r="2906" spans="1:19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14">
        <v>1414538031</v>
      </c>
      <c r="K2906" t="b">
        <v>0</v>
      </c>
      <c r="L2906">
        <v>4</v>
      </c>
      <c r="M2906" t="b">
        <v>0</v>
      </c>
      <c r="N2906" s="12" t="s">
        <v>8276</v>
      </c>
      <c r="O2906" t="s">
        <v>8277</v>
      </c>
      <c r="P2906" s="10">
        <f t="shared" si="180"/>
        <v>5</v>
      </c>
      <c r="Q2906" s="10">
        <f t="shared" si="181"/>
        <v>18.75</v>
      </c>
      <c r="R2906">
        <f t="shared" si="182"/>
        <v>2014</v>
      </c>
      <c r="S2906" s="17">
        <f t="shared" si="183"/>
        <v>41940.967951388891</v>
      </c>
    </row>
    <row r="2907" spans="1:19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14">
        <v>1472001713</v>
      </c>
      <c r="K2907" t="b">
        <v>0</v>
      </c>
      <c r="L2907">
        <v>17</v>
      </c>
      <c r="M2907" t="b">
        <v>0</v>
      </c>
      <c r="N2907" s="12" t="s">
        <v>8276</v>
      </c>
      <c r="O2907" t="s">
        <v>8277</v>
      </c>
      <c r="P2907" s="10">
        <f t="shared" si="180"/>
        <v>18</v>
      </c>
      <c r="Q2907" s="10">
        <f t="shared" si="181"/>
        <v>36.590000000000003</v>
      </c>
      <c r="R2907">
        <f t="shared" si="182"/>
        <v>2016</v>
      </c>
      <c r="S2907" s="17">
        <f t="shared" si="183"/>
        <v>42606.056863425925</v>
      </c>
    </row>
    <row r="2908" spans="1:19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14">
        <v>1436888066</v>
      </c>
      <c r="K2908" t="b">
        <v>0</v>
      </c>
      <c r="L2908">
        <v>7</v>
      </c>
      <c r="M2908" t="b">
        <v>0</v>
      </c>
      <c r="N2908" s="12" t="s">
        <v>8276</v>
      </c>
      <c r="O2908" t="s">
        <v>8277</v>
      </c>
      <c r="P2908" s="10">
        <f t="shared" si="180"/>
        <v>9</v>
      </c>
      <c r="Q2908" s="10">
        <f t="shared" si="181"/>
        <v>80.709999999999994</v>
      </c>
      <c r="R2908">
        <f t="shared" si="182"/>
        <v>2015</v>
      </c>
      <c r="S2908" s="17">
        <f t="shared" si="183"/>
        <v>42199.648912037039</v>
      </c>
    </row>
    <row r="2909" spans="1:19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14">
        <v>1458075837</v>
      </c>
      <c r="K2909" t="b">
        <v>0</v>
      </c>
      <c r="L2909">
        <v>2</v>
      </c>
      <c r="M2909" t="b">
        <v>0</v>
      </c>
      <c r="N2909" s="12" t="s">
        <v>8276</v>
      </c>
      <c r="O2909" t="s">
        <v>8277</v>
      </c>
      <c r="P2909" s="10">
        <f t="shared" si="180"/>
        <v>0</v>
      </c>
      <c r="Q2909" s="10">
        <f t="shared" si="181"/>
        <v>1</v>
      </c>
      <c r="R2909">
        <f t="shared" si="182"/>
        <v>2016</v>
      </c>
      <c r="S2909" s="17">
        <f t="shared" si="183"/>
        <v>42444.877743055549</v>
      </c>
    </row>
    <row r="2910" spans="1:19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14">
        <v>1462815219</v>
      </c>
      <c r="K2910" t="b">
        <v>0</v>
      </c>
      <c r="L2910">
        <v>5</v>
      </c>
      <c r="M2910" t="b">
        <v>0</v>
      </c>
      <c r="N2910" s="12" t="s">
        <v>8276</v>
      </c>
      <c r="O2910" t="s">
        <v>8277</v>
      </c>
      <c r="P2910" s="10">
        <f t="shared" si="180"/>
        <v>3</v>
      </c>
      <c r="Q2910" s="10">
        <f t="shared" si="181"/>
        <v>52.8</v>
      </c>
      <c r="R2910">
        <f t="shared" si="182"/>
        <v>2016</v>
      </c>
      <c r="S2910" s="17">
        <f t="shared" si="183"/>
        <v>42499.731701388882</v>
      </c>
    </row>
    <row r="2911" spans="1:19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14">
        <v>1413527001</v>
      </c>
      <c r="K2911" t="b">
        <v>0</v>
      </c>
      <c r="L2911">
        <v>1</v>
      </c>
      <c r="M2911" t="b">
        <v>0</v>
      </c>
      <c r="N2911" s="12" t="s">
        <v>8276</v>
      </c>
      <c r="O2911" t="s">
        <v>8277</v>
      </c>
      <c r="P2911" s="10">
        <f t="shared" si="180"/>
        <v>0</v>
      </c>
      <c r="Q2911" s="10">
        <f t="shared" si="181"/>
        <v>20</v>
      </c>
      <c r="R2911">
        <f t="shared" si="182"/>
        <v>2014</v>
      </c>
      <c r="S2911" s="17">
        <f t="shared" si="183"/>
        <v>41929.266215277778</v>
      </c>
    </row>
    <row r="2912" spans="1:19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14">
        <v>1428955887</v>
      </c>
      <c r="K2912" t="b">
        <v>0</v>
      </c>
      <c r="L2912">
        <v>1</v>
      </c>
      <c r="M2912" t="b">
        <v>0</v>
      </c>
      <c r="N2912" s="12" t="s">
        <v>8276</v>
      </c>
      <c r="O2912" t="s">
        <v>8277</v>
      </c>
      <c r="P2912" s="10">
        <f t="shared" si="180"/>
        <v>0</v>
      </c>
      <c r="Q2912" s="10">
        <f t="shared" si="181"/>
        <v>1</v>
      </c>
      <c r="R2912">
        <f t="shared" si="182"/>
        <v>2015</v>
      </c>
      <c r="S2912" s="17">
        <f t="shared" si="183"/>
        <v>42107.841284722221</v>
      </c>
    </row>
    <row r="2913" spans="1:19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14">
        <v>1431973626</v>
      </c>
      <c r="K2913" t="b">
        <v>0</v>
      </c>
      <c r="L2913">
        <v>14</v>
      </c>
      <c r="M2913" t="b">
        <v>0</v>
      </c>
      <c r="N2913" s="12" t="s">
        <v>8276</v>
      </c>
      <c r="O2913" t="s">
        <v>8277</v>
      </c>
      <c r="P2913" s="10">
        <f t="shared" si="180"/>
        <v>37</v>
      </c>
      <c r="Q2913" s="10">
        <f t="shared" si="181"/>
        <v>46.93</v>
      </c>
      <c r="R2913">
        <f t="shared" si="182"/>
        <v>2015</v>
      </c>
      <c r="S2913" s="17">
        <f t="shared" si="183"/>
        <v>42142.768819444449</v>
      </c>
    </row>
    <row r="2914" spans="1:19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14">
        <v>1450235374</v>
      </c>
      <c r="K2914" t="b">
        <v>0</v>
      </c>
      <c r="L2914">
        <v>26</v>
      </c>
      <c r="M2914" t="b">
        <v>0</v>
      </c>
      <c r="N2914" s="12" t="s">
        <v>8276</v>
      </c>
      <c r="O2914" t="s">
        <v>8277</v>
      </c>
      <c r="P2914" s="10">
        <f t="shared" si="180"/>
        <v>14</v>
      </c>
      <c r="Q2914" s="10">
        <f t="shared" si="181"/>
        <v>78.08</v>
      </c>
      <c r="R2914">
        <f t="shared" si="182"/>
        <v>2015</v>
      </c>
      <c r="S2914" s="17">
        <f t="shared" si="183"/>
        <v>42354.131643518514</v>
      </c>
    </row>
    <row r="2915" spans="1:19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14">
        <v>1404857339</v>
      </c>
      <c r="K2915" t="b">
        <v>0</v>
      </c>
      <c r="L2915">
        <v>2</v>
      </c>
      <c r="M2915" t="b">
        <v>0</v>
      </c>
      <c r="N2915" s="12" t="s">
        <v>8276</v>
      </c>
      <c r="O2915" t="s">
        <v>8277</v>
      </c>
      <c r="P2915" s="10">
        <f t="shared" si="180"/>
        <v>0</v>
      </c>
      <c r="Q2915" s="10">
        <f t="shared" si="181"/>
        <v>1</v>
      </c>
      <c r="R2915">
        <f t="shared" si="182"/>
        <v>2014</v>
      </c>
      <c r="S2915" s="17">
        <f t="shared" si="183"/>
        <v>41828.922905092593</v>
      </c>
    </row>
    <row r="2916" spans="1:19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14">
        <v>1421185594</v>
      </c>
      <c r="K2916" t="b">
        <v>0</v>
      </c>
      <c r="L2916">
        <v>1</v>
      </c>
      <c r="M2916" t="b">
        <v>0</v>
      </c>
      <c r="N2916" s="12" t="s">
        <v>8276</v>
      </c>
      <c r="O2916" t="s">
        <v>8277</v>
      </c>
      <c r="P2916" s="10">
        <f t="shared" si="180"/>
        <v>0</v>
      </c>
      <c r="Q2916" s="10">
        <f t="shared" si="181"/>
        <v>1</v>
      </c>
      <c r="R2916">
        <f t="shared" si="182"/>
        <v>2015</v>
      </c>
      <c r="S2916" s="17">
        <f t="shared" si="183"/>
        <v>42017.907337962963</v>
      </c>
    </row>
    <row r="2917" spans="1:19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14">
        <v>1455528790</v>
      </c>
      <c r="K2917" t="b">
        <v>0</v>
      </c>
      <c r="L2917">
        <v>3</v>
      </c>
      <c r="M2917" t="b">
        <v>0</v>
      </c>
      <c r="N2917" s="12" t="s">
        <v>8276</v>
      </c>
      <c r="O2917" t="s">
        <v>8277</v>
      </c>
      <c r="P2917" s="10">
        <f t="shared" si="180"/>
        <v>61</v>
      </c>
      <c r="Q2917" s="10">
        <f t="shared" si="181"/>
        <v>203.67</v>
      </c>
      <c r="R2917">
        <f t="shared" si="182"/>
        <v>2016</v>
      </c>
      <c r="S2917" s="17">
        <f t="shared" si="183"/>
        <v>42415.398032407407</v>
      </c>
    </row>
    <row r="2918" spans="1:19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14">
        <v>1398511589</v>
      </c>
      <c r="K2918" t="b">
        <v>0</v>
      </c>
      <c r="L2918">
        <v>7</v>
      </c>
      <c r="M2918" t="b">
        <v>0</v>
      </c>
      <c r="N2918" s="12" t="s">
        <v>8276</v>
      </c>
      <c r="O2918" t="s">
        <v>8277</v>
      </c>
      <c r="P2918" s="10">
        <f t="shared" si="180"/>
        <v>8</v>
      </c>
      <c r="Q2918" s="10">
        <f t="shared" si="181"/>
        <v>20.71</v>
      </c>
      <c r="R2918">
        <f t="shared" si="182"/>
        <v>2014</v>
      </c>
      <c r="S2918" s="17">
        <f t="shared" si="183"/>
        <v>41755.476724537039</v>
      </c>
    </row>
    <row r="2919" spans="1:19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14">
        <v>1440826647</v>
      </c>
      <c r="K2919" t="b">
        <v>0</v>
      </c>
      <c r="L2919">
        <v>9</v>
      </c>
      <c r="M2919" t="b">
        <v>0</v>
      </c>
      <c r="N2919" s="12" t="s">
        <v>8276</v>
      </c>
      <c r="O2919" t="s">
        <v>8277</v>
      </c>
      <c r="P2919" s="10">
        <f t="shared" si="180"/>
        <v>22</v>
      </c>
      <c r="Q2919" s="10">
        <f t="shared" si="181"/>
        <v>48.56</v>
      </c>
      <c r="R2919">
        <f t="shared" si="182"/>
        <v>2015</v>
      </c>
      <c r="S2919" s="17">
        <f t="shared" si="183"/>
        <v>42245.234340277777</v>
      </c>
    </row>
    <row r="2920" spans="1:19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14">
        <v>1443712007</v>
      </c>
      <c r="K2920" t="b">
        <v>0</v>
      </c>
      <c r="L2920">
        <v>20</v>
      </c>
      <c r="M2920" t="b">
        <v>0</v>
      </c>
      <c r="N2920" s="12" t="s">
        <v>8276</v>
      </c>
      <c r="O2920" t="s">
        <v>8277</v>
      </c>
      <c r="P2920" s="10">
        <f t="shared" si="180"/>
        <v>27</v>
      </c>
      <c r="Q2920" s="10">
        <f t="shared" si="181"/>
        <v>68.099999999999994</v>
      </c>
      <c r="R2920">
        <f t="shared" si="182"/>
        <v>2015</v>
      </c>
      <c r="S2920" s="17">
        <f t="shared" si="183"/>
        <v>42278.629710648151</v>
      </c>
    </row>
    <row r="2921" spans="1:19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14">
        <v>1404658329</v>
      </c>
      <c r="K2921" t="b">
        <v>0</v>
      </c>
      <c r="L2921">
        <v>6</v>
      </c>
      <c r="M2921" t="b">
        <v>0</v>
      </c>
      <c r="N2921" s="12" t="s">
        <v>8276</v>
      </c>
      <c r="O2921" t="s">
        <v>8277</v>
      </c>
      <c r="P2921" s="10">
        <f t="shared" si="180"/>
        <v>9</v>
      </c>
      <c r="Q2921" s="10">
        <f t="shared" si="181"/>
        <v>8.5</v>
      </c>
      <c r="R2921">
        <f t="shared" si="182"/>
        <v>2014</v>
      </c>
      <c r="S2921" s="17">
        <f t="shared" si="183"/>
        <v>41826.61954861111</v>
      </c>
    </row>
    <row r="2922" spans="1:19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14">
        <v>1424718070</v>
      </c>
      <c r="K2922" t="b">
        <v>0</v>
      </c>
      <c r="L2922">
        <v>13</v>
      </c>
      <c r="M2922" t="b">
        <v>0</v>
      </c>
      <c r="N2922" s="12" t="s">
        <v>8276</v>
      </c>
      <c r="O2922" t="s">
        <v>8277</v>
      </c>
      <c r="P2922" s="10">
        <f t="shared" si="180"/>
        <v>27</v>
      </c>
      <c r="Q2922" s="10">
        <f t="shared" si="181"/>
        <v>51.62</v>
      </c>
      <c r="R2922">
        <f t="shared" si="182"/>
        <v>2015</v>
      </c>
      <c r="S2922" s="17">
        <f t="shared" si="183"/>
        <v>42058.792476851857</v>
      </c>
    </row>
    <row r="2923" spans="1:19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14">
        <v>1409087804</v>
      </c>
      <c r="K2923" t="b">
        <v>0</v>
      </c>
      <c r="L2923">
        <v>3</v>
      </c>
      <c r="M2923" t="b">
        <v>1</v>
      </c>
      <c r="N2923" s="12" t="s">
        <v>8276</v>
      </c>
      <c r="O2923" t="s">
        <v>8318</v>
      </c>
      <c r="P2923" s="10">
        <f t="shared" si="180"/>
        <v>129</v>
      </c>
      <c r="Q2923" s="10">
        <f t="shared" si="181"/>
        <v>43</v>
      </c>
      <c r="R2923">
        <f t="shared" si="182"/>
        <v>2014</v>
      </c>
      <c r="S2923" s="17">
        <f t="shared" si="183"/>
        <v>41877.886620370373</v>
      </c>
    </row>
    <row r="2924" spans="1:19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14">
        <v>1428094727</v>
      </c>
      <c r="K2924" t="b">
        <v>0</v>
      </c>
      <c r="L2924">
        <v>6</v>
      </c>
      <c r="M2924" t="b">
        <v>1</v>
      </c>
      <c r="N2924" s="12" t="s">
        <v>8276</v>
      </c>
      <c r="O2924" t="s">
        <v>8318</v>
      </c>
      <c r="P2924" s="10">
        <f t="shared" si="180"/>
        <v>100</v>
      </c>
      <c r="Q2924" s="10">
        <f t="shared" si="181"/>
        <v>83.33</v>
      </c>
      <c r="R2924">
        <f t="shared" si="182"/>
        <v>2015</v>
      </c>
      <c r="S2924" s="17">
        <f t="shared" si="183"/>
        <v>42097.874155092592</v>
      </c>
    </row>
    <row r="2925" spans="1:19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14">
        <v>1420774779</v>
      </c>
      <c r="K2925" t="b">
        <v>0</v>
      </c>
      <c r="L2925">
        <v>10</v>
      </c>
      <c r="M2925" t="b">
        <v>1</v>
      </c>
      <c r="N2925" s="12" t="s">
        <v>8276</v>
      </c>
      <c r="O2925" t="s">
        <v>8318</v>
      </c>
      <c r="P2925" s="10">
        <f t="shared" si="180"/>
        <v>100</v>
      </c>
      <c r="Q2925" s="10">
        <f t="shared" si="181"/>
        <v>30</v>
      </c>
      <c r="R2925">
        <f t="shared" si="182"/>
        <v>2015</v>
      </c>
      <c r="S2925" s="17">
        <f t="shared" si="183"/>
        <v>42013.15253472222</v>
      </c>
    </row>
    <row r="2926" spans="1:19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14">
        <v>1428585710</v>
      </c>
      <c r="K2926" t="b">
        <v>0</v>
      </c>
      <c r="L2926">
        <v>147</v>
      </c>
      <c r="M2926" t="b">
        <v>1</v>
      </c>
      <c r="N2926" s="12" t="s">
        <v>8276</v>
      </c>
      <c r="O2926" t="s">
        <v>8318</v>
      </c>
      <c r="P2926" s="10">
        <f t="shared" si="180"/>
        <v>103</v>
      </c>
      <c r="Q2926" s="10">
        <f t="shared" si="181"/>
        <v>175.51</v>
      </c>
      <c r="R2926">
        <f t="shared" si="182"/>
        <v>2015</v>
      </c>
      <c r="S2926" s="17">
        <f t="shared" si="183"/>
        <v>42103.556828703702</v>
      </c>
    </row>
    <row r="2927" spans="1:19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14">
        <v>1407852068</v>
      </c>
      <c r="K2927" t="b">
        <v>0</v>
      </c>
      <c r="L2927">
        <v>199</v>
      </c>
      <c r="M2927" t="b">
        <v>1</v>
      </c>
      <c r="N2927" s="12" t="s">
        <v>8276</v>
      </c>
      <c r="O2927" t="s">
        <v>8318</v>
      </c>
      <c r="P2927" s="10">
        <f t="shared" si="180"/>
        <v>102</v>
      </c>
      <c r="Q2927" s="10">
        <f t="shared" si="181"/>
        <v>231.66</v>
      </c>
      <c r="R2927">
        <f t="shared" si="182"/>
        <v>2014</v>
      </c>
      <c r="S2927" s="17">
        <f t="shared" si="183"/>
        <v>41863.584120370368</v>
      </c>
    </row>
    <row r="2928" spans="1:19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14">
        <v>1423506179</v>
      </c>
      <c r="K2928" t="b">
        <v>0</v>
      </c>
      <c r="L2928">
        <v>50</v>
      </c>
      <c r="M2928" t="b">
        <v>1</v>
      </c>
      <c r="N2928" s="12" t="s">
        <v>8276</v>
      </c>
      <c r="O2928" t="s">
        <v>8318</v>
      </c>
      <c r="P2928" s="10">
        <f t="shared" si="180"/>
        <v>125</v>
      </c>
      <c r="Q2928" s="10">
        <f t="shared" si="181"/>
        <v>75</v>
      </c>
      <c r="R2928">
        <f t="shared" si="182"/>
        <v>2015</v>
      </c>
      <c r="S2928" s="17">
        <f t="shared" si="183"/>
        <v>42044.765960648147</v>
      </c>
    </row>
    <row r="2929" spans="1:19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14">
        <v>1402934629</v>
      </c>
      <c r="K2929" t="b">
        <v>0</v>
      </c>
      <c r="L2929">
        <v>21</v>
      </c>
      <c r="M2929" t="b">
        <v>1</v>
      </c>
      <c r="N2929" s="12" t="s">
        <v>8276</v>
      </c>
      <c r="O2929" t="s">
        <v>8318</v>
      </c>
      <c r="P2929" s="10">
        <f t="shared" si="180"/>
        <v>131</v>
      </c>
      <c r="Q2929" s="10">
        <f t="shared" si="181"/>
        <v>112.14</v>
      </c>
      <c r="R2929">
        <f t="shared" si="182"/>
        <v>2014</v>
      </c>
      <c r="S2929" s="17">
        <f t="shared" si="183"/>
        <v>41806.669317129628</v>
      </c>
    </row>
    <row r="2930" spans="1:19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14">
        <v>1454543846</v>
      </c>
      <c r="K2930" t="b">
        <v>0</v>
      </c>
      <c r="L2930">
        <v>24</v>
      </c>
      <c r="M2930" t="b">
        <v>1</v>
      </c>
      <c r="N2930" s="12" t="s">
        <v>8276</v>
      </c>
      <c r="O2930" t="s">
        <v>8318</v>
      </c>
      <c r="P2930" s="10">
        <f t="shared" si="180"/>
        <v>100</v>
      </c>
      <c r="Q2930" s="10">
        <f t="shared" si="181"/>
        <v>41.67</v>
      </c>
      <c r="R2930">
        <f t="shared" si="182"/>
        <v>2016</v>
      </c>
      <c r="S2930" s="17">
        <f t="shared" si="183"/>
        <v>42403.998217592598</v>
      </c>
    </row>
    <row r="2931" spans="1:19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14">
        <v>1398432758</v>
      </c>
      <c r="K2931" t="b">
        <v>0</v>
      </c>
      <c r="L2931">
        <v>32</v>
      </c>
      <c r="M2931" t="b">
        <v>1</v>
      </c>
      <c r="N2931" s="12" t="s">
        <v>8276</v>
      </c>
      <c r="O2931" t="s">
        <v>8318</v>
      </c>
      <c r="P2931" s="10">
        <f t="shared" si="180"/>
        <v>102</v>
      </c>
      <c r="Q2931" s="10">
        <f t="shared" si="181"/>
        <v>255.17</v>
      </c>
      <c r="R2931">
        <f t="shared" si="182"/>
        <v>2014</v>
      </c>
      <c r="S2931" s="17">
        <f t="shared" si="183"/>
        <v>41754.564328703702</v>
      </c>
    </row>
    <row r="2932" spans="1:19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14">
        <v>1428415264</v>
      </c>
      <c r="K2932" t="b">
        <v>0</v>
      </c>
      <c r="L2932">
        <v>62</v>
      </c>
      <c r="M2932" t="b">
        <v>1</v>
      </c>
      <c r="N2932" s="12" t="s">
        <v>8276</v>
      </c>
      <c r="O2932" t="s">
        <v>8318</v>
      </c>
      <c r="P2932" s="10">
        <f t="shared" si="180"/>
        <v>101</v>
      </c>
      <c r="Q2932" s="10">
        <f t="shared" si="181"/>
        <v>162.77000000000001</v>
      </c>
      <c r="R2932">
        <f t="shared" si="182"/>
        <v>2015</v>
      </c>
      <c r="S2932" s="17">
        <f t="shared" si="183"/>
        <v>42101.584074074075</v>
      </c>
    </row>
    <row r="2933" spans="1:19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14">
        <v>1408604363</v>
      </c>
      <c r="K2933" t="b">
        <v>0</v>
      </c>
      <c r="L2933">
        <v>9</v>
      </c>
      <c r="M2933" t="b">
        <v>1</v>
      </c>
      <c r="N2933" s="12" t="s">
        <v>8276</v>
      </c>
      <c r="O2933" t="s">
        <v>8318</v>
      </c>
      <c r="P2933" s="10">
        <f t="shared" si="180"/>
        <v>106</v>
      </c>
      <c r="Q2933" s="10">
        <f t="shared" si="181"/>
        <v>88.33</v>
      </c>
      <c r="R2933">
        <f t="shared" si="182"/>
        <v>2014</v>
      </c>
      <c r="S2933" s="17">
        <f t="shared" si="183"/>
        <v>41872.291238425925</v>
      </c>
    </row>
    <row r="2934" spans="1:19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14">
        <v>1421812637</v>
      </c>
      <c r="K2934" t="b">
        <v>0</v>
      </c>
      <c r="L2934">
        <v>38</v>
      </c>
      <c r="M2934" t="b">
        <v>1</v>
      </c>
      <c r="N2934" s="12" t="s">
        <v>8276</v>
      </c>
      <c r="O2934" t="s">
        <v>8318</v>
      </c>
      <c r="P2934" s="10">
        <f t="shared" si="180"/>
        <v>105</v>
      </c>
      <c r="Q2934" s="10">
        <f t="shared" si="181"/>
        <v>85.74</v>
      </c>
      <c r="R2934">
        <f t="shared" si="182"/>
        <v>2015</v>
      </c>
      <c r="S2934" s="17">
        <f t="shared" si="183"/>
        <v>42025.164780092593</v>
      </c>
    </row>
    <row r="2935" spans="1:19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14">
        <v>1462489053</v>
      </c>
      <c r="K2935" t="b">
        <v>0</v>
      </c>
      <c r="L2935">
        <v>54</v>
      </c>
      <c r="M2935" t="b">
        <v>1</v>
      </c>
      <c r="N2935" s="12" t="s">
        <v>8276</v>
      </c>
      <c r="O2935" t="s">
        <v>8318</v>
      </c>
      <c r="P2935" s="10">
        <f t="shared" si="180"/>
        <v>103</v>
      </c>
      <c r="Q2935" s="10">
        <f t="shared" si="181"/>
        <v>47.57</v>
      </c>
      <c r="R2935">
        <f t="shared" si="182"/>
        <v>2016</v>
      </c>
      <c r="S2935" s="17">
        <f t="shared" si="183"/>
        <v>42495.956631944442</v>
      </c>
    </row>
    <row r="2936" spans="1:19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14">
        <v>1400253364</v>
      </c>
      <c r="K2936" t="b">
        <v>0</v>
      </c>
      <c r="L2936">
        <v>37</v>
      </c>
      <c r="M2936" t="b">
        <v>1</v>
      </c>
      <c r="N2936" s="12" t="s">
        <v>8276</v>
      </c>
      <c r="O2936" t="s">
        <v>8318</v>
      </c>
      <c r="P2936" s="10">
        <f t="shared" si="180"/>
        <v>108</v>
      </c>
      <c r="Q2936" s="10">
        <f t="shared" si="181"/>
        <v>72.97</v>
      </c>
      <c r="R2936">
        <f t="shared" si="182"/>
        <v>2014</v>
      </c>
      <c r="S2936" s="17">
        <f t="shared" si="183"/>
        <v>41775.636157407411</v>
      </c>
    </row>
    <row r="2937" spans="1:19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14">
        <v>1467468008</v>
      </c>
      <c r="K2937" t="b">
        <v>0</v>
      </c>
      <c r="L2937">
        <v>39</v>
      </c>
      <c r="M2937" t="b">
        <v>1</v>
      </c>
      <c r="N2937" s="12" t="s">
        <v>8276</v>
      </c>
      <c r="O2937" t="s">
        <v>8318</v>
      </c>
      <c r="P2937" s="10">
        <f t="shared" si="180"/>
        <v>101</v>
      </c>
      <c r="Q2937" s="10">
        <f t="shared" si="181"/>
        <v>90.54</v>
      </c>
      <c r="R2937">
        <f t="shared" si="182"/>
        <v>2016</v>
      </c>
      <c r="S2937" s="17">
        <f t="shared" si="183"/>
        <v>42553.583425925928</v>
      </c>
    </row>
    <row r="2938" spans="1:19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14">
        <v>1412091423</v>
      </c>
      <c r="K2938" t="b">
        <v>0</v>
      </c>
      <c r="L2938">
        <v>34</v>
      </c>
      <c r="M2938" t="b">
        <v>1</v>
      </c>
      <c r="N2938" s="12" t="s">
        <v>8276</v>
      </c>
      <c r="O2938" t="s">
        <v>8318</v>
      </c>
      <c r="P2938" s="10">
        <f t="shared" si="180"/>
        <v>128</v>
      </c>
      <c r="Q2938" s="10">
        <f t="shared" si="181"/>
        <v>37.65</v>
      </c>
      <c r="R2938">
        <f t="shared" si="182"/>
        <v>2014</v>
      </c>
      <c r="S2938" s="17">
        <f t="shared" si="183"/>
        <v>41912.650729166664</v>
      </c>
    </row>
    <row r="2939" spans="1:19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14">
        <v>1402657113</v>
      </c>
      <c r="K2939" t="b">
        <v>0</v>
      </c>
      <c r="L2939">
        <v>55</v>
      </c>
      <c r="M2939" t="b">
        <v>1</v>
      </c>
      <c r="N2939" s="12" t="s">
        <v>8276</v>
      </c>
      <c r="O2939" t="s">
        <v>8318</v>
      </c>
      <c r="P2939" s="10">
        <f t="shared" si="180"/>
        <v>133</v>
      </c>
      <c r="Q2939" s="10">
        <f t="shared" si="181"/>
        <v>36.36</v>
      </c>
      <c r="R2939">
        <f t="shared" si="182"/>
        <v>2014</v>
      </c>
      <c r="S2939" s="17">
        <f t="shared" si="183"/>
        <v>41803.457326388889</v>
      </c>
    </row>
    <row r="2940" spans="1:19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14">
        <v>1420044814</v>
      </c>
      <c r="K2940" t="b">
        <v>0</v>
      </c>
      <c r="L2940">
        <v>32</v>
      </c>
      <c r="M2940" t="b">
        <v>1</v>
      </c>
      <c r="N2940" s="12" t="s">
        <v>8276</v>
      </c>
      <c r="O2940" t="s">
        <v>8318</v>
      </c>
      <c r="P2940" s="10">
        <f t="shared" si="180"/>
        <v>101</v>
      </c>
      <c r="Q2940" s="10">
        <f t="shared" si="181"/>
        <v>126.72</v>
      </c>
      <c r="R2940">
        <f t="shared" si="182"/>
        <v>2014</v>
      </c>
      <c r="S2940" s="17">
        <f t="shared" si="183"/>
        <v>42004.703865740739</v>
      </c>
    </row>
    <row r="2941" spans="1:19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14">
        <v>1406316312</v>
      </c>
      <c r="K2941" t="b">
        <v>0</v>
      </c>
      <c r="L2941">
        <v>25</v>
      </c>
      <c r="M2941" t="b">
        <v>1</v>
      </c>
      <c r="N2941" s="12" t="s">
        <v>8276</v>
      </c>
      <c r="O2941" t="s">
        <v>8318</v>
      </c>
      <c r="P2941" s="10">
        <f t="shared" si="180"/>
        <v>103</v>
      </c>
      <c r="Q2941" s="10">
        <f t="shared" si="181"/>
        <v>329.2</v>
      </c>
      <c r="R2941">
        <f t="shared" si="182"/>
        <v>2014</v>
      </c>
      <c r="S2941" s="17">
        <f t="shared" si="183"/>
        <v>41845.809166666666</v>
      </c>
    </row>
    <row r="2942" spans="1:19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14">
        <v>1418150018</v>
      </c>
      <c r="K2942" t="b">
        <v>0</v>
      </c>
      <c r="L2942">
        <v>33</v>
      </c>
      <c r="M2942" t="b">
        <v>1</v>
      </c>
      <c r="N2942" s="12" t="s">
        <v>8276</v>
      </c>
      <c r="O2942" t="s">
        <v>8318</v>
      </c>
      <c r="P2942" s="10">
        <f t="shared" si="180"/>
        <v>107</v>
      </c>
      <c r="Q2942" s="10">
        <f t="shared" si="181"/>
        <v>81.239999999999995</v>
      </c>
      <c r="R2942">
        <f t="shared" si="182"/>
        <v>2014</v>
      </c>
      <c r="S2942" s="17">
        <f t="shared" si="183"/>
        <v>41982.773356481484</v>
      </c>
    </row>
    <row r="2943" spans="1:19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14">
        <v>1422658955</v>
      </c>
      <c r="K2943" t="b">
        <v>0</v>
      </c>
      <c r="L2943">
        <v>1</v>
      </c>
      <c r="M2943" t="b">
        <v>0</v>
      </c>
      <c r="N2943" s="12" t="s">
        <v>8276</v>
      </c>
      <c r="O2943" t="s">
        <v>8316</v>
      </c>
      <c r="P2943" s="10">
        <f t="shared" si="180"/>
        <v>0</v>
      </c>
      <c r="Q2943" s="10">
        <f t="shared" si="181"/>
        <v>1</v>
      </c>
      <c r="R2943">
        <f t="shared" si="182"/>
        <v>2015</v>
      </c>
      <c r="S2943" s="17">
        <f t="shared" si="183"/>
        <v>42034.960127314815</v>
      </c>
    </row>
    <row r="2944" spans="1:19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14">
        <v>1448565459</v>
      </c>
      <c r="K2944" t="b">
        <v>0</v>
      </c>
      <c r="L2944">
        <v>202</v>
      </c>
      <c r="M2944" t="b">
        <v>0</v>
      </c>
      <c r="N2944" s="12" t="s">
        <v>8276</v>
      </c>
      <c r="O2944" t="s">
        <v>8316</v>
      </c>
      <c r="P2944" s="10">
        <f t="shared" si="180"/>
        <v>20</v>
      </c>
      <c r="Q2944" s="10">
        <f t="shared" si="181"/>
        <v>202.23</v>
      </c>
      <c r="R2944">
        <f t="shared" si="182"/>
        <v>2015</v>
      </c>
      <c r="S2944" s="17">
        <f t="shared" si="183"/>
        <v>42334.803923611107</v>
      </c>
    </row>
    <row r="2945" spans="1:19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14">
        <v>1426302380</v>
      </c>
      <c r="K2945" t="b">
        <v>0</v>
      </c>
      <c r="L2945">
        <v>0</v>
      </c>
      <c r="M2945" t="b">
        <v>0</v>
      </c>
      <c r="N2945" s="12" t="s">
        <v>8276</v>
      </c>
      <c r="O2945" t="s">
        <v>8316</v>
      </c>
      <c r="P2945" s="10">
        <f t="shared" si="180"/>
        <v>0</v>
      </c>
      <c r="Q2945" s="10" t="e">
        <f t="shared" si="181"/>
        <v>#DIV/0!</v>
      </c>
      <c r="R2945">
        <f t="shared" si="182"/>
        <v>2015</v>
      </c>
      <c r="S2945" s="17">
        <f t="shared" si="183"/>
        <v>42077.129398148143</v>
      </c>
    </row>
    <row r="2946" spans="1:19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14">
        <v>1431122198</v>
      </c>
      <c r="K2946" t="b">
        <v>0</v>
      </c>
      <c r="L2946">
        <v>1</v>
      </c>
      <c r="M2946" t="b">
        <v>0</v>
      </c>
      <c r="N2946" s="12" t="s">
        <v>8276</v>
      </c>
      <c r="O2946" t="s">
        <v>8316</v>
      </c>
      <c r="P2946" s="10">
        <f t="shared" si="180"/>
        <v>1</v>
      </c>
      <c r="Q2946" s="10">
        <f t="shared" si="181"/>
        <v>100</v>
      </c>
      <c r="R2946">
        <f t="shared" si="182"/>
        <v>2015</v>
      </c>
      <c r="S2946" s="17">
        <f t="shared" si="183"/>
        <v>42132.9143287037</v>
      </c>
    </row>
    <row r="2947" spans="1:19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14">
        <v>1429845660</v>
      </c>
      <c r="K2947" t="b">
        <v>0</v>
      </c>
      <c r="L2947">
        <v>0</v>
      </c>
      <c r="M2947" t="b">
        <v>0</v>
      </c>
      <c r="N2947" s="12" t="s">
        <v>8276</v>
      </c>
      <c r="O2947" t="s">
        <v>8316</v>
      </c>
      <c r="P2947" s="10">
        <f t="shared" ref="P2947:P3010" si="184">ROUND(E2947/D2947*100,0)</f>
        <v>0</v>
      </c>
      <c r="Q2947" s="10" t="e">
        <f t="shared" ref="Q2947:Q3010" si="185">ROUND(E2947/L2947,2)</f>
        <v>#DIV/0!</v>
      </c>
      <c r="R2947">
        <f t="shared" ref="R2947:R3010" si="186">YEAR(S2947)</f>
        <v>2015</v>
      </c>
      <c r="S2947" s="17">
        <f t="shared" ref="S2947:S3010" si="187">(((J2947/60)/60)/24)+DATE(1970,1,1)</f>
        <v>42118.139583333337</v>
      </c>
    </row>
    <row r="2948" spans="1:19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14">
        <v>1468673092</v>
      </c>
      <c r="K2948" t="b">
        <v>0</v>
      </c>
      <c r="L2948">
        <v>2</v>
      </c>
      <c r="M2948" t="b">
        <v>0</v>
      </c>
      <c r="N2948" s="12" t="s">
        <v>8276</v>
      </c>
      <c r="O2948" t="s">
        <v>8316</v>
      </c>
      <c r="P2948" s="10">
        <f t="shared" si="184"/>
        <v>0</v>
      </c>
      <c r="Q2948" s="10">
        <f t="shared" si="185"/>
        <v>1</v>
      </c>
      <c r="R2948">
        <f t="shared" si="186"/>
        <v>2016</v>
      </c>
      <c r="S2948" s="17">
        <f t="shared" si="187"/>
        <v>42567.531157407408</v>
      </c>
    </row>
    <row r="2949" spans="1:19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14">
        <v>1475760567</v>
      </c>
      <c r="K2949" t="b">
        <v>0</v>
      </c>
      <c r="L2949">
        <v>13</v>
      </c>
      <c r="M2949" t="b">
        <v>0</v>
      </c>
      <c r="N2949" s="12" t="s">
        <v>8276</v>
      </c>
      <c r="O2949" t="s">
        <v>8316</v>
      </c>
      <c r="P2949" s="10">
        <f t="shared" si="184"/>
        <v>4</v>
      </c>
      <c r="Q2949" s="10">
        <f t="shared" si="185"/>
        <v>82.46</v>
      </c>
      <c r="R2949">
        <f t="shared" si="186"/>
        <v>2016</v>
      </c>
      <c r="S2949" s="17">
        <f t="shared" si="187"/>
        <v>42649.562118055561</v>
      </c>
    </row>
    <row r="2950" spans="1:19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14">
        <v>1428075293</v>
      </c>
      <c r="K2950" t="b">
        <v>0</v>
      </c>
      <c r="L2950">
        <v>9</v>
      </c>
      <c r="M2950" t="b">
        <v>0</v>
      </c>
      <c r="N2950" s="12" t="s">
        <v>8276</v>
      </c>
      <c r="O2950" t="s">
        <v>8316</v>
      </c>
      <c r="P2950" s="10">
        <f t="shared" si="184"/>
        <v>0</v>
      </c>
      <c r="Q2950" s="10">
        <f t="shared" si="185"/>
        <v>2.67</v>
      </c>
      <c r="R2950">
        <f t="shared" si="186"/>
        <v>2015</v>
      </c>
      <c r="S2950" s="17">
        <f t="shared" si="187"/>
        <v>42097.649224537032</v>
      </c>
    </row>
    <row r="2951" spans="1:19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14">
        <v>1445370317</v>
      </c>
      <c r="K2951" t="b">
        <v>0</v>
      </c>
      <c r="L2951">
        <v>2</v>
      </c>
      <c r="M2951" t="b">
        <v>0</v>
      </c>
      <c r="N2951" s="12" t="s">
        <v>8276</v>
      </c>
      <c r="O2951" t="s">
        <v>8316</v>
      </c>
      <c r="P2951" s="10">
        <f t="shared" si="184"/>
        <v>3</v>
      </c>
      <c r="Q2951" s="10">
        <f t="shared" si="185"/>
        <v>12.5</v>
      </c>
      <c r="R2951">
        <f t="shared" si="186"/>
        <v>2015</v>
      </c>
      <c r="S2951" s="17">
        <f t="shared" si="187"/>
        <v>42297.823113425926</v>
      </c>
    </row>
    <row r="2952" spans="1:19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14">
        <v>1450946752</v>
      </c>
      <c r="K2952" t="b">
        <v>0</v>
      </c>
      <c r="L2952">
        <v>0</v>
      </c>
      <c r="M2952" t="b">
        <v>0</v>
      </c>
      <c r="N2952" s="12" t="s">
        <v>8276</v>
      </c>
      <c r="O2952" t="s">
        <v>8316</v>
      </c>
      <c r="P2952" s="10">
        <f t="shared" si="184"/>
        <v>0</v>
      </c>
      <c r="Q2952" s="10" t="e">
        <f t="shared" si="185"/>
        <v>#DIV/0!</v>
      </c>
      <c r="R2952">
        <f t="shared" si="186"/>
        <v>2015</v>
      </c>
      <c r="S2952" s="17">
        <f t="shared" si="187"/>
        <v>42362.36518518519</v>
      </c>
    </row>
    <row r="2953" spans="1:19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14">
        <v>1408648573</v>
      </c>
      <c r="K2953" t="b">
        <v>0</v>
      </c>
      <c r="L2953">
        <v>58</v>
      </c>
      <c r="M2953" t="b">
        <v>0</v>
      </c>
      <c r="N2953" s="12" t="s">
        <v>8276</v>
      </c>
      <c r="O2953" t="s">
        <v>8316</v>
      </c>
      <c r="P2953" s="10">
        <f t="shared" si="184"/>
        <v>2</v>
      </c>
      <c r="Q2953" s="10">
        <f t="shared" si="185"/>
        <v>18.899999999999999</v>
      </c>
      <c r="R2953">
        <f t="shared" si="186"/>
        <v>2014</v>
      </c>
      <c r="S2953" s="17">
        <f t="shared" si="187"/>
        <v>41872.802928240737</v>
      </c>
    </row>
    <row r="2954" spans="1:19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14">
        <v>1473957239</v>
      </c>
      <c r="K2954" t="b">
        <v>0</v>
      </c>
      <c r="L2954">
        <v>8</v>
      </c>
      <c r="M2954" t="b">
        <v>0</v>
      </c>
      <c r="N2954" s="12" t="s">
        <v>8276</v>
      </c>
      <c r="O2954" t="s">
        <v>8316</v>
      </c>
      <c r="P2954" s="10">
        <f t="shared" si="184"/>
        <v>8</v>
      </c>
      <c r="Q2954" s="10">
        <f t="shared" si="185"/>
        <v>200.63</v>
      </c>
      <c r="R2954">
        <f t="shared" si="186"/>
        <v>2016</v>
      </c>
      <c r="S2954" s="17">
        <f t="shared" si="187"/>
        <v>42628.690266203703</v>
      </c>
    </row>
    <row r="2955" spans="1:19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14">
        <v>1441738821</v>
      </c>
      <c r="K2955" t="b">
        <v>0</v>
      </c>
      <c r="L2955">
        <v>3</v>
      </c>
      <c r="M2955" t="b">
        <v>0</v>
      </c>
      <c r="N2955" s="12" t="s">
        <v>8276</v>
      </c>
      <c r="O2955" t="s">
        <v>8316</v>
      </c>
      <c r="P2955" s="10">
        <f t="shared" si="184"/>
        <v>0</v>
      </c>
      <c r="Q2955" s="10">
        <f t="shared" si="185"/>
        <v>201.67</v>
      </c>
      <c r="R2955">
        <f t="shared" si="186"/>
        <v>2015</v>
      </c>
      <c r="S2955" s="17">
        <f t="shared" si="187"/>
        <v>42255.791909722218</v>
      </c>
    </row>
    <row r="2956" spans="1:19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14">
        <v>1487944803</v>
      </c>
      <c r="K2956" t="b">
        <v>0</v>
      </c>
      <c r="L2956">
        <v>0</v>
      </c>
      <c r="M2956" t="b">
        <v>0</v>
      </c>
      <c r="N2956" s="12" t="s">
        <v>8276</v>
      </c>
      <c r="O2956" t="s">
        <v>8316</v>
      </c>
      <c r="P2956" s="10">
        <f t="shared" si="184"/>
        <v>0</v>
      </c>
      <c r="Q2956" s="10" t="e">
        <f t="shared" si="185"/>
        <v>#DIV/0!</v>
      </c>
      <c r="R2956">
        <f t="shared" si="186"/>
        <v>2017</v>
      </c>
      <c r="S2956" s="17">
        <f t="shared" si="187"/>
        <v>42790.583368055552</v>
      </c>
    </row>
    <row r="2957" spans="1:19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14">
        <v>1431884849</v>
      </c>
      <c r="K2957" t="b">
        <v>0</v>
      </c>
      <c r="L2957">
        <v>11</v>
      </c>
      <c r="M2957" t="b">
        <v>0</v>
      </c>
      <c r="N2957" s="12" t="s">
        <v>8276</v>
      </c>
      <c r="O2957" t="s">
        <v>8316</v>
      </c>
      <c r="P2957" s="10">
        <f t="shared" si="184"/>
        <v>60</v>
      </c>
      <c r="Q2957" s="10">
        <f t="shared" si="185"/>
        <v>65</v>
      </c>
      <c r="R2957">
        <f t="shared" si="186"/>
        <v>2015</v>
      </c>
      <c r="S2957" s="17">
        <f t="shared" si="187"/>
        <v>42141.741307870368</v>
      </c>
    </row>
    <row r="2958" spans="1:19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14">
        <v>1459810850</v>
      </c>
      <c r="K2958" t="b">
        <v>0</v>
      </c>
      <c r="L2958">
        <v>20</v>
      </c>
      <c r="M2958" t="b">
        <v>0</v>
      </c>
      <c r="N2958" s="12" t="s">
        <v>8276</v>
      </c>
      <c r="O2958" t="s">
        <v>8316</v>
      </c>
      <c r="P2958" s="10">
        <f t="shared" si="184"/>
        <v>17</v>
      </c>
      <c r="Q2958" s="10">
        <f t="shared" si="185"/>
        <v>66.099999999999994</v>
      </c>
      <c r="R2958">
        <f t="shared" si="186"/>
        <v>2016</v>
      </c>
      <c r="S2958" s="17">
        <f t="shared" si="187"/>
        <v>42464.958912037036</v>
      </c>
    </row>
    <row r="2959" spans="1:19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14">
        <v>1422317772</v>
      </c>
      <c r="K2959" t="b">
        <v>0</v>
      </c>
      <c r="L2959">
        <v>3</v>
      </c>
      <c r="M2959" t="b">
        <v>0</v>
      </c>
      <c r="N2959" s="12" t="s">
        <v>8276</v>
      </c>
      <c r="O2959" t="s">
        <v>8316</v>
      </c>
      <c r="P2959" s="10">
        <f t="shared" si="184"/>
        <v>2</v>
      </c>
      <c r="Q2959" s="10">
        <f t="shared" si="185"/>
        <v>93.33</v>
      </c>
      <c r="R2959">
        <f t="shared" si="186"/>
        <v>2015</v>
      </c>
      <c r="S2959" s="17">
        <f t="shared" si="187"/>
        <v>42031.011249999996</v>
      </c>
    </row>
    <row r="2960" spans="1:19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14">
        <v>1457548917</v>
      </c>
      <c r="K2960" t="b">
        <v>0</v>
      </c>
      <c r="L2960">
        <v>0</v>
      </c>
      <c r="M2960" t="b">
        <v>0</v>
      </c>
      <c r="N2960" s="12" t="s">
        <v>8276</v>
      </c>
      <c r="O2960" t="s">
        <v>8316</v>
      </c>
      <c r="P2960" s="10">
        <f t="shared" si="184"/>
        <v>0</v>
      </c>
      <c r="Q2960" s="10" t="e">
        <f t="shared" si="185"/>
        <v>#DIV/0!</v>
      </c>
      <c r="R2960">
        <f t="shared" si="186"/>
        <v>2016</v>
      </c>
      <c r="S2960" s="17">
        <f t="shared" si="187"/>
        <v>42438.779131944444</v>
      </c>
    </row>
    <row r="2961" spans="1:19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14">
        <v>1462666325</v>
      </c>
      <c r="K2961" t="b">
        <v>0</v>
      </c>
      <c r="L2961">
        <v>0</v>
      </c>
      <c r="M2961" t="b">
        <v>0</v>
      </c>
      <c r="N2961" s="12" t="s">
        <v>8276</v>
      </c>
      <c r="O2961" t="s">
        <v>8316</v>
      </c>
      <c r="P2961" s="10">
        <f t="shared" si="184"/>
        <v>0</v>
      </c>
      <c r="Q2961" s="10" t="e">
        <f t="shared" si="185"/>
        <v>#DIV/0!</v>
      </c>
      <c r="R2961">
        <f t="shared" si="186"/>
        <v>2016</v>
      </c>
      <c r="S2961" s="17">
        <f t="shared" si="187"/>
        <v>42498.008391203708</v>
      </c>
    </row>
    <row r="2962" spans="1:19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14">
        <v>1407867023</v>
      </c>
      <c r="K2962" t="b">
        <v>0</v>
      </c>
      <c r="L2962">
        <v>0</v>
      </c>
      <c r="M2962" t="b">
        <v>0</v>
      </c>
      <c r="N2962" s="12" t="s">
        <v>8276</v>
      </c>
      <c r="O2962" t="s">
        <v>8316</v>
      </c>
      <c r="P2962" s="10">
        <f t="shared" si="184"/>
        <v>0</v>
      </c>
      <c r="Q2962" s="10" t="e">
        <f t="shared" si="185"/>
        <v>#DIV/0!</v>
      </c>
      <c r="R2962">
        <f t="shared" si="186"/>
        <v>2014</v>
      </c>
      <c r="S2962" s="17">
        <f t="shared" si="187"/>
        <v>41863.757210648146</v>
      </c>
    </row>
    <row r="2963" spans="1:19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14">
        <v>1424927159</v>
      </c>
      <c r="K2963" t="b">
        <v>0</v>
      </c>
      <c r="L2963">
        <v>108</v>
      </c>
      <c r="M2963" t="b">
        <v>1</v>
      </c>
      <c r="N2963" s="12" t="s">
        <v>8276</v>
      </c>
      <c r="O2963" t="s">
        <v>8277</v>
      </c>
      <c r="P2963" s="10">
        <f t="shared" si="184"/>
        <v>110</v>
      </c>
      <c r="Q2963" s="10">
        <f t="shared" si="185"/>
        <v>50.75</v>
      </c>
      <c r="R2963">
        <f t="shared" si="186"/>
        <v>2015</v>
      </c>
      <c r="S2963" s="17">
        <f t="shared" si="187"/>
        <v>42061.212488425925</v>
      </c>
    </row>
    <row r="2964" spans="1:19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14">
        <v>1422769906</v>
      </c>
      <c r="K2964" t="b">
        <v>0</v>
      </c>
      <c r="L2964">
        <v>20</v>
      </c>
      <c r="M2964" t="b">
        <v>1</v>
      </c>
      <c r="N2964" s="12" t="s">
        <v>8276</v>
      </c>
      <c r="O2964" t="s">
        <v>8277</v>
      </c>
      <c r="P2964" s="10">
        <f t="shared" si="184"/>
        <v>122</v>
      </c>
      <c r="Q2964" s="10">
        <f t="shared" si="185"/>
        <v>60.9</v>
      </c>
      <c r="R2964">
        <f t="shared" si="186"/>
        <v>2015</v>
      </c>
      <c r="S2964" s="17">
        <f t="shared" si="187"/>
        <v>42036.24428240741</v>
      </c>
    </row>
    <row r="2965" spans="1:19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14">
        <v>1433243824</v>
      </c>
      <c r="K2965" t="b">
        <v>0</v>
      </c>
      <c r="L2965">
        <v>98</v>
      </c>
      <c r="M2965" t="b">
        <v>1</v>
      </c>
      <c r="N2965" s="12" t="s">
        <v>8276</v>
      </c>
      <c r="O2965" t="s">
        <v>8277</v>
      </c>
      <c r="P2965" s="10">
        <f t="shared" si="184"/>
        <v>107</v>
      </c>
      <c r="Q2965" s="10">
        <f t="shared" si="185"/>
        <v>109.03</v>
      </c>
      <c r="R2965">
        <f t="shared" si="186"/>
        <v>2015</v>
      </c>
      <c r="S2965" s="17">
        <f t="shared" si="187"/>
        <v>42157.470185185186</v>
      </c>
    </row>
    <row r="2966" spans="1:19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14">
        <v>1404769819</v>
      </c>
      <c r="K2966" t="b">
        <v>0</v>
      </c>
      <c r="L2966">
        <v>196</v>
      </c>
      <c r="M2966" t="b">
        <v>1</v>
      </c>
      <c r="N2966" s="12" t="s">
        <v>8276</v>
      </c>
      <c r="O2966" t="s">
        <v>8277</v>
      </c>
      <c r="P2966" s="10">
        <f t="shared" si="184"/>
        <v>101</v>
      </c>
      <c r="Q2966" s="10">
        <f t="shared" si="185"/>
        <v>25.69</v>
      </c>
      <c r="R2966">
        <f t="shared" si="186"/>
        <v>2014</v>
      </c>
      <c r="S2966" s="17">
        <f t="shared" si="187"/>
        <v>41827.909942129627</v>
      </c>
    </row>
    <row r="2967" spans="1:19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14">
        <v>1433698233</v>
      </c>
      <c r="K2967" t="b">
        <v>0</v>
      </c>
      <c r="L2967">
        <v>39</v>
      </c>
      <c r="M2967" t="b">
        <v>1</v>
      </c>
      <c r="N2967" s="12" t="s">
        <v>8276</v>
      </c>
      <c r="O2967" t="s">
        <v>8277</v>
      </c>
      <c r="P2967" s="10">
        <f t="shared" si="184"/>
        <v>109</v>
      </c>
      <c r="Q2967" s="10">
        <f t="shared" si="185"/>
        <v>41.92</v>
      </c>
      <c r="R2967">
        <f t="shared" si="186"/>
        <v>2015</v>
      </c>
      <c r="S2967" s="17">
        <f t="shared" si="187"/>
        <v>42162.729548611111</v>
      </c>
    </row>
    <row r="2968" spans="1:19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14">
        <v>1439833412</v>
      </c>
      <c r="K2968" t="b">
        <v>0</v>
      </c>
      <c r="L2968">
        <v>128</v>
      </c>
      <c r="M2968" t="b">
        <v>1</v>
      </c>
      <c r="N2968" s="12" t="s">
        <v>8276</v>
      </c>
      <c r="O2968" t="s">
        <v>8277</v>
      </c>
      <c r="P2968" s="10">
        <f t="shared" si="184"/>
        <v>114</v>
      </c>
      <c r="Q2968" s="10">
        <f t="shared" si="185"/>
        <v>88.77</v>
      </c>
      <c r="R2968">
        <f t="shared" si="186"/>
        <v>2015</v>
      </c>
      <c r="S2968" s="17">
        <f t="shared" si="187"/>
        <v>42233.738564814819</v>
      </c>
    </row>
    <row r="2969" spans="1:19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14">
        <v>1423284292</v>
      </c>
      <c r="K2969" t="b">
        <v>0</v>
      </c>
      <c r="L2969">
        <v>71</v>
      </c>
      <c r="M2969" t="b">
        <v>1</v>
      </c>
      <c r="N2969" s="12" t="s">
        <v>8276</v>
      </c>
      <c r="O2969" t="s">
        <v>8277</v>
      </c>
      <c r="P2969" s="10">
        <f t="shared" si="184"/>
        <v>114</v>
      </c>
      <c r="Q2969" s="10">
        <f t="shared" si="185"/>
        <v>80.23</v>
      </c>
      <c r="R2969">
        <f t="shared" si="186"/>
        <v>2015</v>
      </c>
      <c r="S2969" s="17">
        <f t="shared" si="187"/>
        <v>42042.197824074072</v>
      </c>
    </row>
    <row r="2970" spans="1:19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14">
        <v>1470227660</v>
      </c>
      <c r="K2970" t="b">
        <v>0</v>
      </c>
      <c r="L2970">
        <v>47</v>
      </c>
      <c r="M2970" t="b">
        <v>1</v>
      </c>
      <c r="N2970" s="12" t="s">
        <v>8276</v>
      </c>
      <c r="O2970" t="s">
        <v>8277</v>
      </c>
      <c r="P2970" s="10">
        <f t="shared" si="184"/>
        <v>106</v>
      </c>
      <c r="Q2970" s="10">
        <f t="shared" si="185"/>
        <v>78.94</v>
      </c>
      <c r="R2970">
        <f t="shared" si="186"/>
        <v>2016</v>
      </c>
      <c r="S2970" s="17">
        <f t="shared" si="187"/>
        <v>42585.523842592593</v>
      </c>
    </row>
    <row r="2971" spans="1:19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14">
        <v>1428087153</v>
      </c>
      <c r="K2971" t="b">
        <v>0</v>
      </c>
      <c r="L2971">
        <v>17</v>
      </c>
      <c r="M2971" t="b">
        <v>1</v>
      </c>
      <c r="N2971" s="12" t="s">
        <v>8276</v>
      </c>
      <c r="O2971" t="s">
        <v>8277</v>
      </c>
      <c r="P2971" s="10">
        <f t="shared" si="184"/>
        <v>163</v>
      </c>
      <c r="Q2971" s="10">
        <f t="shared" si="185"/>
        <v>95.59</v>
      </c>
      <c r="R2971">
        <f t="shared" si="186"/>
        <v>2015</v>
      </c>
      <c r="S2971" s="17">
        <f t="shared" si="187"/>
        <v>42097.786493055552</v>
      </c>
    </row>
    <row r="2972" spans="1:19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14">
        <v>1403107451</v>
      </c>
      <c r="K2972" t="b">
        <v>0</v>
      </c>
      <c r="L2972">
        <v>91</v>
      </c>
      <c r="M2972" t="b">
        <v>1</v>
      </c>
      <c r="N2972" s="12" t="s">
        <v>8276</v>
      </c>
      <c r="O2972" t="s">
        <v>8277</v>
      </c>
      <c r="P2972" s="10">
        <f t="shared" si="184"/>
        <v>106</v>
      </c>
      <c r="Q2972" s="10">
        <f t="shared" si="185"/>
        <v>69.89</v>
      </c>
      <c r="R2972">
        <f t="shared" si="186"/>
        <v>2014</v>
      </c>
      <c r="S2972" s="17">
        <f t="shared" si="187"/>
        <v>41808.669571759259</v>
      </c>
    </row>
    <row r="2973" spans="1:19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14">
        <v>1406908078</v>
      </c>
      <c r="K2973" t="b">
        <v>0</v>
      </c>
      <c r="L2973">
        <v>43</v>
      </c>
      <c r="M2973" t="b">
        <v>1</v>
      </c>
      <c r="N2973" s="12" t="s">
        <v>8276</v>
      </c>
      <c r="O2973" t="s">
        <v>8277</v>
      </c>
      <c r="P2973" s="10">
        <f t="shared" si="184"/>
        <v>100</v>
      </c>
      <c r="Q2973" s="10">
        <f t="shared" si="185"/>
        <v>74.53</v>
      </c>
      <c r="R2973">
        <f t="shared" si="186"/>
        <v>2014</v>
      </c>
      <c r="S2973" s="17">
        <f t="shared" si="187"/>
        <v>41852.658310185187</v>
      </c>
    </row>
    <row r="2974" spans="1:19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14">
        <v>1479609520</v>
      </c>
      <c r="K2974" t="b">
        <v>0</v>
      </c>
      <c r="L2974">
        <v>17</v>
      </c>
      <c r="M2974" t="b">
        <v>1</v>
      </c>
      <c r="N2974" s="12" t="s">
        <v>8276</v>
      </c>
      <c r="O2974" t="s">
        <v>8277</v>
      </c>
      <c r="P2974" s="10">
        <f t="shared" si="184"/>
        <v>105</v>
      </c>
      <c r="Q2974" s="10">
        <f t="shared" si="185"/>
        <v>123.94</v>
      </c>
      <c r="R2974">
        <f t="shared" si="186"/>
        <v>2016</v>
      </c>
      <c r="S2974" s="17">
        <f t="shared" si="187"/>
        <v>42694.110185185185</v>
      </c>
    </row>
    <row r="2975" spans="1:19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14">
        <v>1449171508</v>
      </c>
      <c r="K2975" t="b">
        <v>0</v>
      </c>
      <c r="L2975">
        <v>33</v>
      </c>
      <c r="M2975" t="b">
        <v>1</v>
      </c>
      <c r="N2975" s="12" t="s">
        <v>8276</v>
      </c>
      <c r="O2975" t="s">
        <v>8277</v>
      </c>
      <c r="P2975" s="10">
        <f t="shared" si="184"/>
        <v>175</v>
      </c>
      <c r="Q2975" s="10">
        <f t="shared" si="185"/>
        <v>264.85000000000002</v>
      </c>
      <c r="R2975">
        <f t="shared" si="186"/>
        <v>2015</v>
      </c>
      <c r="S2975" s="17">
        <f t="shared" si="187"/>
        <v>42341.818379629629</v>
      </c>
    </row>
    <row r="2976" spans="1:19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14">
        <v>1409275671</v>
      </c>
      <c r="K2976" t="b">
        <v>0</v>
      </c>
      <c r="L2976">
        <v>87</v>
      </c>
      <c r="M2976" t="b">
        <v>1</v>
      </c>
      <c r="N2976" s="12" t="s">
        <v>8276</v>
      </c>
      <c r="O2976" t="s">
        <v>8277</v>
      </c>
      <c r="P2976" s="10">
        <f t="shared" si="184"/>
        <v>102</v>
      </c>
      <c r="Q2976" s="10">
        <f t="shared" si="185"/>
        <v>58.62</v>
      </c>
      <c r="R2976">
        <f t="shared" si="186"/>
        <v>2014</v>
      </c>
      <c r="S2976" s="17">
        <f t="shared" si="187"/>
        <v>41880.061006944445</v>
      </c>
    </row>
    <row r="2977" spans="1:19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14">
        <v>1414599886</v>
      </c>
      <c r="K2977" t="b">
        <v>0</v>
      </c>
      <c r="L2977">
        <v>113</v>
      </c>
      <c r="M2977" t="b">
        <v>1</v>
      </c>
      <c r="N2977" s="12" t="s">
        <v>8276</v>
      </c>
      <c r="O2977" t="s">
        <v>8277</v>
      </c>
      <c r="P2977" s="10">
        <f t="shared" si="184"/>
        <v>100</v>
      </c>
      <c r="Q2977" s="10">
        <f t="shared" si="185"/>
        <v>70.88</v>
      </c>
      <c r="R2977">
        <f t="shared" si="186"/>
        <v>2014</v>
      </c>
      <c r="S2977" s="17">
        <f t="shared" si="187"/>
        <v>41941.683865740742</v>
      </c>
    </row>
    <row r="2978" spans="1:19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14">
        <v>1456421530</v>
      </c>
      <c r="K2978" t="b">
        <v>0</v>
      </c>
      <c r="L2978">
        <v>14</v>
      </c>
      <c r="M2978" t="b">
        <v>1</v>
      </c>
      <c r="N2978" s="12" t="s">
        <v>8276</v>
      </c>
      <c r="O2978" t="s">
        <v>8277</v>
      </c>
      <c r="P2978" s="10">
        <f t="shared" si="184"/>
        <v>171</v>
      </c>
      <c r="Q2978" s="10">
        <f t="shared" si="185"/>
        <v>8.57</v>
      </c>
      <c r="R2978">
        <f t="shared" si="186"/>
        <v>2016</v>
      </c>
      <c r="S2978" s="17">
        <f t="shared" si="187"/>
        <v>42425.730671296296</v>
      </c>
    </row>
    <row r="2979" spans="1:19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14">
        <v>1421960934</v>
      </c>
      <c r="K2979" t="b">
        <v>0</v>
      </c>
      <c r="L2979">
        <v>30</v>
      </c>
      <c r="M2979" t="b">
        <v>1</v>
      </c>
      <c r="N2979" s="12" t="s">
        <v>8276</v>
      </c>
      <c r="O2979" t="s">
        <v>8277</v>
      </c>
      <c r="P2979" s="10">
        <f t="shared" si="184"/>
        <v>114</v>
      </c>
      <c r="Q2979" s="10">
        <f t="shared" si="185"/>
        <v>113.57</v>
      </c>
      <c r="R2979">
        <f t="shared" si="186"/>
        <v>2015</v>
      </c>
      <c r="S2979" s="17">
        <f t="shared" si="187"/>
        <v>42026.88118055556</v>
      </c>
    </row>
    <row r="2980" spans="1:19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14">
        <v>1412954547</v>
      </c>
      <c r="K2980" t="b">
        <v>0</v>
      </c>
      <c r="L2980">
        <v>16</v>
      </c>
      <c r="M2980" t="b">
        <v>1</v>
      </c>
      <c r="N2980" s="12" t="s">
        <v>8276</v>
      </c>
      <c r="O2980" t="s">
        <v>8277</v>
      </c>
      <c r="P2980" s="10">
        <f t="shared" si="184"/>
        <v>129</v>
      </c>
      <c r="Q2980" s="10">
        <f t="shared" si="185"/>
        <v>60.69</v>
      </c>
      <c r="R2980">
        <f t="shared" si="186"/>
        <v>2014</v>
      </c>
      <c r="S2980" s="17">
        <f t="shared" si="187"/>
        <v>41922.640590277777</v>
      </c>
    </row>
    <row r="2981" spans="1:19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14">
        <v>1419104823</v>
      </c>
      <c r="K2981" t="b">
        <v>0</v>
      </c>
      <c r="L2981">
        <v>46</v>
      </c>
      <c r="M2981" t="b">
        <v>1</v>
      </c>
      <c r="N2981" s="12" t="s">
        <v>8276</v>
      </c>
      <c r="O2981" t="s">
        <v>8277</v>
      </c>
      <c r="P2981" s="10">
        <f t="shared" si="184"/>
        <v>101</v>
      </c>
      <c r="Q2981" s="10">
        <f t="shared" si="185"/>
        <v>110.22</v>
      </c>
      <c r="R2981">
        <f t="shared" si="186"/>
        <v>2014</v>
      </c>
      <c r="S2981" s="17">
        <f t="shared" si="187"/>
        <v>41993.824340277773</v>
      </c>
    </row>
    <row r="2982" spans="1:19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14">
        <v>1438639130</v>
      </c>
      <c r="K2982" t="b">
        <v>0</v>
      </c>
      <c r="L2982">
        <v>24</v>
      </c>
      <c r="M2982" t="b">
        <v>1</v>
      </c>
      <c r="N2982" s="12" t="s">
        <v>8276</v>
      </c>
      <c r="O2982" t="s">
        <v>8277</v>
      </c>
      <c r="P2982" s="10">
        <f t="shared" si="184"/>
        <v>109</v>
      </c>
      <c r="Q2982" s="10">
        <f t="shared" si="185"/>
        <v>136.46</v>
      </c>
      <c r="R2982">
        <f t="shared" si="186"/>
        <v>2015</v>
      </c>
      <c r="S2982" s="17">
        <f t="shared" si="187"/>
        <v>42219.915856481486</v>
      </c>
    </row>
    <row r="2983" spans="1:19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14">
        <v>1439126756</v>
      </c>
      <c r="K2983" t="b">
        <v>1</v>
      </c>
      <c r="L2983">
        <v>97</v>
      </c>
      <c r="M2983" t="b">
        <v>1</v>
      </c>
      <c r="N2983" s="12" t="s">
        <v>8276</v>
      </c>
      <c r="O2983" t="s">
        <v>8316</v>
      </c>
      <c r="P2983" s="10">
        <f t="shared" si="184"/>
        <v>129</v>
      </c>
      <c r="Q2983" s="10">
        <f t="shared" si="185"/>
        <v>53.16</v>
      </c>
      <c r="R2983">
        <f t="shared" si="186"/>
        <v>2015</v>
      </c>
      <c r="S2983" s="17">
        <f t="shared" si="187"/>
        <v>42225.559675925921</v>
      </c>
    </row>
    <row r="2984" spans="1:19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14">
        <v>1452616143</v>
      </c>
      <c r="K2984" t="b">
        <v>1</v>
      </c>
      <c r="L2984">
        <v>59</v>
      </c>
      <c r="M2984" t="b">
        <v>1</v>
      </c>
      <c r="N2984" s="12" t="s">
        <v>8276</v>
      </c>
      <c r="O2984" t="s">
        <v>8316</v>
      </c>
      <c r="P2984" s="10">
        <f t="shared" si="184"/>
        <v>102</v>
      </c>
      <c r="Q2984" s="10">
        <f t="shared" si="185"/>
        <v>86.49</v>
      </c>
      <c r="R2984">
        <f t="shared" si="186"/>
        <v>2016</v>
      </c>
      <c r="S2984" s="17">
        <f t="shared" si="187"/>
        <v>42381.686840277776</v>
      </c>
    </row>
    <row r="2985" spans="1:19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14">
        <v>1410534636</v>
      </c>
      <c r="K2985" t="b">
        <v>1</v>
      </c>
      <c r="L2985">
        <v>1095</v>
      </c>
      <c r="M2985" t="b">
        <v>1</v>
      </c>
      <c r="N2985" s="12" t="s">
        <v>8276</v>
      </c>
      <c r="O2985" t="s">
        <v>8316</v>
      </c>
      <c r="P2985" s="10">
        <f t="shared" si="184"/>
        <v>147</v>
      </c>
      <c r="Q2985" s="10">
        <f t="shared" si="185"/>
        <v>155.24</v>
      </c>
      <c r="R2985">
        <f t="shared" si="186"/>
        <v>2014</v>
      </c>
      <c r="S2985" s="17">
        <f t="shared" si="187"/>
        <v>41894.632361111115</v>
      </c>
    </row>
    <row r="2986" spans="1:19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14">
        <v>1469428881</v>
      </c>
      <c r="K2986" t="b">
        <v>1</v>
      </c>
      <c r="L2986">
        <v>218</v>
      </c>
      <c r="M2986" t="b">
        <v>1</v>
      </c>
      <c r="N2986" s="12" t="s">
        <v>8276</v>
      </c>
      <c r="O2986" t="s">
        <v>8316</v>
      </c>
      <c r="P2986" s="10">
        <f t="shared" si="184"/>
        <v>100</v>
      </c>
      <c r="Q2986" s="10">
        <f t="shared" si="185"/>
        <v>115.08</v>
      </c>
      <c r="R2986">
        <f t="shared" si="186"/>
        <v>2016</v>
      </c>
      <c r="S2986" s="17">
        <f t="shared" si="187"/>
        <v>42576.278715277775</v>
      </c>
    </row>
    <row r="2987" spans="1:19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14">
        <v>1476228128</v>
      </c>
      <c r="K2987" t="b">
        <v>0</v>
      </c>
      <c r="L2987">
        <v>111</v>
      </c>
      <c r="M2987" t="b">
        <v>1</v>
      </c>
      <c r="N2987" s="12" t="s">
        <v>8276</v>
      </c>
      <c r="O2987" t="s">
        <v>8316</v>
      </c>
      <c r="P2987" s="10">
        <f t="shared" si="184"/>
        <v>122</v>
      </c>
      <c r="Q2987" s="10">
        <f t="shared" si="185"/>
        <v>109.59</v>
      </c>
      <c r="R2987">
        <f t="shared" si="186"/>
        <v>2016</v>
      </c>
      <c r="S2987" s="17">
        <f t="shared" si="187"/>
        <v>42654.973703703698</v>
      </c>
    </row>
    <row r="2988" spans="1:19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14">
        <v>1456920006</v>
      </c>
      <c r="K2988" t="b">
        <v>0</v>
      </c>
      <c r="L2988">
        <v>56</v>
      </c>
      <c r="M2988" t="b">
        <v>1</v>
      </c>
      <c r="N2988" s="12" t="s">
        <v>8276</v>
      </c>
      <c r="O2988" t="s">
        <v>8316</v>
      </c>
      <c r="P2988" s="10">
        <f t="shared" si="184"/>
        <v>106</v>
      </c>
      <c r="Q2988" s="10">
        <f t="shared" si="185"/>
        <v>45.21</v>
      </c>
      <c r="R2988">
        <f t="shared" si="186"/>
        <v>2016</v>
      </c>
      <c r="S2988" s="17">
        <f t="shared" si="187"/>
        <v>42431.500069444446</v>
      </c>
    </row>
    <row r="2989" spans="1:19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14">
        <v>1473837751</v>
      </c>
      <c r="K2989" t="b">
        <v>0</v>
      </c>
      <c r="L2989">
        <v>265</v>
      </c>
      <c r="M2989" t="b">
        <v>1</v>
      </c>
      <c r="N2989" s="12" t="s">
        <v>8276</v>
      </c>
      <c r="O2989" t="s">
        <v>8316</v>
      </c>
      <c r="P2989" s="10">
        <f t="shared" si="184"/>
        <v>110</v>
      </c>
      <c r="Q2989" s="10">
        <f t="shared" si="185"/>
        <v>104.15</v>
      </c>
      <c r="R2989">
        <f t="shared" si="186"/>
        <v>2016</v>
      </c>
      <c r="S2989" s="17">
        <f t="shared" si="187"/>
        <v>42627.307303240741</v>
      </c>
    </row>
    <row r="2990" spans="1:19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14">
        <v>1463820081</v>
      </c>
      <c r="K2990" t="b">
        <v>0</v>
      </c>
      <c r="L2990">
        <v>28</v>
      </c>
      <c r="M2990" t="b">
        <v>1</v>
      </c>
      <c r="N2990" s="12" t="s">
        <v>8276</v>
      </c>
      <c r="O2990" t="s">
        <v>8316</v>
      </c>
      <c r="P2990" s="10">
        <f t="shared" si="184"/>
        <v>100</v>
      </c>
      <c r="Q2990" s="10">
        <f t="shared" si="185"/>
        <v>35.71</v>
      </c>
      <c r="R2990">
        <f t="shared" si="186"/>
        <v>2016</v>
      </c>
      <c r="S2990" s="17">
        <f t="shared" si="187"/>
        <v>42511.362048611118</v>
      </c>
    </row>
    <row r="2991" spans="1:19" ht="15.7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14">
        <v>1448756962</v>
      </c>
      <c r="K2991" t="b">
        <v>0</v>
      </c>
      <c r="L2991">
        <v>364</v>
      </c>
      <c r="M2991" t="b">
        <v>1</v>
      </c>
      <c r="N2991" s="12" t="s">
        <v>8276</v>
      </c>
      <c r="O2991" t="s">
        <v>8316</v>
      </c>
      <c r="P2991" s="10">
        <f t="shared" si="184"/>
        <v>177</v>
      </c>
      <c r="Q2991" s="10">
        <f t="shared" si="185"/>
        <v>97</v>
      </c>
      <c r="R2991">
        <f t="shared" si="186"/>
        <v>2015</v>
      </c>
      <c r="S2991" s="17">
        <f t="shared" si="187"/>
        <v>42337.02039351852</v>
      </c>
    </row>
    <row r="2992" spans="1:19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14">
        <v>1449150420</v>
      </c>
      <c r="K2992" t="b">
        <v>0</v>
      </c>
      <c r="L2992">
        <v>27</v>
      </c>
      <c r="M2992" t="b">
        <v>1</v>
      </c>
      <c r="N2992" s="12" t="s">
        <v>8276</v>
      </c>
      <c r="O2992" t="s">
        <v>8316</v>
      </c>
      <c r="P2992" s="10">
        <f t="shared" si="184"/>
        <v>100</v>
      </c>
      <c r="Q2992" s="10">
        <f t="shared" si="185"/>
        <v>370.37</v>
      </c>
      <c r="R2992">
        <f t="shared" si="186"/>
        <v>2015</v>
      </c>
      <c r="S2992" s="17">
        <f t="shared" si="187"/>
        <v>42341.57430555555</v>
      </c>
    </row>
    <row r="2993" spans="1:19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14">
        <v>1483646730</v>
      </c>
      <c r="K2993" t="b">
        <v>0</v>
      </c>
      <c r="L2993">
        <v>93</v>
      </c>
      <c r="M2993" t="b">
        <v>1</v>
      </c>
      <c r="N2993" s="12" t="s">
        <v>8276</v>
      </c>
      <c r="O2993" t="s">
        <v>8316</v>
      </c>
      <c r="P2993" s="10">
        <f t="shared" si="184"/>
        <v>103</v>
      </c>
      <c r="Q2993" s="10">
        <f t="shared" si="185"/>
        <v>94.41</v>
      </c>
      <c r="R2993">
        <f t="shared" si="186"/>
        <v>2017</v>
      </c>
      <c r="S2993" s="17">
        <f t="shared" si="187"/>
        <v>42740.837152777778</v>
      </c>
    </row>
    <row r="2994" spans="1:19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14">
        <v>1473445510</v>
      </c>
      <c r="K2994" t="b">
        <v>0</v>
      </c>
      <c r="L2994">
        <v>64</v>
      </c>
      <c r="M2994" t="b">
        <v>1</v>
      </c>
      <c r="N2994" s="12" t="s">
        <v>8276</v>
      </c>
      <c r="O2994" t="s">
        <v>8316</v>
      </c>
      <c r="P2994" s="10">
        <f t="shared" si="184"/>
        <v>105</v>
      </c>
      <c r="Q2994" s="10">
        <f t="shared" si="185"/>
        <v>48.98</v>
      </c>
      <c r="R2994">
        <f t="shared" si="186"/>
        <v>2016</v>
      </c>
      <c r="S2994" s="17">
        <f t="shared" si="187"/>
        <v>42622.767476851848</v>
      </c>
    </row>
    <row r="2995" spans="1:19" ht="15.7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14">
        <v>1453406867</v>
      </c>
      <c r="K2995" t="b">
        <v>0</v>
      </c>
      <c r="L2995">
        <v>22</v>
      </c>
      <c r="M2995" t="b">
        <v>1</v>
      </c>
      <c r="N2995" s="12" t="s">
        <v>8276</v>
      </c>
      <c r="O2995" t="s">
        <v>8316</v>
      </c>
      <c r="P2995" s="10">
        <f t="shared" si="184"/>
        <v>100</v>
      </c>
      <c r="Q2995" s="10">
        <f t="shared" si="185"/>
        <v>45.59</v>
      </c>
      <c r="R2995">
        <f t="shared" si="186"/>
        <v>2016</v>
      </c>
      <c r="S2995" s="17">
        <f t="shared" si="187"/>
        <v>42390.838738425926</v>
      </c>
    </row>
    <row r="2996" spans="1:19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14">
        <v>1409743772</v>
      </c>
      <c r="K2996" t="b">
        <v>0</v>
      </c>
      <c r="L2996">
        <v>59</v>
      </c>
      <c r="M2996" t="b">
        <v>1</v>
      </c>
      <c r="N2996" s="12" t="s">
        <v>8276</v>
      </c>
      <c r="O2996" t="s">
        <v>8316</v>
      </c>
      <c r="P2996" s="10">
        <f t="shared" si="184"/>
        <v>458</v>
      </c>
      <c r="Q2996" s="10">
        <f t="shared" si="185"/>
        <v>23.28</v>
      </c>
      <c r="R2996">
        <f t="shared" si="186"/>
        <v>2014</v>
      </c>
      <c r="S2996" s="17">
        <f t="shared" si="187"/>
        <v>41885.478842592594</v>
      </c>
    </row>
    <row r="2997" spans="1:19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14">
        <v>1482249471</v>
      </c>
      <c r="K2997" t="b">
        <v>0</v>
      </c>
      <c r="L2997">
        <v>249</v>
      </c>
      <c r="M2997" t="b">
        <v>1</v>
      </c>
      <c r="N2997" s="12" t="s">
        <v>8276</v>
      </c>
      <c r="O2997" t="s">
        <v>8316</v>
      </c>
      <c r="P2997" s="10">
        <f t="shared" si="184"/>
        <v>105</v>
      </c>
      <c r="Q2997" s="10">
        <f t="shared" si="185"/>
        <v>63.23</v>
      </c>
      <c r="R2997">
        <f t="shared" si="186"/>
        <v>2016</v>
      </c>
      <c r="S2997" s="17">
        <f t="shared" si="187"/>
        <v>42724.665173611109</v>
      </c>
    </row>
    <row r="2998" spans="1:19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14">
        <v>1427493240</v>
      </c>
      <c r="K2998" t="b">
        <v>0</v>
      </c>
      <c r="L2998">
        <v>392</v>
      </c>
      <c r="M2998" t="b">
        <v>1</v>
      </c>
      <c r="N2998" s="12" t="s">
        <v>8276</v>
      </c>
      <c r="O2998" t="s">
        <v>8316</v>
      </c>
      <c r="P2998" s="10">
        <f t="shared" si="184"/>
        <v>172</v>
      </c>
      <c r="Q2998" s="10">
        <f t="shared" si="185"/>
        <v>153.52000000000001</v>
      </c>
      <c r="R2998">
        <f t="shared" si="186"/>
        <v>2015</v>
      </c>
      <c r="S2998" s="17">
        <f t="shared" si="187"/>
        <v>42090.912500000006</v>
      </c>
    </row>
    <row r="2999" spans="1:19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14">
        <v>1486661793</v>
      </c>
      <c r="K2999" t="b">
        <v>0</v>
      </c>
      <c r="L2999">
        <v>115</v>
      </c>
      <c r="M2999" t="b">
        <v>1</v>
      </c>
      <c r="N2999" s="12" t="s">
        <v>8276</v>
      </c>
      <c r="O2999" t="s">
        <v>8316</v>
      </c>
      <c r="P2999" s="10">
        <f t="shared" si="184"/>
        <v>104</v>
      </c>
      <c r="Q2999" s="10">
        <f t="shared" si="185"/>
        <v>90.2</v>
      </c>
      <c r="R2999">
        <f t="shared" si="186"/>
        <v>2017</v>
      </c>
      <c r="S2999" s="17">
        <f t="shared" si="187"/>
        <v>42775.733715277776</v>
      </c>
    </row>
    <row r="3000" spans="1:19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14">
        <v>1400474329</v>
      </c>
      <c r="K3000" t="b">
        <v>0</v>
      </c>
      <c r="L3000">
        <v>433</v>
      </c>
      <c r="M3000" t="b">
        <v>1</v>
      </c>
      <c r="N3000" s="12" t="s">
        <v>8276</v>
      </c>
      <c r="O3000" t="s">
        <v>8316</v>
      </c>
      <c r="P3000" s="10">
        <f t="shared" si="184"/>
        <v>103</v>
      </c>
      <c r="Q3000" s="10">
        <f t="shared" si="185"/>
        <v>118.97</v>
      </c>
      <c r="R3000">
        <f t="shared" si="186"/>
        <v>2014</v>
      </c>
      <c r="S3000" s="17">
        <f t="shared" si="187"/>
        <v>41778.193622685183</v>
      </c>
    </row>
    <row r="3001" spans="1:19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14">
        <v>1487094360</v>
      </c>
      <c r="K3001" t="b">
        <v>0</v>
      </c>
      <c r="L3001">
        <v>20</v>
      </c>
      <c r="M3001" t="b">
        <v>1</v>
      </c>
      <c r="N3001" s="12" t="s">
        <v>8276</v>
      </c>
      <c r="O3001" t="s">
        <v>8316</v>
      </c>
      <c r="P3001" s="10">
        <f t="shared" si="184"/>
        <v>119</v>
      </c>
      <c r="Q3001" s="10">
        <f t="shared" si="185"/>
        <v>80.25</v>
      </c>
      <c r="R3001">
        <f t="shared" si="186"/>
        <v>2017</v>
      </c>
      <c r="S3001" s="17">
        <f t="shared" si="187"/>
        <v>42780.740277777775</v>
      </c>
    </row>
    <row r="3002" spans="1:19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14">
        <v>1484682670</v>
      </c>
      <c r="K3002" t="b">
        <v>0</v>
      </c>
      <c r="L3002">
        <v>8</v>
      </c>
      <c r="M3002" t="b">
        <v>1</v>
      </c>
      <c r="N3002" s="12" t="s">
        <v>8276</v>
      </c>
      <c r="O3002" t="s">
        <v>8316</v>
      </c>
      <c r="P3002" s="10">
        <f t="shared" si="184"/>
        <v>100</v>
      </c>
      <c r="Q3002" s="10">
        <f t="shared" si="185"/>
        <v>62.5</v>
      </c>
      <c r="R3002">
        <f t="shared" si="186"/>
        <v>2017</v>
      </c>
      <c r="S3002" s="17">
        <f t="shared" si="187"/>
        <v>42752.827199074076</v>
      </c>
    </row>
    <row r="3003" spans="1:19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14">
        <v>1465853382</v>
      </c>
      <c r="K3003" t="b">
        <v>0</v>
      </c>
      <c r="L3003">
        <v>175</v>
      </c>
      <c r="M3003" t="b">
        <v>1</v>
      </c>
      <c r="N3003" s="12" t="s">
        <v>8276</v>
      </c>
      <c r="O3003" t="s">
        <v>8316</v>
      </c>
      <c r="P3003" s="10">
        <f t="shared" si="184"/>
        <v>319</v>
      </c>
      <c r="Q3003" s="10">
        <f t="shared" si="185"/>
        <v>131.38</v>
      </c>
      <c r="R3003">
        <f t="shared" si="186"/>
        <v>2016</v>
      </c>
      <c r="S3003" s="17">
        <f t="shared" si="187"/>
        <v>42534.895625000005</v>
      </c>
    </row>
    <row r="3004" spans="1:19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14">
        <v>1353960252</v>
      </c>
      <c r="K3004" t="b">
        <v>0</v>
      </c>
      <c r="L3004">
        <v>104</v>
      </c>
      <c r="M3004" t="b">
        <v>1</v>
      </c>
      <c r="N3004" s="12" t="s">
        <v>8276</v>
      </c>
      <c r="O3004" t="s">
        <v>8316</v>
      </c>
      <c r="P3004" s="10">
        <f t="shared" si="184"/>
        <v>109</v>
      </c>
      <c r="Q3004" s="10">
        <f t="shared" si="185"/>
        <v>73.03</v>
      </c>
      <c r="R3004">
        <f t="shared" si="186"/>
        <v>2012</v>
      </c>
      <c r="S3004" s="17">
        <f t="shared" si="187"/>
        <v>41239.83625</v>
      </c>
    </row>
    <row r="3005" spans="1:19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14">
        <v>1454098976</v>
      </c>
      <c r="K3005" t="b">
        <v>0</v>
      </c>
      <c r="L3005">
        <v>17</v>
      </c>
      <c r="M3005" t="b">
        <v>1</v>
      </c>
      <c r="N3005" s="12" t="s">
        <v>8276</v>
      </c>
      <c r="O3005" t="s">
        <v>8316</v>
      </c>
      <c r="P3005" s="10">
        <f t="shared" si="184"/>
        <v>101</v>
      </c>
      <c r="Q3005" s="10">
        <f t="shared" si="185"/>
        <v>178.53</v>
      </c>
      <c r="R3005">
        <f t="shared" si="186"/>
        <v>2016</v>
      </c>
      <c r="S3005" s="17">
        <f t="shared" si="187"/>
        <v>42398.849259259259</v>
      </c>
    </row>
    <row r="3006" spans="1:19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14">
        <v>1413493724</v>
      </c>
      <c r="K3006" t="b">
        <v>0</v>
      </c>
      <c r="L3006">
        <v>277</v>
      </c>
      <c r="M3006" t="b">
        <v>1</v>
      </c>
      <c r="N3006" s="12" t="s">
        <v>8276</v>
      </c>
      <c r="O3006" t="s">
        <v>8316</v>
      </c>
      <c r="P3006" s="10">
        <f t="shared" si="184"/>
        <v>113</v>
      </c>
      <c r="Q3006" s="10">
        <f t="shared" si="185"/>
        <v>162.91</v>
      </c>
      <c r="R3006">
        <f t="shared" si="186"/>
        <v>2014</v>
      </c>
      <c r="S3006" s="17">
        <f t="shared" si="187"/>
        <v>41928.881064814814</v>
      </c>
    </row>
    <row r="3007" spans="1:19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14">
        <v>1410019905</v>
      </c>
      <c r="K3007" t="b">
        <v>0</v>
      </c>
      <c r="L3007">
        <v>118</v>
      </c>
      <c r="M3007" t="b">
        <v>1</v>
      </c>
      <c r="N3007" s="12" t="s">
        <v>8276</v>
      </c>
      <c r="O3007" t="s">
        <v>8316</v>
      </c>
      <c r="P3007" s="10">
        <f t="shared" si="184"/>
        <v>120</v>
      </c>
      <c r="Q3007" s="10">
        <f t="shared" si="185"/>
        <v>108.24</v>
      </c>
      <c r="R3007">
        <f t="shared" si="186"/>
        <v>2014</v>
      </c>
      <c r="S3007" s="17">
        <f t="shared" si="187"/>
        <v>41888.674826388888</v>
      </c>
    </row>
    <row r="3008" spans="1:19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14">
        <v>1415988591</v>
      </c>
      <c r="K3008" t="b">
        <v>0</v>
      </c>
      <c r="L3008">
        <v>97</v>
      </c>
      <c r="M3008" t="b">
        <v>1</v>
      </c>
      <c r="N3008" s="12" t="s">
        <v>8276</v>
      </c>
      <c r="O3008" t="s">
        <v>8316</v>
      </c>
      <c r="P3008" s="10">
        <f t="shared" si="184"/>
        <v>108</v>
      </c>
      <c r="Q3008" s="10">
        <f t="shared" si="185"/>
        <v>88.87</v>
      </c>
      <c r="R3008">
        <f t="shared" si="186"/>
        <v>2014</v>
      </c>
      <c r="S3008" s="17">
        <f t="shared" si="187"/>
        <v>41957.756840277783</v>
      </c>
    </row>
    <row r="3009" spans="1:19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14">
        <v>1428124283</v>
      </c>
      <c r="K3009" t="b">
        <v>0</v>
      </c>
      <c r="L3009">
        <v>20</v>
      </c>
      <c r="M3009" t="b">
        <v>1</v>
      </c>
      <c r="N3009" s="12" t="s">
        <v>8276</v>
      </c>
      <c r="O3009" t="s">
        <v>8316</v>
      </c>
      <c r="P3009" s="10">
        <f t="shared" si="184"/>
        <v>180</v>
      </c>
      <c r="Q3009" s="10">
        <f t="shared" si="185"/>
        <v>54</v>
      </c>
      <c r="R3009">
        <f t="shared" si="186"/>
        <v>2015</v>
      </c>
      <c r="S3009" s="17">
        <f t="shared" si="187"/>
        <v>42098.216238425928</v>
      </c>
    </row>
    <row r="3010" spans="1:19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14">
        <v>1450760719</v>
      </c>
      <c r="K3010" t="b">
        <v>0</v>
      </c>
      <c r="L3010">
        <v>26</v>
      </c>
      <c r="M3010" t="b">
        <v>1</v>
      </c>
      <c r="N3010" s="12" t="s">
        <v>8276</v>
      </c>
      <c r="O3010" t="s">
        <v>8316</v>
      </c>
      <c r="P3010" s="10">
        <f t="shared" si="184"/>
        <v>101</v>
      </c>
      <c r="Q3010" s="10">
        <f t="shared" si="185"/>
        <v>116.73</v>
      </c>
      <c r="R3010">
        <f t="shared" si="186"/>
        <v>2015</v>
      </c>
      <c r="S3010" s="17">
        <f t="shared" si="187"/>
        <v>42360.212025462963</v>
      </c>
    </row>
    <row r="3011" spans="1:19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14">
        <v>1414417240</v>
      </c>
      <c r="K3011" t="b">
        <v>0</v>
      </c>
      <c r="L3011">
        <v>128</v>
      </c>
      <c r="M3011" t="b">
        <v>1</v>
      </c>
      <c r="N3011" s="12" t="s">
        <v>8276</v>
      </c>
      <c r="O3011" t="s">
        <v>8316</v>
      </c>
      <c r="P3011" s="10">
        <f t="shared" ref="P3011:P3074" si="188">ROUND(E3011/D3011*100,0)</f>
        <v>120</v>
      </c>
      <c r="Q3011" s="10">
        <f t="shared" ref="Q3011:Q3074" si="189">ROUND(E3011/L3011,2)</f>
        <v>233.9</v>
      </c>
      <c r="R3011">
        <f t="shared" ref="R3011:R3074" si="190">YEAR(S3011)</f>
        <v>2014</v>
      </c>
      <c r="S3011" s="17">
        <f t="shared" ref="S3011:S3074" si="191">(((J3011/60)/60)/24)+DATE(1970,1,1)</f>
        <v>41939.569907407407</v>
      </c>
    </row>
    <row r="3012" spans="1:19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14">
        <v>1419364719</v>
      </c>
      <c r="K3012" t="b">
        <v>0</v>
      </c>
      <c r="L3012">
        <v>15</v>
      </c>
      <c r="M3012" t="b">
        <v>1</v>
      </c>
      <c r="N3012" s="12" t="s">
        <v>8276</v>
      </c>
      <c r="O3012" t="s">
        <v>8316</v>
      </c>
      <c r="P3012" s="10">
        <f t="shared" si="188"/>
        <v>158</v>
      </c>
      <c r="Q3012" s="10">
        <f t="shared" si="189"/>
        <v>158</v>
      </c>
      <c r="R3012">
        <f t="shared" si="190"/>
        <v>2014</v>
      </c>
      <c r="S3012" s="17">
        <f t="shared" si="191"/>
        <v>41996.832395833335</v>
      </c>
    </row>
    <row r="3013" spans="1:19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14">
        <v>1448536516</v>
      </c>
      <c r="K3013" t="b">
        <v>0</v>
      </c>
      <c r="L3013">
        <v>25</v>
      </c>
      <c r="M3013" t="b">
        <v>1</v>
      </c>
      <c r="N3013" s="12" t="s">
        <v>8276</v>
      </c>
      <c r="O3013" t="s">
        <v>8316</v>
      </c>
      <c r="P3013" s="10">
        <f t="shared" si="188"/>
        <v>124</v>
      </c>
      <c r="Q3013" s="10">
        <f t="shared" si="189"/>
        <v>14.84</v>
      </c>
      <c r="R3013">
        <f t="shared" si="190"/>
        <v>2015</v>
      </c>
      <c r="S3013" s="17">
        <f t="shared" si="191"/>
        <v>42334.468935185185</v>
      </c>
    </row>
    <row r="3014" spans="1:19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14">
        <v>1421772730</v>
      </c>
      <c r="K3014" t="b">
        <v>0</v>
      </c>
      <c r="L3014">
        <v>55</v>
      </c>
      <c r="M3014" t="b">
        <v>1</v>
      </c>
      <c r="N3014" s="12" t="s">
        <v>8276</v>
      </c>
      <c r="O3014" t="s">
        <v>8316</v>
      </c>
      <c r="P3014" s="10">
        <f t="shared" si="188"/>
        <v>117</v>
      </c>
      <c r="Q3014" s="10">
        <f t="shared" si="189"/>
        <v>85.18</v>
      </c>
      <c r="R3014">
        <f t="shared" si="190"/>
        <v>2015</v>
      </c>
      <c r="S3014" s="17">
        <f t="shared" si="191"/>
        <v>42024.702893518523</v>
      </c>
    </row>
    <row r="3015" spans="1:19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14">
        <v>1432325049</v>
      </c>
      <c r="K3015" t="b">
        <v>0</v>
      </c>
      <c r="L3015">
        <v>107</v>
      </c>
      <c r="M3015" t="b">
        <v>1</v>
      </c>
      <c r="N3015" s="12" t="s">
        <v>8276</v>
      </c>
      <c r="O3015" t="s">
        <v>8316</v>
      </c>
      <c r="P3015" s="10">
        <f t="shared" si="188"/>
        <v>157</v>
      </c>
      <c r="Q3015" s="10">
        <f t="shared" si="189"/>
        <v>146.69</v>
      </c>
      <c r="R3015">
        <f t="shared" si="190"/>
        <v>2015</v>
      </c>
      <c r="S3015" s="17">
        <f t="shared" si="191"/>
        <v>42146.836215277777</v>
      </c>
    </row>
    <row r="3016" spans="1:19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14">
        <v>1412737080</v>
      </c>
      <c r="K3016" t="b">
        <v>0</v>
      </c>
      <c r="L3016">
        <v>557</v>
      </c>
      <c r="M3016" t="b">
        <v>1</v>
      </c>
      <c r="N3016" s="12" t="s">
        <v>8276</v>
      </c>
      <c r="O3016" t="s">
        <v>8316</v>
      </c>
      <c r="P3016" s="10">
        <f t="shared" si="188"/>
        <v>113</v>
      </c>
      <c r="Q3016" s="10">
        <f t="shared" si="189"/>
        <v>50.76</v>
      </c>
      <c r="R3016">
        <f t="shared" si="190"/>
        <v>2014</v>
      </c>
      <c r="S3016" s="17">
        <f t="shared" si="191"/>
        <v>41920.123611111114</v>
      </c>
    </row>
    <row r="3017" spans="1:19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14">
        <v>1401125238</v>
      </c>
      <c r="K3017" t="b">
        <v>0</v>
      </c>
      <c r="L3017">
        <v>40</v>
      </c>
      <c r="M3017" t="b">
        <v>1</v>
      </c>
      <c r="N3017" s="12" t="s">
        <v>8276</v>
      </c>
      <c r="O3017" t="s">
        <v>8316</v>
      </c>
      <c r="P3017" s="10">
        <f t="shared" si="188"/>
        <v>103</v>
      </c>
      <c r="Q3017" s="10">
        <f t="shared" si="189"/>
        <v>87.7</v>
      </c>
      <c r="R3017">
        <f t="shared" si="190"/>
        <v>2014</v>
      </c>
      <c r="S3017" s="17">
        <f t="shared" si="191"/>
        <v>41785.72729166667</v>
      </c>
    </row>
    <row r="3018" spans="1:19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14">
        <v>1400504952</v>
      </c>
      <c r="K3018" t="b">
        <v>0</v>
      </c>
      <c r="L3018">
        <v>36</v>
      </c>
      <c r="M3018" t="b">
        <v>1</v>
      </c>
      <c r="N3018" s="12" t="s">
        <v>8276</v>
      </c>
      <c r="O3018" t="s">
        <v>8316</v>
      </c>
      <c r="P3018" s="10">
        <f t="shared" si="188"/>
        <v>103</v>
      </c>
      <c r="Q3018" s="10">
        <f t="shared" si="189"/>
        <v>242.28</v>
      </c>
      <c r="R3018">
        <f t="shared" si="190"/>
        <v>2014</v>
      </c>
      <c r="S3018" s="17">
        <f t="shared" si="191"/>
        <v>41778.548055555555</v>
      </c>
    </row>
    <row r="3019" spans="1:19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14">
        <v>1405974243</v>
      </c>
      <c r="K3019" t="b">
        <v>0</v>
      </c>
      <c r="L3019">
        <v>159</v>
      </c>
      <c r="M3019" t="b">
        <v>1</v>
      </c>
      <c r="N3019" s="12" t="s">
        <v>8276</v>
      </c>
      <c r="O3019" t="s">
        <v>8316</v>
      </c>
      <c r="P3019" s="10">
        <f t="shared" si="188"/>
        <v>106</v>
      </c>
      <c r="Q3019" s="10">
        <f t="shared" si="189"/>
        <v>146.44999999999999</v>
      </c>
      <c r="R3019">
        <f t="shared" si="190"/>
        <v>2014</v>
      </c>
      <c r="S3019" s="17">
        <f t="shared" si="191"/>
        <v>41841.850034722222</v>
      </c>
    </row>
    <row r="3020" spans="1:19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14">
        <v>1433747376</v>
      </c>
      <c r="K3020" t="b">
        <v>0</v>
      </c>
      <c r="L3020">
        <v>41</v>
      </c>
      <c r="M3020" t="b">
        <v>1</v>
      </c>
      <c r="N3020" s="12" t="s">
        <v>8276</v>
      </c>
      <c r="O3020" t="s">
        <v>8316</v>
      </c>
      <c r="P3020" s="10">
        <f t="shared" si="188"/>
        <v>101</v>
      </c>
      <c r="Q3020" s="10">
        <f t="shared" si="189"/>
        <v>103.17</v>
      </c>
      <c r="R3020">
        <f t="shared" si="190"/>
        <v>2015</v>
      </c>
      <c r="S3020" s="17">
        <f t="shared" si="191"/>
        <v>42163.29833333334</v>
      </c>
    </row>
    <row r="3021" spans="1:19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14">
        <v>1398801620</v>
      </c>
      <c r="K3021" t="b">
        <v>0</v>
      </c>
      <c r="L3021">
        <v>226</v>
      </c>
      <c r="M3021" t="b">
        <v>1</v>
      </c>
      <c r="N3021" s="12" t="s">
        <v>8276</v>
      </c>
      <c r="O3021" t="s">
        <v>8316</v>
      </c>
      <c r="P3021" s="10">
        <f t="shared" si="188"/>
        <v>121</v>
      </c>
      <c r="Q3021" s="10">
        <f t="shared" si="189"/>
        <v>80.459999999999994</v>
      </c>
      <c r="R3021">
        <f t="shared" si="190"/>
        <v>2014</v>
      </c>
      <c r="S3021" s="17">
        <f t="shared" si="191"/>
        <v>41758.833564814813</v>
      </c>
    </row>
    <row r="3022" spans="1:19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14">
        <v>1434399533</v>
      </c>
      <c r="K3022" t="b">
        <v>0</v>
      </c>
      <c r="L3022">
        <v>30</v>
      </c>
      <c r="M3022" t="b">
        <v>1</v>
      </c>
      <c r="N3022" s="12" t="s">
        <v>8276</v>
      </c>
      <c r="O3022" t="s">
        <v>8316</v>
      </c>
      <c r="P3022" s="10">
        <f t="shared" si="188"/>
        <v>101</v>
      </c>
      <c r="Q3022" s="10">
        <f t="shared" si="189"/>
        <v>234.67</v>
      </c>
      <c r="R3022">
        <f t="shared" si="190"/>
        <v>2015</v>
      </c>
      <c r="S3022" s="17">
        <f t="shared" si="191"/>
        <v>42170.846446759257</v>
      </c>
    </row>
    <row r="3023" spans="1:19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14">
        <v>1476715869</v>
      </c>
      <c r="K3023" t="b">
        <v>0</v>
      </c>
      <c r="L3023">
        <v>103</v>
      </c>
      <c r="M3023" t="b">
        <v>1</v>
      </c>
      <c r="N3023" s="12" t="s">
        <v>8276</v>
      </c>
      <c r="O3023" t="s">
        <v>8316</v>
      </c>
      <c r="P3023" s="10">
        <f t="shared" si="188"/>
        <v>116</v>
      </c>
      <c r="Q3023" s="10">
        <f t="shared" si="189"/>
        <v>50.69</v>
      </c>
      <c r="R3023">
        <f t="shared" si="190"/>
        <v>2016</v>
      </c>
      <c r="S3023" s="17">
        <f t="shared" si="191"/>
        <v>42660.618854166663</v>
      </c>
    </row>
    <row r="3024" spans="1:19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14">
        <v>1468450409</v>
      </c>
      <c r="K3024" t="b">
        <v>0</v>
      </c>
      <c r="L3024">
        <v>62</v>
      </c>
      <c r="M3024" t="b">
        <v>1</v>
      </c>
      <c r="N3024" s="12" t="s">
        <v>8276</v>
      </c>
      <c r="O3024" t="s">
        <v>8316</v>
      </c>
      <c r="P3024" s="10">
        <f t="shared" si="188"/>
        <v>101</v>
      </c>
      <c r="Q3024" s="10">
        <f t="shared" si="189"/>
        <v>162.71</v>
      </c>
      <c r="R3024">
        <f t="shared" si="190"/>
        <v>2016</v>
      </c>
      <c r="S3024" s="17">
        <f t="shared" si="191"/>
        <v>42564.95380787037</v>
      </c>
    </row>
    <row r="3025" spans="1:19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14">
        <v>1430151186</v>
      </c>
      <c r="K3025" t="b">
        <v>0</v>
      </c>
      <c r="L3025">
        <v>6</v>
      </c>
      <c r="M3025" t="b">
        <v>1</v>
      </c>
      <c r="N3025" s="12" t="s">
        <v>8276</v>
      </c>
      <c r="O3025" t="s">
        <v>8316</v>
      </c>
      <c r="P3025" s="10">
        <f t="shared" si="188"/>
        <v>103</v>
      </c>
      <c r="Q3025" s="10">
        <f t="shared" si="189"/>
        <v>120.17</v>
      </c>
      <c r="R3025">
        <f t="shared" si="190"/>
        <v>2015</v>
      </c>
      <c r="S3025" s="17">
        <f t="shared" si="191"/>
        <v>42121.675763888896</v>
      </c>
    </row>
    <row r="3026" spans="1:19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14">
        <v>1346975475</v>
      </c>
      <c r="K3026" t="b">
        <v>0</v>
      </c>
      <c r="L3026">
        <v>182</v>
      </c>
      <c r="M3026" t="b">
        <v>1</v>
      </c>
      <c r="N3026" s="12" t="s">
        <v>8276</v>
      </c>
      <c r="O3026" t="s">
        <v>8316</v>
      </c>
      <c r="P3026" s="10">
        <f t="shared" si="188"/>
        <v>246</v>
      </c>
      <c r="Q3026" s="10">
        <f t="shared" si="189"/>
        <v>67.7</v>
      </c>
      <c r="R3026">
        <f t="shared" si="190"/>
        <v>2012</v>
      </c>
      <c r="S3026" s="17">
        <f t="shared" si="191"/>
        <v>41158.993923611109</v>
      </c>
    </row>
    <row r="3027" spans="1:19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14">
        <v>1399032813</v>
      </c>
      <c r="K3027" t="b">
        <v>0</v>
      </c>
      <c r="L3027">
        <v>145</v>
      </c>
      <c r="M3027" t="b">
        <v>1</v>
      </c>
      <c r="N3027" s="12" t="s">
        <v>8276</v>
      </c>
      <c r="O3027" t="s">
        <v>8316</v>
      </c>
      <c r="P3027" s="10">
        <f t="shared" si="188"/>
        <v>302</v>
      </c>
      <c r="Q3027" s="10">
        <f t="shared" si="189"/>
        <v>52.1</v>
      </c>
      <c r="R3027">
        <f t="shared" si="190"/>
        <v>2014</v>
      </c>
      <c r="S3027" s="17">
        <f t="shared" si="191"/>
        <v>41761.509409722225</v>
      </c>
    </row>
    <row r="3028" spans="1:19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14">
        <v>1487329292</v>
      </c>
      <c r="K3028" t="b">
        <v>0</v>
      </c>
      <c r="L3028">
        <v>25</v>
      </c>
      <c r="M3028" t="b">
        <v>1</v>
      </c>
      <c r="N3028" s="12" t="s">
        <v>8276</v>
      </c>
      <c r="O3028" t="s">
        <v>8316</v>
      </c>
      <c r="P3028" s="10">
        <f t="shared" si="188"/>
        <v>143</v>
      </c>
      <c r="Q3028" s="10">
        <f t="shared" si="189"/>
        <v>51.6</v>
      </c>
      <c r="R3028">
        <f t="shared" si="190"/>
        <v>2017</v>
      </c>
      <c r="S3028" s="17">
        <f t="shared" si="191"/>
        <v>42783.459398148145</v>
      </c>
    </row>
    <row r="3029" spans="1:19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14">
        <v>1424278451</v>
      </c>
      <c r="K3029" t="b">
        <v>0</v>
      </c>
      <c r="L3029">
        <v>320</v>
      </c>
      <c r="M3029" t="b">
        <v>1</v>
      </c>
      <c r="N3029" s="12" t="s">
        <v>8276</v>
      </c>
      <c r="O3029" t="s">
        <v>8316</v>
      </c>
      <c r="P3029" s="10">
        <f t="shared" si="188"/>
        <v>131</v>
      </c>
      <c r="Q3029" s="10">
        <f t="shared" si="189"/>
        <v>164.3</v>
      </c>
      <c r="R3029">
        <f t="shared" si="190"/>
        <v>2015</v>
      </c>
      <c r="S3029" s="17">
        <f t="shared" si="191"/>
        <v>42053.704293981486</v>
      </c>
    </row>
    <row r="3030" spans="1:19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14">
        <v>1468650025</v>
      </c>
      <c r="K3030" t="b">
        <v>0</v>
      </c>
      <c r="L3030">
        <v>99</v>
      </c>
      <c r="M3030" t="b">
        <v>1</v>
      </c>
      <c r="N3030" s="12" t="s">
        <v>8276</v>
      </c>
      <c r="O3030" t="s">
        <v>8316</v>
      </c>
      <c r="P3030" s="10">
        <f t="shared" si="188"/>
        <v>168</v>
      </c>
      <c r="Q3030" s="10">
        <f t="shared" si="189"/>
        <v>84.86</v>
      </c>
      <c r="R3030">
        <f t="shared" si="190"/>
        <v>2016</v>
      </c>
      <c r="S3030" s="17">
        <f t="shared" si="191"/>
        <v>42567.264178240745</v>
      </c>
    </row>
    <row r="3031" spans="1:19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14">
        <v>1413824447</v>
      </c>
      <c r="K3031" t="b">
        <v>0</v>
      </c>
      <c r="L3031">
        <v>348</v>
      </c>
      <c r="M3031" t="b">
        <v>1</v>
      </c>
      <c r="N3031" s="12" t="s">
        <v>8276</v>
      </c>
      <c r="O3031" t="s">
        <v>8316</v>
      </c>
      <c r="P3031" s="10">
        <f t="shared" si="188"/>
        <v>110</v>
      </c>
      <c r="Q3031" s="10">
        <f t="shared" si="189"/>
        <v>94.55</v>
      </c>
      <c r="R3031">
        <f t="shared" si="190"/>
        <v>2014</v>
      </c>
      <c r="S3031" s="17">
        <f t="shared" si="191"/>
        <v>41932.708877314813</v>
      </c>
    </row>
    <row r="3032" spans="1:19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14">
        <v>1439834171</v>
      </c>
      <c r="K3032" t="b">
        <v>0</v>
      </c>
      <c r="L3032">
        <v>41</v>
      </c>
      <c r="M3032" t="b">
        <v>1</v>
      </c>
      <c r="N3032" s="12" t="s">
        <v>8276</v>
      </c>
      <c r="O3032" t="s">
        <v>8316</v>
      </c>
      <c r="P3032" s="10">
        <f t="shared" si="188"/>
        <v>107</v>
      </c>
      <c r="Q3032" s="10">
        <f t="shared" si="189"/>
        <v>45.54</v>
      </c>
      <c r="R3032">
        <f t="shared" si="190"/>
        <v>2015</v>
      </c>
      <c r="S3032" s="17">
        <f t="shared" si="191"/>
        <v>42233.747349537036</v>
      </c>
    </row>
    <row r="3033" spans="1:19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14">
        <v>1471295447</v>
      </c>
      <c r="K3033" t="b">
        <v>0</v>
      </c>
      <c r="L3033">
        <v>29</v>
      </c>
      <c r="M3033" t="b">
        <v>1</v>
      </c>
      <c r="N3033" s="12" t="s">
        <v>8276</v>
      </c>
      <c r="O3033" t="s">
        <v>8316</v>
      </c>
      <c r="P3033" s="10">
        <f t="shared" si="188"/>
        <v>100</v>
      </c>
      <c r="Q3033" s="10">
        <f t="shared" si="189"/>
        <v>51.72</v>
      </c>
      <c r="R3033">
        <f t="shared" si="190"/>
        <v>2016</v>
      </c>
      <c r="S3033" s="17">
        <f t="shared" si="191"/>
        <v>42597.882488425923</v>
      </c>
    </row>
    <row r="3034" spans="1:19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14">
        <v>1439341459</v>
      </c>
      <c r="K3034" t="b">
        <v>0</v>
      </c>
      <c r="L3034">
        <v>25</v>
      </c>
      <c r="M3034" t="b">
        <v>1</v>
      </c>
      <c r="N3034" s="12" t="s">
        <v>8276</v>
      </c>
      <c r="O3034" t="s">
        <v>8316</v>
      </c>
      <c r="P3034" s="10">
        <f t="shared" si="188"/>
        <v>127</v>
      </c>
      <c r="Q3034" s="10">
        <f t="shared" si="189"/>
        <v>50.88</v>
      </c>
      <c r="R3034">
        <f t="shared" si="190"/>
        <v>2015</v>
      </c>
      <c r="S3034" s="17">
        <f t="shared" si="191"/>
        <v>42228.044664351852</v>
      </c>
    </row>
    <row r="3035" spans="1:19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14">
        <v>1468895925</v>
      </c>
      <c r="K3035" t="b">
        <v>0</v>
      </c>
      <c r="L3035">
        <v>23</v>
      </c>
      <c r="M3035" t="b">
        <v>1</v>
      </c>
      <c r="N3035" s="12" t="s">
        <v>8276</v>
      </c>
      <c r="O3035" t="s">
        <v>8316</v>
      </c>
      <c r="P3035" s="10">
        <f t="shared" si="188"/>
        <v>147</v>
      </c>
      <c r="Q3035" s="10">
        <f t="shared" si="189"/>
        <v>191.13</v>
      </c>
      <c r="R3035">
        <f t="shared" si="190"/>
        <v>2016</v>
      </c>
      <c r="S3035" s="17">
        <f t="shared" si="191"/>
        <v>42570.110243055555</v>
      </c>
    </row>
    <row r="3036" spans="1:19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14">
        <v>1475326255</v>
      </c>
      <c r="K3036" t="b">
        <v>0</v>
      </c>
      <c r="L3036">
        <v>1260</v>
      </c>
      <c r="M3036" t="b">
        <v>1</v>
      </c>
      <c r="N3036" s="12" t="s">
        <v>8276</v>
      </c>
      <c r="O3036" t="s">
        <v>8316</v>
      </c>
      <c r="P3036" s="10">
        <f t="shared" si="188"/>
        <v>113</v>
      </c>
      <c r="Q3036" s="10">
        <f t="shared" si="189"/>
        <v>89.31</v>
      </c>
      <c r="R3036">
        <f t="shared" si="190"/>
        <v>2016</v>
      </c>
      <c r="S3036" s="17">
        <f t="shared" si="191"/>
        <v>42644.535358796296</v>
      </c>
    </row>
    <row r="3037" spans="1:19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14">
        <v>1365082009</v>
      </c>
      <c r="K3037" t="b">
        <v>0</v>
      </c>
      <c r="L3037">
        <v>307</v>
      </c>
      <c r="M3037" t="b">
        <v>1</v>
      </c>
      <c r="N3037" s="12" t="s">
        <v>8276</v>
      </c>
      <c r="O3037" t="s">
        <v>8316</v>
      </c>
      <c r="P3037" s="10">
        <f t="shared" si="188"/>
        <v>109</v>
      </c>
      <c r="Q3037" s="10">
        <f t="shared" si="189"/>
        <v>88.59</v>
      </c>
      <c r="R3037">
        <f t="shared" si="190"/>
        <v>2013</v>
      </c>
      <c r="S3037" s="17">
        <f t="shared" si="191"/>
        <v>41368.560289351852</v>
      </c>
    </row>
    <row r="3038" spans="1:19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14">
        <v>1373568644</v>
      </c>
      <c r="K3038" t="b">
        <v>0</v>
      </c>
      <c r="L3038">
        <v>329</v>
      </c>
      <c r="M3038" t="b">
        <v>1</v>
      </c>
      <c r="N3038" s="12" t="s">
        <v>8276</v>
      </c>
      <c r="O3038" t="s">
        <v>8316</v>
      </c>
      <c r="P3038" s="10">
        <f t="shared" si="188"/>
        <v>127</v>
      </c>
      <c r="Q3038" s="10">
        <f t="shared" si="189"/>
        <v>96.3</v>
      </c>
      <c r="R3038">
        <f t="shared" si="190"/>
        <v>2013</v>
      </c>
      <c r="S3038" s="17">
        <f t="shared" si="191"/>
        <v>41466.785231481481</v>
      </c>
    </row>
    <row r="3039" spans="1:19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14">
        <v>1279574773</v>
      </c>
      <c r="K3039" t="b">
        <v>0</v>
      </c>
      <c r="L3039">
        <v>32</v>
      </c>
      <c r="M3039" t="b">
        <v>1</v>
      </c>
      <c r="N3039" s="12" t="s">
        <v>8276</v>
      </c>
      <c r="O3039" t="s">
        <v>8316</v>
      </c>
      <c r="P3039" s="10">
        <f t="shared" si="188"/>
        <v>213</v>
      </c>
      <c r="Q3039" s="10">
        <f t="shared" si="189"/>
        <v>33.31</v>
      </c>
      <c r="R3039">
        <f t="shared" si="190"/>
        <v>2010</v>
      </c>
      <c r="S3039" s="17">
        <f t="shared" si="191"/>
        <v>40378.893206018518</v>
      </c>
    </row>
    <row r="3040" spans="1:19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14">
        <v>1451887397</v>
      </c>
      <c r="K3040" t="b">
        <v>0</v>
      </c>
      <c r="L3040">
        <v>27</v>
      </c>
      <c r="M3040" t="b">
        <v>1</v>
      </c>
      <c r="N3040" s="12" t="s">
        <v>8276</v>
      </c>
      <c r="O3040" t="s">
        <v>8316</v>
      </c>
      <c r="P3040" s="10">
        <f t="shared" si="188"/>
        <v>101</v>
      </c>
      <c r="Q3040" s="10">
        <f t="shared" si="189"/>
        <v>37.22</v>
      </c>
      <c r="R3040">
        <f t="shared" si="190"/>
        <v>2016</v>
      </c>
      <c r="S3040" s="17">
        <f t="shared" si="191"/>
        <v>42373.252280092594</v>
      </c>
    </row>
    <row r="3041" spans="1:19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14">
        <v>1386011038</v>
      </c>
      <c r="K3041" t="b">
        <v>0</v>
      </c>
      <c r="L3041">
        <v>236</v>
      </c>
      <c r="M3041" t="b">
        <v>1</v>
      </c>
      <c r="N3041" s="12" t="s">
        <v>8276</v>
      </c>
      <c r="O3041" t="s">
        <v>8316</v>
      </c>
      <c r="P3041" s="10">
        <f t="shared" si="188"/>
        <v>109</v>
      </c>
      <c r="Q3041" s="10">
        <f t="shared" si="189"/>
        <v>92.13</v>
      </c>
      <c r="R3041">
        <f t="shared" si="190"/>
        <v>2013</v>
      </c>
      <c r="S3041" s="17">
        <f t="shared" si="191"/>
        <v>41610.794421296298</v>
      </c>
    </row>
    <row r="3042" spans="1:19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14">
        <v>1434999621</v>
      </c>
      <c r="K3042" t="b">
        <v>0</v>
      </c>
      <c r="L3042">
        <v>42</v>
      </c>
      <c r="M3042" t="b">
        <v>1</v>
      </c>
      <c r="N3042" s="12" t="s">
        <v>8276</v>
      </c>
      <c r="O3042" t="s">
        <v>8316</v>
      </c>
      <c r="P3042" s="10">
        <f t="shared" si="188"/>
        <v>108</v>
      </c>
      <c r="Q3042" s="10">
        <f t="shared" si="189"/>
        <v>76.790000000000006</v>
      </c>
      <c r="R3042">
        <f t="shared" si="190"/>
        <v>2015</v>
      </c>
      <c r="S3042" s="17">
        <f t="shared" si="191"/>
        <v>42177.791909722218</v>
      </c>
    </row>
    <row r="3043" spans="1:19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14">
        <v>1450731048</v>
      </c>
      <c r="K3043" t="b">
        <v>0</v>
      </c>
      <c r="L3043">
        <v>95</v>
      </c>
      <c r="M3043" t="b">
        <v>1</v>
      </c>
      <c r="N3043" s="12" t="s">
        <v>8276</v>
      </c>
      <c r="O3043" t="s">
        <v>8316</v>
      </c>
      <c r="P3043" s="10">
        <f t="shared" si="188"/>
        <v>110</v>
      </c>
      <c r="Q3043" s="10">
        <f t="shared" si="189"/>
        <v>96.53</v>
      </c>
      <c r="R3043">
        <f t="shared" si="190"/>
        <v>2015</v>
      </c>
      <c r="S3043" s="17">
        <f t="shared" si="191"/>
        <v>42359.868611111116</v>
      </c>
    </row>
    <row r="3044" spans="1:19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14">
        <v>1441557047</v>
      </c>
      <c r="K3044" t="b">
        <v>0</v>
      </c>
      <c r="L3044">
        <v>37</v>
      </c>
      <c r="M3044" t="b">
        <v>1</v>
      </c>
      <c r="N3044" s="12" t="s">
        <v>8276</v>
      </c>
      <c r="O3044" t="s">
        <v>8316</v>
      </c>
      <c r="P3044" s="10">
        <f t="shared" si="188"/>
        <v>128</v>
      </c>
      <c r="Q3044" s="10">
        <f t="shared" si="189"/>
        <v>51.89</v>
      </c>
      <c r="R3044">
        <f t="shared" si="190"/>
        <v>2015</v>
      </c>
      <c r="S3044" s="17">
        <f t="shared" si="191"/>
        <v>42253.688043981485</v>
      </c>
    </row>
    <row r="3045" spans="1:19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14">
        <v>1426815699</v>
      </c>
      <c r="K3045" t="b">
        <v>0</v>
      </c>
      <c r="L3045">
        <v>128</v>
      </c>
      <c r="M3045" t="b">
        <v>1</v>
      </c>
      <c r="N3045" s="12" t="s">
        <v>8276</v>
      </c>
      <c r="O3045" t="s">
        <v>8316</v>
      </c>
      <c r="P3045" s="10">
        <f t="shared" si="188"/>
        <v>110</v>
      </c>
      <c r="Q3045" s="10">
        <f t="shared" si="189"/>
        <v>128.91</v>
      </c>
      <c r="R3045">
        <f t="shared" si="190"/>
        <v>2015</v>
      </c>
      <c r="S3045" s="17">
        <f t="shared" si="191"/>
        <v>42083.070590277777</v>
      </c>
    </row>
    <row r="3046" spans="1:19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14">
        <v>1453137998</v>
      </c>
      <c r="K3046" t="b">
        <v>0</v>
      </c>
      <c r="L3046">
        <v>156</v>
      </c>
      <c r="M3046" t="b">
        <v>1</v>
      </c>
      <c r="N3046" s="12" t="s">
        <v>8276</v>
      </c>
      <c r="O3046" t="s">
        <v>8316</v>
      </c>
      <c r="P3046" s="10">
        <f t="shared" si="188"/>
        <v>109</v>
      </c>
      <c r="Q3046" s="10">
        <f t="shared" si="189"/>
        <v>84.11</v>
      </c>
      <c r="R3046">
        <f t="shared" si="190"/>
        <v>2016</v>
      </c>
      <c r="S3046" s="17">
        <f t="shared" si="191"/>
        <v>42387.7268287037</v>
      </c>
    </row>
    <row r="3047" spans="1:19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14">
        <v>1406087055</v>
      </c>
      <c r="K3047" t="b">
        <v>0</v>
      </c>
      <c r="L3047">
        <v>64</v>
      </c>
      <c r="M3047" t="b">
        <v>1</v>
      </c>
      <c r="N3047" s="12" t="s">
        <v>8276</v>
      </c>
      <c r="O3047" t="s">
        <v>8316</v>
      </c>
      <c r="P3047" s="10">
        <f t="shared" si="188"/>
        <v>133</v>
      </c>
      <c r="Q3047" s="10">
        <f t="shared" si="189"/>
        <v>82.94</v>
      </c>
      <c r="R3047">
        <f t="shared" si="190"/>
        <v>2014</v>
      </c>
      <c r="S3047" s="17">
        <f t="shared" si="191"/>
        <v>41843.155729166669</v>
      </c>
    </row>
    <row r="3048" spans="1:19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14">
        <v>1407784586</v>
      </c>
      <c r="K3048" t="b">
        <v>0</v>
      </c>
      <c r="L3048">
        <v>58</v>
      </c>
      <c r="M3048" t="b">
        <v>1</v>
      </c>
      <c r="N3048" s="12" t="s">
        <v>8276</v>
      </c>
      <c r="O3048" t="s">
        <v>8316</v>
      </c>
      <c r="P3048" s="10">
        <f t="shared" si="188"/>
        <v>191</v>
      </c>
      <c r="Q3048" s="10">
        <f t="shared" si="189"/>
        <v>259.95</v>
      </c>
      <c r="R3048">
        <f t="shared" si="190"/>
        <v>2014</v>
      </c>
      <c r="S3048" s="17">
        <f t="shared" si="191"/>
        <v>41862.803078703706</v>
      </c>
    </row>
    <row r="3049" spans="1:19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14">
        <v>1457999054</v>
      </c>
      <c r="K3049" t="b">
        <v>0</v>
      </c>
      <c r="L3049">
        <v>20</v>
      </c>
      <c r="M3049" t="b">
        <v>1</v>
      </c>
      <c r="N3049" s="12" t="s">
        <v>8276</v>
      </c>
      <c r="O3049" t="s">
        <v>8316</v>
      </c>
      <c r="P3049" s="10">
        <f t="shared" si="188"/>
        <v>149</v>
      </c>
      <c r="Q3049" s="10">
        <f t="shared" si="189"/>
        <v>37.25</v>
      </c>
      <c r="R3049">
        <f t="shared" si="190"/>
        <v>2016</v>
      </c>
      <c r="S3049" s="17">
        <f t="shared" si="191"/>
        <v>42443.989050925928</v>
      </c>
    </row>
    <row r="3050" spans="1:19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14">
        <v>1417556262</v>
      </c>
      <c r="K3050" t="b">
        <v>0</v>
      </c>
      <c r="L3050">
        <v>47</v>
      </c>
      <c r="M3050" t="b">
        <v>1</v>
      </c>
      <c r="N3050" s="12" t="s">
        <v>8276</v>
      </c>
      <c r="O3050" t="s">
        <v>8316</v>
      </c>
      <c r="P3050" s="10">
        <f t="shared" si="188"/>
        <v>166</v>
      </c>
      <c r="Q3050" s="10">
        <f t="shared" si="189"/>
        <v>177.02</v>
      </c>
      <c r="R3050">
        <f t="shared" si="190"/>
        <v>2014</v>
      </c>
      <c r="S3050" s="17">
        <f t="shared" si="191"/>
        <v>41975.901180555549</v>
      </c>
    </row>
    <row r="3051" spans="1:19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14">
        <v>1431649255</v>
      </c>
      <c r="K3051" t="b">
        <v>0</v>
      </c>
      <c r="L3051">
        <v>54</v>
      </c>
      <c r="M3051" t="b">
        <v>1</v>
      </c>
      <c r="N3051" s="12" t="s">
        <v>8276</v>
      </c>
      <c r="O3051" t="s">
        <v>8316</v>
      </c>
      <c r="P3051" s="10">
        <f t="shared" si="188"/>
        <v>107</v>
      </c>
      <c r="Q3051" s="10">
        <f t="shared" si="189"/>
        <v>74.069999999999993</v>
      </c>
      <c r="R3051">
        <f t="shared" si="190"/>
        <v>2015</v>
      </c>
      <c r="S3051" s="17">
        <f t="shared" si="191"/>
        <v>42139.014525462961</v>
      </c>
    </row>
    <row r="3052" spans="1:19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14">
        <v>1459828960</v>
      </c>
      <c r="K3052" t="b">
        <v>0</v>
      </c>
      <c r="L3052">
        <v>9</v>
      </c>
      <c r="M3052" t="b">
        <v>1</v>
      </c>
      <c r="N3052" s="12" t="s">
        <v>8276</v>
      </c>
      <c r="O3052" t="s">
        <v>8316</v>
      </c>
      <c r="P3052" s="10">
        <f t="shared" si="188"/>
        <v>106</v>
      </c>
      <c r="Q3052" s="10">
        <f t="shared" si="189"/>
        <v>70.67</v>
      </c>
      <c r="R3052">
        <f t="shared" si="190"/>
        <v>2016</v>
      </c>
      <c r="S3052" s="17">
        <f t="shared" si="191"/>
        <v>42465.16851851852</v>
      </c>
    </row>
    <row r="3053" spans="1:19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14">
        <v>1483955945</v>
      </c>
      <c r="K3053" t="b">
        <v>1</v>
      </c>
      <c r="L3053">
        <v>35</v>
      </c>
      <c r="M3053" t="b">
        <v>0</v>
      </c>
      <c r="N3053" s="12" t="s">
        <v>8276</v>
      </c>
      <c r="O3053" t="s">
        <v>8316</v>
      </c>
      <c r="P3053" s="10">
        <f t="shared" si="188"/>
        <v>24</v>
      </c>
      <c r="Q3053" s="10">
        <f t="shared" si="189"/>
        <v>23.63</v>
      </c>
      <c r="R3053">
        <f t="shared" si="190"/>
        <v>2017</v>
      </c>
      <c r="S3053" s="17">
        <f t="shared" si="191"/>
        <v>42744.416030092587</v>
      </c>
    </row>
    <row r="3054" spans="1:19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14">
        <v>1430237094</v>
      </c>
      <c r="K3054" t="b">
        <v>0</v>
      </c>
      <c r="L3054">
        <v>2</v>
      </c>
      <c r="M3054" t="b">
        <v>0</v>
      </c>
      <c r="N3054" s="12" t="s">
        <v>8276</v>
      </c>
      <c r="O3054" t="s">
        <v>8316</v>
      </c>
      <c r="P3054" s="10">
        <f t="shared" si="188"/>
        <v>0</v>
      </c>
      <c r="Q3054" s="10">
        <f t="shared" si="189"/>
        <v>37.5</v>
      </c>
      <c r="R3054">
        <f t="shared" si="190"/>
        <v>2015</v>
      </c>
      <c r="S3054" s="17">
        <f t="shared" si="191"/>
        <v>42122.670069444444</v>
      </c>
    </row>
    <row r="3055" spans="1:19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14">
        <v>1407781013</v>
      </c>
      <c r="K3055" t="b">
        <v>0</v>
      </c>
      <c r="L3055">
        <v>3</v>
      </c>
      <c r="M3055" t="b">
        <v>0</v>
      </c>
      <c r="N3055" s="12" t="s">
        <v>8276</v>
      </c>
      <c r="O3055" t="s">
        <v>8316</v>
      </c>
      <c r="P3055" s="10">
        <f t="shared" si="188"/>
        <v>0</v>
      </c>
      <c r="Q3055" s="10">
        <f t="shared" si="189"/>
        <v>13.33</v>
      </c>
      <c r="R3055">
        <f t="shared" si="190"/>
        <v>2014</v>
      </c>
      <c r="S3055" s="17">
        <f t="shared" si="191"/>
        <v>41862.761724537035</v>
      </c>
    </row>
    <row r="3056" spans="1:19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14">
        <v>1422043154</v>
      </c>
      <c r="K3056" t="b">
        <v>0</v>
      </c>
      <c r="L3056">
        <v>0</v>
      </c>
      <c r="M3056" t="b">
        <v>0</v>
      </c>
      <c r="N3056" s="12" t="s">
        <v>8276</v>
      </c>
      <c r="O3056" t="s">
        <v>8316</v>
      </c>
      <c r="P3056" s="10">
        <f t="shared" si="188"/>
        <v>0</v>
      </c>
      <c r="Q3056" s="10" t="e">
        <f t="shared" si="189"/>
        <v>#DIV/0!</v>
      </c>
      <c r="R3056">
        <f t="shared" si="190"/>
        <v>2015</v>
      </c>
      <c r="S3056" s="17">
        <f t="shared" si="191"/>
        <v>42027.832800925928</v>
      </c>
    </row>
    <row r="3057" spans="1:19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14">
        <v>1415660390</v>
      </c>
      <c r="K3057" t="b">
        <v>0</v>
      </c>
      <c r="L3057">
        <v>1</v>
      </c>
      <c r="M3057" t="b">
        <v>0</v>
      </c>
      <c r="N3057" s="12" t="s">
        <v>8276</v>
      </c>
      <c r="O3057" t="s">
        <v>8316</v>
      </c>
      <c r="P3057" s="10">
        <f t="shared" si="188"/>
        <v>0</v>
      </c>
      <c r="Q3057" s="10">
        <f t="shared" si="189"/>
        <v>1</v>
      </c>
      <c r="R3057">
        <f t="shared" si="190"/>
        <v>2014</v>
      </c>
      <c r="S3057" s="17">
        <f t="shared" si="191"/>
        <v>41953.95821759259</v>
      </c>
    </row>
    <row r="3058" spans="1:19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14">
        <v>1406819784</v>
      </c>
      <c r="K3058" t="b">
        <v>0</v>
      </c>
      <c r="L3058">
        <v>0</v>
      </c>
      <c r="M3058" t="b">
        <v>0</v>
      </c>
      <c r="N3058" s="12" t="s">
        <v>8276</v>
      </c>
      <c r="O3058" t="s">
        <v>8316</v>
      </c>
      <c r="P3058" s="10">
        <f t="shared" si="188"/>
        <v>0</v>
      </c>
      <c r="Q3058" s="10" t="e">
        <f t="shared" si="189"/>
        <v>#DIV/0!</v>
      </c>
      <c r="R3058">
        <f t="shared" si="190"/>
        <v>2014</v>
      </c>
      <c r="S3058" s="17">
        <f t="shared" si="191"/>
        <v>41851.636388888888</v>
      </c>
    </row>
    <row r="3059" spans="1:19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14">
        <v>1457105811</v>
      </c>
      <c r="K3059" t="b">
        <v>0</v>
      </c>
      <c r="L3059">
        <v>0</v>
      </c>
      <c r="M3059" t="b">
        <v>0</v>
      </c>
      <c r="N3059" s="12" t="s">
        <v>8276</v>
      </c>
      <c r="O3059" t="s">
        <v>8316</v>
      </c>
      <c r="P3059" s="10">
        <f t="shared" si="188"/>
        <v>0</v>
      </c>
      <c r="Q3059" s="10" t="e">
        <f t="shared" si="189"/>
        <v>#DIV/0!</v>
      </c>
      <c r="R3059">
        <f t="shared" si="190"/>
        <v>2016</v>
      </c>
      <c r="S3059" s="17">
        <f t="shared" si="191"/>
        <v>42433.650590277779</v>
      </c>
    </row>
    <row r="3060" spans="1:19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14">
        <v>1459414740</v>
      </c>
      <c r="K3060" t="b">
        <v>0</v>
      </c>
      <c r="L3060">
        <v>3</v>
      </c>
      <c r="M3060" t="b">
        <v>0</v>
      </c>
      <c r="N3060" s="12" t="s">
        <v>8276</v>
      </c>
      <c r="O3060" t="s">
        <v>8316</v>
      </c>
      <c r="P3060" s="10">
        <f t="shared" si="188"/>
        <v>0</v>
      </c>
      <c r="Q3060" s="10">
        <f t="shared" si="189"/>
        <v>1</v>
      </c>
      <c r="R3060">
        <f t="shared" si="190"/>
        <v>2016</v>
      </c>
      <c r="S3060" s="17">
        <f t="shared" si="191"/>
        <v>42460.374305555553</v>
      </c>
    </row>
    <row r="3061" spans="1:19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14">
        <v>1404944846</v>
      </c>
      <c r="K3061" t="b">
        <v>0</v>
      </c>
      <c r="L3061">
        <v>11</v>
      </c>
      <c r="M3061" t="b">
        <v>0</v>
      </c>
      <c r="N3061" s="12" t="s">
        <v>8276</v>
      </c>
      <c r="O3061" t="s">
        <v>8316</v>
      </c>
      <c r="P3061" s="10">
        <f t="shared" si="188"/>
        <v>3</v>
      </c>
      <c r="Q3061" s="10">
        <f t="shared" si="189"/>
        <v>41</v>
      </c>
      <c r="R3061">
        <f t="shared" si="190"/>
        <v>2014</v>
      </c>
      <c r="S3061" s="17">
        <f t="shared" si="191"/>
        <v>41829.935717592591</v>
      </c>
    </row>
    <row r="3062" spans="1:19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14">
        <v>1440830134</v>
      </c>
      <c r="K3062" t="b">
        <v>0</v>
      </c>
      <c r="L3062">
        <v>6</v>
      </c>
      <c r="M3062" t="b">
        <v>0</v>
      </c>
      <c r="N3062" s="12" t="s">
        <v>8276</v>
      </c>
      <c r="O3062" t="s">
        <v>8316</v>
      </c>
      <c r="P3062" s="10">
        <f t="shared" si="188"/>
        <v>0</v>
      </c>
      <c r="Q3062" s="10">
        <f t="shared" si="189"/>
        <v>55.83</v>
      </c>
      <c r="R3062">
        <f t="shared" si="190"/>
        <v>2015</v>
      </c>
      <c r="S3062" s="17">
        <f t="shared" si="191"/>
        <v>42245.274699074071</v>
      </c>
    </row>
    <row r="3063" spans="1:19" ht="15.7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14">
        <v>1405363748</v>
      </c>
      <c r="K3063" t="b">
        <v>0</v>
      </c>
      <c r="L3063">
        <v>0</v>
      </c>
      <c r="M3063" t="b">
        <v>0</v>
      </c>
      <c r="N3063" s="12" t="s">
        <v>8276</v>
      </c>
      <c r="O3063" t="s">
        <v>8316</v>
      </c>
      <c r="P3063" s="10">
        <f t="shared" si="188"/>
        <v>0</v>
      </c>
      <c r="Q3063" s="10" t="e">
        <f t="shared" si="189"/>
        <v>#DIV/0!</v>
      </c>
      <c r="R3063">
        <f t="shared" si="190"/>
        <v>2014</v>
      </c>
      <c r="S3063" s="17">
        <f t="shared" si="191"/>
        <v>41834.784120370372</v>
      </c>
    </row>
    <row r="3064" spans="1:19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14">
        <v>1441111892</v>
      </c>
      <c r="K3064" t="b">
        <v>0</v>
      </c>
      <c r="L3064">
        <v>67</v>
      </c>
      <c r="M3064" t="b">
        <v>0</v>
      </c>
      <c r="N3064" s="12" t="s">
        <v>8276</v>
      </c>
      <c r="O3064" t="s">
        <v>8316</v>
      </c>
      <c r="P3064" s="10">
        <f t="shared" si="188"/>
        <v>67</v>
      </c>
      <c r="Q3064" s="10">
        <f t="shared" si="189"/>
        <v>99.76</v>
      </c>
      <c r="R3064">
        <f t="shared" si="190"/>
        <v>2015</v>
      </c>
      <c r="S3064" s="17">
        <f t="shared" si="191"/>
        <v>42248.535787037035</v>
      </c>
    </row>
    <row r="3065" spans="1:19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14">
        <v>1474150138</v>
      </c>
      <c r="K3065" t="b">
        <v>0</v>
      </c>
      <c r="L3065">
        <v>23</v>
      </c>
      <c r="M3065" t="b">
        <v>0</v>
      </c>
      <c r="N3065" s="12" t="s">
        <v>8276</v>
      </c>
      <c r="O3065" t="s">
        <v>8316</v>
      </c>
      <c r="P3065" s="10">
        <f t="shared" si="188"/>
        <v>20</v>
      </c>
      <c r="Q3065" s="10">
        <f t="shared" si="189"/>
        <v>25.52</v>
      </c>
      <c r="R3065">
        <f t="shared" si="190"/>
        <v>2016</v>
      </c>
      <c r="S3065" s="17">
        <f t="shared" si="191"/>
        <v>42630.922893518517</v>
      </c>
    </row>
    <row r="3066" spans="1:19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14">
        <v>1445483246</v>
      </c>
      <c r="K3066" t="b">
        <v>0</v>
      </c>
      <c r="L3066">
        <v>72</v>
      </c>
      <c r="M3066" t="b">
        <v>0</v>
      </c>
      <c r="N3066" s="12" t="s">
        <v>8276</v>
      </c>
      <c r="O3066" t="s">
        <v>8316</v>
      </c>
      <c r="P3066" s="10">
        <f t="shared" si="188"/>
        <v>11</v>
      </c>
      <c r="Q3066" s="10">
        <f t="shared" si="189"/>
        <v>117.65</v>
      </c>
      <c r="R3066">
        <f t="shared" si="190"/>
        <v>2015</v>
      </c>
      <c r="S3066" s="17">
        <f t="shared" si="191"/>
        <v>42299.130162037036</v>
      </c>
    </row>
    <row r="3067" spans="1:19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14">
        <v>1404523172</v>
      </c>
      <c r="K3067" t="b">
        <v>0</v>
      </c>
      <c r="L3067">
        <v>2</v>
      </c>
      <c r="M3067" t="b">
        <v>0</v>
      </c>
      <c r="N3067" s="12" t="s">
        <v>8276</v>
      </c>
      <c r="O3067" t="s">
        <v>8316</v>
      </c>
      <c r="P3067" s="10">
        <f t="shared" si="188"/>
        <v>0</v>
      </c>
      <c r="Q3067" s="10">
        <f t="shared" si="189"/>
        <v>5</v>
      </c>
      <c r="R3067">
        <f t="shared" si="190"/>
        <v>2014</v>
      </c>
      <c r="S3067" s="17">
        <f t="shared" si="191"/>
        <v>41825.055231481485</v>
      </c>
    </row>
    <row r="3068" spans="1:19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14">
        <v>1465536537</v>
      </c>
      <c r="K3068" t="b">
        <v>0</v>
      </c>
      <c r="L3068">
        <v>15</v>
      </c>
      <c r="M3068" t="b">
        <v>0</v>
      </c>
      <c r="N3068" s="12" t="s">
        <v>8276</v>
      </c>
      <c r="O3068" t="s">
        <v>8316</v>
      </c>
      <c r="P3068" s="10">
        <f t="shared" si="188"/>
        <v>12</v>
      </c>
      <c r="Q3068" s="10">
        <f t="shared" si="189"/>
        <v>2796.67</v>
      </c>
      <c r="R3068">
        <f t="shared" si="190"/>
        <v>2016</v>
      </c>
      <c r="S3068" s="17">
        <f t="shared" si="191"/>
        <v>42531.228437500002</v>
      </c>
    </row>
    <row r="3069" spans="1:19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14">
        <v>1439245879</v>
      </c>
      <c r="K3069" t="b">
        <v>0</v>
      </c>
      <c r="L3069">
        <v>1</v>
      </c>
      <c r="M3069" t="b">
        <v>0</v>
      </c>
      <c r="N3069" s="12" t="s">
        <v>8276</v>
      </c>
      <c r="O3069" t="s">
        <v>8316</v>
      </c>
      <c r="P3069" s="10">
        <f t="shared" si="188"/>
        <v>3</v>
      </c>
      <c r="Q3069" s="10">
        <f t="shared" si="189"/>
        <v>200</v>
      </c>
      <c r="R3069">
        <f t="shared" si="190"/>
        <v>2015</v>
      </c>
      <c r="S3069" s="17">
        <f t="shared" si="191"/>
        <v>42226.938414351855</v>
      </c>
    </row>
    <row r="3070" spans="1:19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14">
        <v>1442421352</v>
      </c>
      <c r="K3070" t="b">
        <v>0</v>
      </c>
      <c r="L3070">
        <v>2</v>
      </c>
      <c r="M3070" t="b">
        <v>0</v>
      </c>
      <c r="N3070" s="12" t="s">
        <v>8276</v>
      </c>
      <c r="O3070" t="s">
        <v>8316</v>
      </c>
      <c r="P3070" s="10">
        <f t="shared" si="188"/>
        <v>0</v>
      </c>
      <c r="Q3070" s="10">
        <f t="shared" si="189"/>
        <v>87.5</v>
      </c>
      <c r="R3070">
        <f t="shared" si="190"/>
        <v>2015</v>
      </c>
      <c r="S3070" s="17">
        <f t="shared" si="191"/>
        <v>42263.691574074073</v>
      </c>
    </row>
    <row r="3071" spans="1:19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14">
        <v>1415995234</v>
      </c>
      <c r="K3071" t="b">
        <v>0</v>
      </c>
      <c r="L3071">
        <v>7</v>
      </c>
      <c r="M3071" t="b">
        <v>0</v>
      </c>
      <c r="N3071" s="12" t="s">
        <v>8276</v>
      </c>
      <c r="O3071" t="s">
        <v>8316</v>
      </c>
      <c r="P3071" s="10">
        <f t="shared" si="188"/>
        <v>14</v>
      </c>
      <c r="Q3071" s="10">
        <f t="shared" si="189"/>
        <v>20.14</v>
      </c>
      <c r="R3071">
        <f t="shared" si="190"/>
        <v>2014</v>
      </c>
      <c r="S3071" s="17">
        <f t="shared" si="191"/>
        <v>41957.833726851852</v>
      </c>
    </row>
    <row r="3072" spans="1:19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14">
        <v>1479317769</v>
      </c>
      <c r="K3072" t="b">
        <v>0</v>
      </c>
      <c r="L3072">
        <v>16</v>
      </c>
      <c r="M3072" t="b">
        <v>0</v>
      </c>
      <c r="N3072" s="12" t="s">
        <v>8276</v>
      </c>
      <c r="O3072" t="s">
        <v>8316</v>
      </c>
      <c r="P3072" s="10">
        <f t="shared" si="188"/>
        <v>3</v>
      </c>
      <c r="Q3072" s="10">
        <f t="shared" si="189"/>
        <v>20.88</v>
      </c>
      <c r="R3072">
        <f t="shared" si="190"/>
        <v>2016</v>
      </c>
      <c r="S3072" s="17">
        <f t="shared" si="191"/>
        <v>42690.733437499999</v>
      </c>
    </row>
    <row r="3073" spans="1:19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14">
        <v>1428082481</v>
      </c>
      <c r="K3073" t="b">
        <v>0</v>
      </c>
      <c r="L3073">
        <v>117</v>
      </c>
      <c r="M3073" t="b">
        <v>0</v>
      </c>
      <c r="N3073" s="12" t="s">
        <v>8276</v>
      </c>
      <c r="O3073" t="s">
        <v>8316</v>
      </c>
      <c r="P3073" s="10">
        <f t="shared" si="188"/>
        <v>60</v>
      </c>
      <c r="Q3073" s="10">
        <f t="shared" si="189"/>
        <v>61.31</v>
      </c>
      <c r="R3073">
        <f t="shared" si="190"/>
        <v>2015</v>
      </c>
      <c r="S3073" s="17">
        <f t="shared" si="191"/>
        <v>42097.732418981483</v>
      </c>
    </row>
    <row r="3074" spans="1:19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14">
        <v>1476549262</v>
      </c>
      <c r="K3074" t="b">
        <v>0</v>
      </c>
      <c r="L3074">
        <v>2</v>
      </c>
      <c r="M3074" t="b">
        <v>0</v>
      </c>
      <c r="N3074" s="12" t="s">
        <v>8276</v>
      </c>
      <c r="O3074" t="s">
        <v>8316</v>
      </c>
      <c r="P3074" s="10">
        <f t="shared" si="188"/>
        <v>0</v>
      </c>
      <c r="Q3074" s="10">
        <f t="shared" si="189"/>
        <v>1</v>
      </c>
      <c r="R3074">
        <f t="shared" si="190"/>
        <v>2016</v>
      </c>
      <c r="S3074" s="17">
        <f t="shared" si="191"/>
        <v>42658.690532407403</v>
      </c>
    </row>
    <row r="3075" spans="1:19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14">
        <v>1429287900</v>
      </c>
      <c r="K3075" t="b">
        <v>0</v>
      </c>
      <c r="L3075">
        <v>7</v>
      </c>
      <c r="M3075" t="b">
        <v>0</v>
      </c>
      <c r="N3075" s="12" t="s">
        <v>8276</v>
      </c>
      <c r="O3075" t="s">
        <v>8316</v>
      </c>
      <c r="P3075" s="10">
        <f t="shared" ref="P3075:P3138" si="192">ROUND(E3075/D3075*100,0)</f>
        <v>0</v>
      </c>
      <c r="Q3075" s="10">
        <f t="shared" ref="Q3075:Q3138" si="193">ROUND(E3075/L3075,2)</f>
        <v>92.14</v>
      </c>
      <c r="R3075">
        <f t="shared" ref="R3075:R3138" si="194">YEAR(S3075)</f>
        <v>2015</v>
      </c>
      <c r="S3075" s="17">
        <f t="shared" ref="S3075:S3138" si="195">(((J3075/60)/60)/24)+DATE(1970,1,1)</f>
        <v>42111.684027777781</v>
      </c>
    </row>
    <row r="3076" spans="1:19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14">
        <v>1455025359</v>
      </c>
      <c r="K3076" t="b">
        <v>0</v>
      </c>
      <c r="L3076">
        <v>3</v>
      </c>
      <c r="M3076" t="b">
        <v>0</v>
      </c>
      <c r="N3076" s="12" t="s">
        <v>8276</v>
      </c>
      <c r="O3076" t="s">
        <v>8316</v>
      </c>
      <c r="P3076" s="10">
        <f t="shared" si="192"/>
        <v>0</v>
      </c>
      <c r="Q3076" s="10">
        <f t="shared" si="193"/>
        <v>7.33</v>
      </c>
      <c r="R3076">
        <f t="shared" si="194"/>
        <v>2016</v>
      </c>
      <c r="S3076" s="17">
        <f t="shared" si="195"/>
        <v>42409.571284722217</v>
      </c>
    </row>
    <row r="3077" spans="1:19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14">
        <v>1467253640</v>
      </c>
      <c r="K3077" t="b">
        <v>0</v>
      </c>
      <c r="L3077">
        <v>20</v>
      </c>
      <c r="M3077" t="b">
        <v>0</v>
      </c>
      <c r="N3077" s="12" t="s">
        <v>8276</v>
      </c>
      <c r="O3077" t="s">
        <v>8316</v>
      </c>
      <c r="P3077" s="10">
        <f t="shared" si="192"/>
        <v>9</v>
      </c>
      <c r="Q3077" s="10">
        <f t="shared" si="193"/>
        <v>64.8</v>
      </c>
      <c r="R3077">
        <f t="shared" si="194"/>
        <v>2016</v>
      </c>
      <c r="S3077" s="17">
        <f t="shared" si="195"/>
        <v>42551.102314814809</v>
      </c>
    </row>
    <row r="3078" spans="1:19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14">
        <v>1439221123</v>
      </c>
      <c r="K3078" t="b">
        <v>0</v>
      </c>
      <c r="L3078">
        <v>50</v>
      </c>
      <c r="M3078" t="b">
        <v>0</v>
      </c>
      <c r="N3078" s="12" t="s">
        <v>8276</v>
      </c>
      <c r="O3078" t="s">
        <v>8316</v>
      </c>
      <c r="P3078" s="10">
        <f t="shared" si="192"/>
        <v>15</v>
      </c>
      <c r="Q3078" s="10">
        <f t="shared" si="193"/>
        <v>30.12</v>
      </c>
      <c r="R3078">
        <f t="shared" si="194"/>
        <v>2015</v>
      </c>
      <c r="S3078" s="17">
        <f t="shared" si="195"/>
        <v>42226.651886574073</v>
      </c>
    </row>
    <row r="3079" spans="1:19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14">
        <v>1485903478</v>
      </c>
      <c r="K3079" t="b">
        <v>0</v>
      </c>
      <c r="L3079">
        <v>2</v>
      </c>
      <c r="M3079" t="b">
        <v>0</v>
      </c>
      <c r="N3079" s="12" t="s">
        <v>8276</v>
      </c>
      <c r="O3079" t="s">
        <v>8316</v>
      </c>
      <c r="P3079" s="10">
        <f t="shared" si="192"/>
        <v>0</v>
      </c>
      <c r="Q3079" s="10">
        <f t="shared" si="193"/>
        <v>52.5</v>
      </c>
      <c r="R3079">
        <f t="shared" si="194"/>
        <v>2017</v>
      </c>
      <c r="S3079" s="17">
        <f t="shared" si="195"/>
        <v>42766.956921296296</v>
      </c>
    </row>
    <row r="3080" spans="1:19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14">
        <v>1422328795</v>
      </c>
      <c r="K3080" t="b">
        <v>0</v>
      </c>
      <c r="L3080">
        <v>3</v>
      </c>
      <c r="M3080" t="b">
        <v>0</v>
      </c>
      <c r="N3080" s="12" t="s">
        <v>8276</v>
      </c>
      <c r="O3080" t="s">
        <v>8316</v>
      </c>
      <c r="P3080" s="10">
        <f t="shared" si="192"/>
        <v>0</v>
      </c>
      <c r="Q3080" s="10">
        <f t="shared" si="193"/>
        <v>23.67</v>
      </c>
      <c r="R3080">
        <f t="shared" si="194"/>
        <v>2015</v>
      </c>
      <c r="S3080" s="17">
        <f t="shared" si="195"/>
        <v>42031.138831018514</v>
      </c>
    </row>
    <row r="3081" spans="1:19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14">
        <v>1424452035</v>
      </c>
      <c r="K3081" t="b">
        <v>0</v>
      </c>
      <c r="L3081">
        <v>27</v>
      </c>
      <c r="M3081" t="b">
        <v>0</v>
      </c>
      <c r="N3081" s="12" t="s">
        <v>8276</v>
      </c>
      <c r="O3081" t="s">
        <v>8316</v>
      </c>
      <c r="P3081" s="10">
        <f t="shared" si="192"/>
        <v>1</v>
      </c>
      <c r="Q3081" s="10">
        <f t="shared" si="193"/>
        <v>415.78</v>
      </c>
      <c r="R3081">
        <f t="shared" si="194"/>
        <v>2015</v>
      </c>
      <c r="S3081" s="17">
        <f t="shared" si="195"/>
        <v>42055.713368055556</v>
      </c>
    </row>
    <row r="3082" spans="1:19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14">
        <v>1414456844</v>
      </c>
      <c r="K3082" t="b">
        <v>0</v>
      </c>
      <c r="L3082">
        <v>7</v>
      </c>
      <c r="M3082" t="b">
        <v>0</v>
      </c>
      <c r="N3082" s="12" t="s">
        <v>8276</v>
      </c>
      <c r="O3082" t="s">
        <v>8316</v>
      </c>
      <c r="P3082" s="10">
        <f t="shared" si="192"/>
        <v>0</v>
      </c>
      <c r="Q3082" s="10">
        <f t="shared" si="193"/>
        <v>53.71</v>
      </c>
      <c r="R3082">
        <f t="shared" si="194"/>
        <v>2014</v>
      </c>
      <c r="S3082" s="17">
        <f t="shared" si="195"/>
        <v>41940.028287037036</v>
      </c>
    </row>
    <row r="3083" spans="1:19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14">
        <v>1440130891</v>
      </c>
      <c r="K3083" t="b">
        <v>0</v>
      </c>
      <c r="L3083">
        <v>5</v>
      </c>
      <c r="M3083" t="b">
        <v>0</v>
      </c>
      <c r="N3083" s="12" t="s">
        <v>8276</v>
      </c>
      <c r="O3083" t="s">
        <v>8316</v>
      </c>
      <c r="P3083" s="10">
        <f t="shared" si="192"/>
        <v>0</v>
      </c>
      <c r="Q3083" s="10">
        <f t="shared" si="193"/>
        <v>420.6</v>
      </c>
      <c r="R3083">
        <f t="shared" si="194"/>
        <v>2015</v>
      </c>
      <c r="S3083" s="17">
        <f t="shared" si="195"/>
        <v>42237.181608796294</v>
      </c>
    </row>
    <row r="3084" spans="1:19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14">
        <v>1445033346</v>
      </c>
      <c r="K3084" t="b">
        <v>0</v>
      </c>
      <c r="L3084">
        <v>0</v>
      </c>
      <c r="M3084" t="b">
        <v>0</v>
      </c>
      <c r="N3084" s="12" t="s">
        <v>8276</v>
      </c>
      <c r="O3084" t="s">
        <v>8316</v>
      </c>
      <c r="P3084" s="10">
        <f t="shared" si="192"/>
        <v>0</v>
      </c>
      <c r="Q3084" s="10" t="e">
        <f t="shared" si="193"/>
        <v>#DIV/0!</v>
      </c>
      <c r="R3084">
        <f t="shared" si="194"/>
        <v>2015</v>
      </c>
      <c r="S3084" s="17">
        <f t="shared" si="195"/>
        <v>42293.922986111109</v>
      </c>
    </row>
    <row r="3085" spans="1:19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14">
        <v>1406986278</v>
      </c>
      <c r="K3085" t="b">
        <v>0</v>
      </c>
      <c r="L3085">
        <v>3</v>
      </c>
      <c r="M3085" t="b">
        <v>0</v>
      </c>
      <c r="N3085" s="12" t="s">
        <v>8276</v>
      </c>
      <c r="O3085" t="s">
        <v>8316</v>
      </c>
      <c r="P3085" s="10">
        <f t="shared" si="192"/>
        <v>0</v>
      </c>
      <c r="Q3085" s="10">
        <f t="shared" si="193"/>
        <v>18.670000000000002</v>
      </c>
      <c r="R3085">
        <f t="shared" si="194"/>
        <v>2014</v>
      </c>
      <c r="S3085" s="17">
        <f t="shared" si="195"/>
        <v>41853.563402777778</v>
      </c>
    </row>
    <row r="3086" spans="1:19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14">
        <v>1428340931</v>
      </c>
      <c r="K3086" t="b">
        <v>0</v>
      </c>
      <c r="L3086">
        <v>6</v>
      </c>
      <c r="M3086" t="b">
        <v>0</v>
      </c>
      <c r="N3086" s="12" t="s">
        <v>8276</v>
      </c>
      <c r="O3086" t="s">
        <v>8316</v>
      </c>
      <c r="P3086" s="10">
        <f t="shared" si="192"/>
        <v>12</v>
      </c>
      <c r="Q3086" s="10">
        <f t="shared" si="193"/>
        <v>78.33</v>
      </c>
      <c r="R3086">
        <f t="shared" si="194"/>
        <v>2015</v>
      </c>
      <c r="S3086" s="17">
        <f t="shared" si="195"/>
        <v>42100.723738425921</v>
      </c>
    </row>
    <row r="3087" spans="1:19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14">
        <v>1440969159</v>
      </c>
      <c r="K3087" t="b">
        <v>0</v>
      </c>
      <c r="L3087">
        <v>9</v>
      </c>
      <c r="M3087" t="b">
        <v>0</v>
      </c>
      <c r="N3087" s="12" t="s">
        <v>8276</v>
      </c>
      <c r="O3087" t="s">
        <v>8316</v>
      </c>
      <c r="P3087" s="10">
        <f t="shared" si="192"/>
        <v>2</v>
      </c>
      <c r="Q3087" s="10">
        <f t="shared" si="193"/>
        <v>67.78</v>
      </c>
      <c r="R3087">
        <f t="shared" si="194"/>
        <v>2015</v>
      </c>
      <c r="S3087" s="17">
        <f t="shared" si="195"/>
        <v>42246.883784722217</v>
      </c>
    </row>
    <row r="3088" spans="1:19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14">
        <v>1434643559</v>
      </c>
      <c r="K3088" t="b">
        <v>0</v>
      </c>
      <c r="L3088">
        <v>3</v>
      </c>
      <c r="M3088" t="b">
        <v>0</v>
      </c>
      <c r="N3088" s="12" t="s">
        <v>8276</v>
      </c>
      <c r="O3088" t="s">
        <v>8316</v>
      </c>
      <c r="P3088" s="10">
        <f t="shared" si="192"/>
        <v>0</v>
      </c>
      <c r="Q3088" s="10">
        <f t="shared" si="193"/>
        <v>16.670000000000002</v>
      </c>
      <c r="R3088">
        <f t="shared" si="194"/>
        <v>2015</v>
      </c>
      <c r="S3088" s="17">
        <f t="shared" si="195"/>
        <v>42173.67082175926</v>
      </c>
    </row>
    <row r="3089" spans="1:19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14">
        <v>1477107390</v>
      </c>
      <c r="K3089" t="b">
        <v>0</v>
      </c>
      <c r="L3089">
        <v>2</v>
      </c>
      <c r="M3089" t="b">
        <v>0</v>
      </c>
      <c r="N3089" s="12" t="s">
        <v>8276</v>
      </c>
      <c r="O3089" t="s">
        <v>8316</v>
      </c>
      <c r="P3089" s="10">
        <f t="shared" si="192"/>
        <v>1</v>
      </c>
      <c r="Q3089" s="10">
        <f t="shared" si="193"/>
        <v>62.5</v>
      </c>
      <c r="R3089">
        <f t="shared" si="194"/>
        <v>2016</v>
      </c>
      <c r="S3089" s="17">
        <f t="shared" si="195"/>
        <v>42665.150347222225</v>
      </c>
    </row>
    <row r="3090" spans="1:19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14">
        <v>1418046247</v>
      </c>
      <c r="K3090" t="b">
        <v>0</v>
      </c>
      <c r="L3090">
        <v>3</v>
      </c>
      <c r="M3090" t="b">
        <v>0</v>
      </c>
      <c r="N3090" s="12" t="s">
        <v>8276</v>
      </c>
      <c r="O3090" t="s">
        <v>8316</v>
      </c>
      <c r="P3090" s="10">
        <f t="shared" si="192"/>
        <v>0</v>
      </c>
      <c r="Q3090" s="10">
        <f t="shared" si="193"/>
        <v>42</v>
      </c>
      <c r="R3090">
        <f t="shared" si="194"/>
        <v>2014</v>
      </c>
      <c r="S3090" s="17">
        <f t="shared" si="195"/>
        <v>41981.57230324074</v>
      </c>
    </row>
    <row r="3091" spans="1:19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14">
        <v>1465304483</v>
      </c>
      <c r="K3091" t="b">
        <v>0</v>
      </c>
      <c r="L3091">
        <v>45</v>
      </c>
      <c r="M3091" t="b">
        <v>0</v>
      </c>
      <c r="N3091" s="12" t="s">
        <v>8276</v>
      </c>
      <c r="O3091" t="s">
        <v>8316</v>
      </c>
      <c r="P3091" s="10">
        <f t="shared" si="192"/>
        <v>23</v>
      </c>
      <c r="Q3091" s="10">
        <f t="shared" si="193"/>
        <v>130.09</v>
      </c>
      <c r="R3091">
        <f t="shared" si="194"/>
        <v>2016</v>
      </c>
      <c r="S3091" s="17">
        <f t="shared" si="195"/>
        <v>42528.542627314819</v>
      </c>
    </row>
    <row r="3092" spans="1:19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14">
        <v>1425325145</v>
      </c>
      <c r="K3092" t="b">
        <v>0</v>
      </c>
      <c r="L3092">
        <v>9</v>
      </c>
      <c r="M3092" t="b">
        <v>0</v>
      </c>
      <c r="N3092" s="12" t="s">
        <v>8276</v>
      </c>
      <c r="O3092" t="s">
        <v>8316</v>
      </c>
      <c r="P3092" s="10">
        <f t="shared" si="192"/>
        <v>5</v>
      </c>
      <c r="Q3092" s="10">
        <f t="shared" si="193"/>
        <v>1270.22</v>
      </c>
      <c r="R3092">
        <f t="shared" si="194"/>
        <v>2015</v>
      </c>
      <c r="S3092" s="17">
        <f t="shared" si="195"/>
        <v>42065.818807870368</v>
      </c>
    </row>
    <row r="3093" spans="1:19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14">
        <v>1468622743</v>
      </c>
      <c r="K3093" t="b">
        <v>0</v>
      </c>
      <c r="L3093">
        <v>9</v>
      </c>
      <c r="M3093" t="b">
        <v>0</v>
      </c>
      <c r="N3093" s="12" t="s">
        <v>8276</v>
      </c>
      <c r="O3093" t="s">
        <v>8316</v>
      </c>
      <c r="P3093" s="10">
        <f t="shared" si="192"/>
        <v>16</v>
      </c>
      <c r="Q3093" s="10">
        <f t="shared" si="193"/>
        <v>88.44</v>
      </c>
      <c r="R3093">
        <f t="shared" si="194"/>
        <v>2016</v>
      </c>
      <c r="S3093" s="17">
        <f t="shared" si="195"/>
        <v>42566.948414351849</v>
      </c>
    </row>
    <row r="3094" spans="1:19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14">
        <v>1441723912</v>
      </c>
      <c r="K3094" t="b">
        <v>0</v>
      </c>
      <c r="L3094">
        <v>21</v>
      </c>
      <c r="M3094" t="b">
        <v>0</v>
      </c>
      <c r="N3094" s="12" t="s">
        <v>8276</v>
      </c>
      <c r="O3094" t="s">
        <v>8316</v>
      </c>
      <c r="P3094" s="10">
        <f t="shared" si="192"/>
        <v>1</v>
      </c>
      <c r="Q3094" s="10">
        <f t="shared" si="193"/>
        <v>56.34</v>
      </c>
      <c r="R3094">
        <f t="shared" si="194"/>
        <v>2015</v>
      </c>
      <c r="S3094" s="17">
        <f t="shared" si="195"/>
        <v>42255.619351851856</v>
      </c>
    </row>
    <row r="3095" spans="1:19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14">
        <v>1398980941</v>
      </c>
      <c r="K3095" t="b">
        <v>0</v>
      </c>
      <c r="L3095">
        <v>17</v>
      </c>
      <c r="M3095" t="b">
        <v>0</v>
      </c>
      <c r="N3095" s="12" t="s">
        <v>8276</v>
      </c>
      <c r="O3095" t="s">
        <v>8316</v>
      </c>
      <c r="P3095" s="10">
        <f t="shared" si="192"/>
        <v>23</v>
      </c>
      <c r="Q3095" s="10">
        <f t="shared" si="193"/>
        <v>53.53</v>
      </c>
      <c r="R3095">
        <f t="shared" si="194"/>
        <v>2014</v>
      </c>
      <c r="S3095" s="17">
        <f t="shared" si="195"/>
        <v>41760.909039351849</v>
      </c>
    </row>
    <row r="3096" spans="1:19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14">
        <v>1437591956</v>
      </c>
      <c r="K3096" t="b">
        <v>0</v>
      </c>
      <c r="L3096">
        <v>1</v>
      </c>
      <c r="M3096" t="b">
        <v>0</v>
      </c>
      <c r="N3096" s="12" t="s">
        <v>8276</v>
      </c>
      <c r="O3096" t="s">
        <v>8316</v>
      </c>
      <c r="P3096" s="10">
        <f t="shared" si="192"/>
        <v>0</v>
      </c>
      <c r="Q3096" s="10">
        <f t="shared" si="193"/>
        <v>25</v>
      </c>
      <c r="R3096">
        <f t="shared" si="194"/>
        <v>2015</v>
      </c>
      <c r="S3096" s="17">
        <f t="shared" si="195"/>
        <v>42207.795787037037</v>
      </c>
    </row>
    <row r="3097" spans="1:19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14">
        <v>1464827780</v>
      </c>
      <c r="K3097" t="b">
        <v>0</v>
      </c>
      <c r="L3097">
        <v>1</v>
      </c>
      <c r="M3097" t="b">
        <v>0</v>
      </c>
      <c r="N3097" s="12" t="s">
        <v>8276</v>
      </c>
      <c r="O3097" t="s">
        <v>8316</v>
      </c>
      <c r="P3097" s="10">
        <f t="shared" si="192"/>
        <v>0</v>
      </c>
      <c r="Q3097" s="10">
        <f t="shared" si="193"/>
        <v>50</v>
      </c>
      <c r="R3097">
        <f t="shared" si="194"/>
        <v>2016</v>
      </c>
      <c r="S3097" s="17">
        <f t="shared" si="195"/>
        <v>42523.025231481486</v>
      </c>
    </row>
    <row r="3098" spans="1:19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14">
        <v>1429559326</v>
      </c>
      <c r="K3098" t="b">
        <v>0</v>
      </c>
      <c r="L3098">
        <v>14</v>
      </c>
      <c r="M3098" t="b">
        <v>0</v>
      </c>
      <c r="N3098" s="12" t="s">
        <v>8276</v>
      </c>
      <c r="O3098" t="s">
        <v>8316</v>
      </c>
      <c r="P3098" s="10">
        <f t="shared" si="192"/>
        <v>4</v>
      </c>
      <c r="Q3098" s="10">
        <f t="shared" si="193"/>
        <v>56.79</v>
      </c>
      <c r="R3098">
        <f t="shared" si="194"/>
        <v>2015</v>
      </c>
      <c r="S3098" s="17">
        <f t="shared" si="195"/>
        <v>42114.825532407413</v>
      </c>
    </row>
    <row r="3099" spans="1:19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14">
        <v>1474027501</v>
      </c>
      <c r="K3099" t="b">
        <v>0</v>
      </c>
      <c r="L3099">
        <v>42</v>
      </c>
      <c r="M3099" t="b">
        <v>0</v>
      </c>
      <c r="N3099" s="12" t="s">
        <v>8276</v>
      </c>
      <c r="O3099" t="s">
        <v>8316</v>
      </c>
      <c r="P3099" s="10">
        <f t="shared" si="192"/>
        <v>17</v>
      </c>
      <c r="Q3099" s="10">
        <f t="shared" si="193"/>
        <v>40.83</v>
      </c>
      <c r="R3099">
        <f t="shared" si="194"/>
        <v>2016</v>
      </c>
      <c r="S3099" s="17">
        <f t="shared" si="195"/>
        <v>42629.503483796296</v>
      </c>
    </row>
    <row r="3100" spans="1:19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14">
        <v>1450724449</v>
      </c>
      <c r="K3100" t="b">
        <v>0</v>
      </c>
      <c r="L3100">
        <v>27</v>
      </c>
      <c r="M3100" t="b">
        <v>0</v>
      </c>
      <c r="N3100" s="12" t="s">
        <v>8276</v>
      </c>
      <c r="O3100" t="s">
        <v>8316</v>
      </c>
      <c r="P3100" s="10">
        <f t="shared" si="192"/>
        <v>4</v>
      </c>
      <c r="Q3100" s="10">
        <f t="shared" si="193"/>
        <v>65.11</v>
      </c>
      <c r="R3100">
        <f t="shared" si="194"/>
        <v>2015</v>
      </c>
      <c r="S3100" s="17">
        <f t="shared" si="195"/>
        <v>42359.792233796295</v>
      </c>
    </row>
    <row r="3101" spans="1:19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14">
        <v>1452659591</v>
      </c>
      <c r="K3101" t="b">
        <v>0</v>
      </c>
      <c r="L3101">
        <v>5</v>
      </c>
      <c r="M3101" t="b">
        <v>0</v>
      </c>
      <c r="N3101" s="12" t="s">
        <v>8276</v>
      </c>
      <c r="O3101" t="s">
        <v>8316</v>
      </c>
      <c r="P3101" s="10">
        <f t="shared" si="192"/>
        <v>14</v>
      </c>
      <c r="Q3101" s="10">
        <f t="shared" si="193"/>
        <v>55.6</v>
      </c>
      <c r="R3101">
        <f t="shared" si="194"/>
        <v>2016</v>
      </c>
      <c r="S3101" s="17">
        <f t="shared" si="195"/>
        <v>42382.189710648148</v>
      </c>
    </row>
    <row r="3102" spans="1:19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14">
        <v>1411224975</v>
      </c>
      <c r="K3102" t="b">
        <v>0</v>
      </c>
      <c r="L3102">
        <v>13</v>
      </c>
      <c r="M3102" t="b">
        <v>0</v>
      </c>
      <c r="N3102" s="12" t="s">
        <v>8276</v>
      </c>
      <c r="O3102" t="s">
        <v>8316</v>
      </c>
      <c r="P3102" s="10">
        <f t="shared" si="192"/>
        <v>15</v>
      </c>
      <c r="Q3102" s="10">
        <f t="shared" si="193"/>
        <v>140.54</v>
      </c>
      <c r="R3102">
        <f t="shared" si="194"/>
        <v>2014</v>
      </c>
      <c r="S3102" s="17">
        <f t="shared" si="195"/>
        <v>41902.622395833336</v>
      </c>
    </row>
    <row r="3103" spans="1:19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14">
        <v>1434445937</v>
      </c>
      <c r="K3103" t="b">
        <v>0</v>
      </c>
      <c r="L3103">
        <v>12</v>
      </c>
      <c r="M3103" t="b">
        <v>0</v>
      </c>
      <c r="N3103" s="12" t="s">
        <v>8276</v>
      </c>
      <c r="O3103" t="s">
        <v>8316</v>
      </c>
      <c r="P3103" s="10">
        <f t="shared" si="192"/>
        <v>12</v>
      </c>
      <c r="Q3103" s="10">
        <f t="shared" si="193"/>
        <v>25</v>
      </c>
      <c r="R3103">
        <f t="shared" si="194"/>
        <v>2015</v>
      </c>
      <c r="S3103" s="17">
        <f t="shared" si="195"/>
        <v>42171.383530092593</v>
      </c>
    </row>
    <row r="3104" spans="1:19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14">
        <v>1467619818</v>
      </c>
      <c r="K3104" t="b">
        <v>0</v>
      </c>
      <c r="L3104">
        <v>90</v>
      </c>
      <c r="M3104" t="b">
        <v>0</v>
      </c>
      <c r="N3104" s="12" t="s">
        <v>8276</v>
      </c>
      <c r="O3104" t="s">
        <v>8316</v>
      </c>
      <c r="P3104" s="10">
        <f t="shared" si="192"/>
        <v>39</v>
      </c>
      <c r="Q3104" s="10">
        <f t="shared" si="193"/>
        <v>69.53</v>
      </c>
      <c r="R3104">
        <f t="shared" si="194"/>
        <v>2016</v>
      </c>
      <c r="S3104" s="17">
        <f t="shared" si="195"/>
        <v>42555.340486111112</v>
      </c>
    </row>
    <row r="3105" spans="1:19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14">
        <v>1428896706</v>
      </c>
      <c r="K3105" t="b">
        <v>0</v>
      </c>
      <c r="L3105">
        <v>2</v>
      </c>
      <c r="M3105" t="b">
        <v>0</v>
      </c>
      <c r="N3105" s="12" t="s">
        <v>8276</v>
      </c>
      <c r="O3105" t="s">
        <v>8316</v>
      </c>
      <c r="P3105" s="10">
        <f t="shared" si="192"/>
        <v>0</v>
      </c>
      <c r="Q3105" s="10">
        <f t="shared" si="193"/>
        <v>5.5</v>
      </c>
      <c r="R3105">
        <f t="shared" si="194"/>
        <v>2015</v>
      </c>
      <c r="S3105" s="17">
        <f t="shared" si="195"/>
        <v>42107.156319444446</v>
      </c>
    </row>
    <row r="3106" spans="1:19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14">
        <v>1420235311</v>
      </c>
      <c r="K3106" t="b">
        <v>0</v>
      </c>
      <c r="L3106">
        <v>5</v>
      </c>
      <c r="M3106" t="b">
        <v>0</v>
      </c>
      <c r="N3106" s="12" t="s">
        <v>8276</v>
      </c>
      <c r="O3106" t="s">
        <v>8316</v>
      </c>
      <c r="P3106" s="10">
        <f t="shared" si="192"/>
        <v>30</v>
      </c>
      <c r="Q3106" s="10">
        <f t="shared" si="193"/>
        <v>237</v>
      </c>
      <c r="R3106">
        <f t="shared" si="194"/>
        <v>2015</v>
      </c>
      <c r="S3106" s="17">
        <f t="shared" si="195"/>
        <v>42006.908692129626</v>
      </c>
    </row>
    <row r="3107" spans="1:19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14">
        <v>1408986916</v>
      </c>
      <c r="K3107" t="b">
        <v>0</v>
      </c>
      <c r="L3107">
        <v>31</v>
      </c>
      <c r="M3107" t="b">
        <v>0</v>
      </c>
      <c r="N3107" s="12" t="s">
        <v>8276</v>
      </c>
      <c r="O3107" t="s">
        <v>8316</v>
      </c>
      <c r="P3107" s="10">
        <f t="shared" si="192"/>
        <v>42</v>
      </c>
      <c r="Q3107" s="10">
        <f t="shared" si="193"/>
        <v>79.87</v>
      </c>
      <c r="R3107">
        <f t="shared" si="194"/>
        <v>2014</v>
      </c>
      <c r="S3107" s="17">
        <f t="shared" si="195"/>
        <v>41876.718935185185</v>
      </c>
    </row>
    <row r="3108" spans="1:19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14">
        <v>1440497876</v>
      </c>
      <c r="K3108" t="b">
        <v>0</v>
      </c>
      <c r="L3108">
        <v>4</v>
      </c>
      <c r="M3108" t="b">
        <v>0</v>
      </c>
      <c r="N3108" s="12" t="s">
        <v>8276</v>
      </c>
      <c r="O3108" t="s">
        <v>8316</v>
      </c>
      <c r="P3108" s="10">
        <f t="shared" si="192"/>
        <v>4</v>
      </c>
      <c r="Q3108" s="10">
        <f t="shared" si="193"/>
        <v>10.25</v>
      </c>
      <c r="R3108">
        <f t="shared" si="194"/>
        <v>2015</v>
      </c>
      <c r="S3108" s="17">
        <f t="shared" si="195"/>
        <v>42241.429120370376</v>
      </c>
    </row>
    <row r="3109" spans="1:19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14">
        <v>1430767951</v>
      </c>
      <c r="K3109" t="b">
        <v>0</v>
      </c>
      <c r="L3109">
        <v>29</v>
      </c>
      <c r="M3109" t="b">
        <v>0</v>
      </c>
      <c r="N3109" s="12" t="s">
        <v>8276</v>
      </c>
      <c r="O3109" t="s">
        <v>8316</v>
      </c>
      <c r="P3109" s="10">
        <f t="shared" si="192"/>
        <v>20</v>
      </c>
      <c r="Q3109" s="10">
        <f t="shared" si="193"/>
        <v>272.58999999999997</v>
      </c>
      <c r="R3109">
        <f t="shared" si="194"/>
        <v>2015</v>
      </c>
      <c r="S3109" s="17">
        <f t="shared" si="195"/>
        <v>42128.814247685179</v>
      </c>
    </row>
    <row r="3110" spans="1:19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14">
        <v>1425053994</v>
      </c>
      <c r="K3110" t="b">
        <v>0</v>
      </c>
      <c r="L3110">
        <v>2</v>
      </c>
      <c r="M3110" t="b">
        <v>0</v>
      </c>
      <c r="N3110" s="12" t="s">
        <v>8276</v>
      </c>
      <c r="O3110" t="s">
        <v>8316</v>
      </c>
      <c r="P3110" s="10">
        <f t="shared" si="192"/>
        <v>0</v>
      </c>
      <c r="Q3110" s="10">
        <f t="shared" si="193"/>
        <v>13</v>
      </c>
      <c r="R3110">
        <f t="shared" si="194"/>
        <v>2015</v>
      </c>
      <c r="S3110" s="17">
        <f t="shared" si="195"/>
        <v>42062.680486111116</v>
      </c>
    </row>
    <row r="3111" spans="1:19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14">
        <v>1406170810</v>
      </c>
      <c r="K3111" t="b">
        <v>0</v>
      </c>
      <c r="L3111">
        <v>114</v>
      </c>
      <c r="M3111" t="b">
        <v>0</v>
      </c>
      <c r="N3111" s="12" t="s">
        <v>8276</v>
      </c>
      <c r="O3111" t="s">
        <v>8316</v>
      </c>
      <c r="P3111" s="10">
        <f t="shared" si="192"/>
        <v>25</v>
      </c>
      <c r="Q3111" s="10">
        <f t="shared" si="193"/>
        <v>58.18</v>
      </c>
      <c r="R3111">
        <f t="shared" si="194"/>
        <v>2014</v>
      </c>
      <c r="S3111" s="17">
        <f t="shared" si="195"/>
        <v>41844.125115740739</v>
      </c>
    </row>
    <row r="3112" spans="1:19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14">
        <v>1484009119</v>
      </c>
      <c r="K3112" t="b">
        <v>0</v>
      </c>
      <c r="L3112">
        <v>1</v>
      </c>
      <c r="M3112" t="b">
        <v>0</v>
      </c>
      <c r="N3112" s="12" t="s">
        <v>8276</v>
      </c>
      <c r="O3112" t="s">
        <v>8316</v>
      </c>
      <c r="P3112" s="10">
        <f t="shared" si="192"/>
        <v>0</v>
      </c>
      <c r="Q3112" s="10">
        <f t="shared" si="193"/>
        <v>10</v>
      </c>
      <c r="R3112">
        <f t="shared" si="194"/>
        <v>2017</v>
      </c>
      <c r="S3112" s="17">
        <f t="shared" si="195"/>
        <v>42745.031469907408</v>
      </c>
    </row>
    <row r="3113" spans="1:19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14">
        <v>1409753820</v>
      </c>
      <c r="K3113" t="b">
        <v>0</v>
      </c>
      <c r="L3113">
        <v>76</v>
      </c>
      <c r="M3113" t="b">
        <v>0</v>
      </c>
      <c r="N3113" s="12" t="s">
        <v>8276</v>
      </c>
      <c r="O3113" t="s">
        <v>8316</v>
      </c>
      <c r="P3113" s="10">
        <f t="shared" si="192"/>
        <v>27</v>
      </c>
      <c r="Q3113" s="10">
        <f t="shared" si="193"/>
        <v>70.11</v>
      </c>
      <c r="R3113">
        <f t="shared" si="194"/>
        <v>2014</v>
      </c>
      <c r="S3113" s="17">
        <f t="shared" si="195"/>
        <v>41885.595138888886</v>
      </c>
    </row>
    <row r="3114" spans="1:19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14">
        <v>1472784934</v>
      </c>
      <c r="K3114" t="b">
        <v>0</v>
      </c>
      <c r="L3114">
        <v>9</v>
      </c>
      <c r="M3114" t="b">
        <v>0</v>
      </c>
      <c r="N3114" s="12" t="s">
        <v>8276</v>
      </c>
      <c r="O3114" t="s">
        <v>8316</v>
      </c>
      <c r="P3114" s="10">
        <f t="shared" si="192"/>
        <v>5</v>
      </c>
      <c r="Q3114" s="10">
        <f t="shared" si="193"/>
        <v>57.89</v>
      </c>
      <c r="R3114">
        <f t="shared" si="194"/>
        <v>2016</v>
      </c>
      <c r="S3114" s="17">
        <f t="shared" si="195"/>
        <v>42615.121921296297</v>
      </c>
    </row>
    <row r="3115" spans="1:19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14">
        <v>1426699982</v>
      </c>
      <c r="K3115" t="b">
        <v>0</v>
      </c>
      <c r="L3115">
        <v>37</v>
      </c>
      <c r="M3115" t="b">
        <v>0</v>
      </c>
      <c r="N3115" s="12" t="s">
        <v>8276</v>
      </c>
      <c r="O3115" t="s">
        <v>8316</v>
      </c>
      <c r="P3115" s="10">
        <f t="shared" si="192"/>
        <v>4</v>
      </c>
      <c r="Q3115" s="10">
        <f t="shared" si="193"/>
        <v>125.27</v>
      </c>
      <c r="R3115">
        <f t="shared" si="194"/>
        <v>2015</v>
      </c>
      <c r="S3115" s="17">
        <f t="shared" si="195"/>
        <v>42081.731273148151</v>
      </c>
    </row>
    <row r="3116" spans="1:19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14">
        <v>1406128250</v>
      </c>
      <c r="K3116" t="b">
        <v>0</v>
      </c>
      <c r="L3116">
        <v>0</v>
      </c>
      <c r="M3116" t="b">
        <v>0</v>
      </c>
      <c r="N3116" s="12" t="s">
        <v>8276</v>
      </c>
      <c r="O3116" t="s">
        <v>8316</v>
      </c>
      <c r="P3116" s="10">
        <f t="shared" si="192"/>
        <v>0</v>
      </c>
      <c r="Q3116" s="10" t="e">
        <f t="shared" si="193"/>
        <v>#DIV/0!</v>
      </c>
      <c r="R3116">
        <f t="shared" si="194"/>
        <v>2014</v>
      </c>
      <c r="S3116" s="17">
        <f t="shared" si="195"/>
        <v>41843.632523148146</v>
      </c>
    </row>
    <row r="3117" spans="1:19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14">
        <v>1462531427</v>
      </c>
      <c r="K3117" t="b">
        <v>0</v>
      </c>
      <c r="L3117">
        <v>1</v>
      </c>
      <c r="M3117" t="b">
        <v>0</v>
      </c>
      <c r="N3117" s="12" t="s">
        <v>8276</v>
      </c>
      <c r="O3117" t="s">
        <v>8316</v>
      </c>
      <c r="P3117" s="10">
        <f t="shared" si="192"/>
        <v>3</v>
      </c>
      <c r="Q3117" s="10">
        <f t="shared" si="193"/>
        <v>300</v>
      </c>
      <c r="R3117">
        <f t="shared" si="194"/>
        <v>2016</v>
      </c>
      <c r="S3117" s="17">
        <f t="shared" si="195"/>
        <v>42496.447071759263</v>
      </c>
    </row>
    <row r="3118" spans="1:19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14">
        <v>1426681325</v>
      </c>
      <c r="K3118" t="b">
        <v>0</v>
      </c>
      <c r="L3118">
        <v>10</v>
      </c>
      <c r="M3118" t="b">
        <v>0</v>
      </c>
      <c r="N3118" s="12" t="s">
        <v>8276</v>
      </c>
      <c r="O3118" t="s">
        <v>8316</v>
      </c>
      <c r="P3118" s="10">
        <f t="shared" si="192"/>
        <v>57</v>
      </c>
      <c r="Q3118" s="10">
        <f t="shared" si="193"/>
        <v>43</v>
      </c>
      <c r="R3118">
        <f t="shared" si="194"/>
        <v>2015</v>
      </c>
      <c r="S3118" s="17">
        <f t="shared" si="195"/>
        <v>42081.515335648146</v>
      </c>
    </row>
    <row r="3119" spans="1:19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14">
        <v>1463648360</v>
      </c>
      <c r="K3119" t="b">
        <v>0</v>
      </c>
      <c r="L3119">
        <v>1</v>
      </c>
      <c r="M3119" t="b">
        <v>0</v>
      </c>
      <c r="N3119" s="12" t="s">
        <v>8276</v>
      </c>
      <c r="O3119" t="s">
        <v>8316</v>
      </c>
      <c r="P3119" s="10">
        <f t="shared" si="192"/>
        <v>0</v>
      </c>
      <c r="Q3119" s="10">
        <f t="shared" si="193"/>
        <v>1</v>
      </c>
      <c r="R3119">
        <f t="shared" si="194"/>
        <v>2016</v>
      </c>
      <c r="S3119" s="17">
        <f t="shared" si="195"/>
        <v>42509.374537037031</v>
      </c>
    </row>
    <row r="3120" spans="1:19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14">
        <v>1465832123</v>
      </c>
      <c r="K3120" t="b">
        <v>0</v>
      </c>
      <c r="L3120">
        <v>2</v>
      </c>
      <c r="M3120" t="b">
        <v>0</v>
      </c>
      <c r="N3120" s="12" t="s">
        <v>8276</v>
      </c>
      <c r="O3120" t="s">
        <v>8316</v>
      </c>
      <c r="P3120" s="10">
        <f t="shared" si="192"/>
        <v>0</v>
      </c>
      <c r="Q3120" s="10">
        <f t="shared" si="193"/>
        <v>775</v>
      </c>
      <c r="R3120">
        <f t="shared" si="194"/>
        <v>2016</v>
      </c>
      <c r="S3120" s="17">
        <f t="shared" si="195"/>
        <v>42534.649571759262</v>
      </c>
    </row>
    <row r="3121" spans="1:19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14">
        <v>1424826332</v>
      </c>
      <c r="K3121" t="b">
        <v>0</v>
      </c>
      <c r="L3121">
        <v>1</v>
      </c>
      <c r="M3121" t="b">
        <v>0</v>
      </c>
      <c r="N3121" s="12" t="s">
        <v>8276</v>
      </c>
      <c r="O3121" t="s">
        <v>8316</v>
      </c>
      <c r="P3121" s="10">
        <f t="shared" si="192"/>
        <v>0</v>
      </c>
      <c r="Q3121" s="10">
        <f t="shared" si="193"/>
        <v>5</v>
      </c>
      <c r="R3121">
        <f t="shared" si="194"/>
        <v>2015</v>
      </c>
      <c r="S3121" s="17">
        <f t="shared" si="195"/>
        <v>42060.04550925926</v>
      </c>
    </row>
    <row r="3122" spans="1:19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14">
        <v>1457303796</v>
      </c>
      <c r="K3122" t="b">
        <v>0</v>
      </c>
      <c r="L3122">
        <v>10</v>
      </c>
      <c r="M3122" t="b">
        <v>0</v>
      </c>
      <c r="N3122" s="12" t="s">
        <v>8276</v>
      </c>
      <c r="O3122" t="s">
        <v>8316</v>
      </c>
      <c r="P3122" s="10">
        <f t="shared" si="192"/>
        <v>0</v>
      </c>
      <c r="Q3122" s="10">
        <f t="shared" si="193"/>
        <v>12.8</v>
      </c>
      <c r="R3122">
        <f t="shared" si="194"/>
        <v>2016</v>
      </c>
      <c r="S3122" s="17">
        <f t="shared" si="195"/>
        <v>42435.942083333335</v>
      </c>
    </row>
    <row r="3123" spans="1:19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14">
        <v>1406564335</v>
      </c>
      <c r="K3123" t="b">
        <v>0</v>
      </c>
      <c r="L3123">
        <v>1</v>
      </c>
      <c r="M3123" t="b">
        <v>0</v>
      </c>
      <c r="N3123" s="12" t="s">
        <v>8276</v>
      </c>
      <c r="O3123" t="s">
        <v>8316</v>
      </c>
      <c r="P3123" s="10">
        <f t="shared" si="192"/>
        <v>1</v>
      </c>
      <c r="Q3123" s="10">
        <f t="shared" si="193"/>
        <v>10</v>
      </c>
      <c r="R3123">
        <f t="shared" si="194"/>
        <v>2014</v>
      </c>
      <c r="S3123" s="17">
        <f t="shared" si="195"/>
        <v>41848.679803240739</v>
      </c>
    </row>
    <row r="3124" spans="1:19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14">
        <v>1478298132</v>
      </c>
      <c r="K3124" t="b">
        <v>0</v>
      </c>
      <c r="L3124">
        <v>2</v>
      </c>
      <c r="M3124" t="b">
        <v>0</v>
      </c>
      <c r="N3124" s="12" t="s">
        <v>8276</v>
      </c>
      <c r="O3124" t="s">
        <v>8316</v>
      </c>
      <c r="P3124" s="10">
        <f t="shared" si="192"/>
        <v>58</v>
      </c>
      <c r="Q3124" s="10">
        <f t="shared" si="193"/>
        <v>58</v>
      </c>
      <c r="R3124">
        <f t="shared" si="194"/>
        <v>2016</v>
      </c>
      <c r="S3124" s="17">
        <f t="shared" si="195"/>
        <v>42678.932083333333</v>
      </c>
    </row>
    <row r="3125" spans="1:19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14">
        <v>1465516198</v>
      </c>
      <c r="K3125" t="b">
        <v>0</v>
      </c>
      <c r="L3125">
        <v>348</v>
      </c>
      <c r="M3125" t="b">
        <v>0</v>
      </c>
      <c r="N3125" s="12" t="s">
        <v>8276</v>
      </c>
      <c r="O3125" t="s">
        <v>8316</v>
      </c>
      <c r="P3125" s="10">
        <f t="shared" si="192"/>
        <v>68</v>
      </c>
      <c r="Q3125" s="10">
        <f t="shared" si="193"/>
        <v>244.8</v>
      </c>
      <c r="R3125">
        <f t="shared" si="194"/>
        <v>2016</v>
      </c>
      <c r="S3125" s="17">
        <f t="shared" si="195"/>
        <v>42530.993032407408</v>
      </c>
    </row>
    <row r="3126" spans="1:19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14">
        <v>1417718601</v>
      </c>
      <c r="K3126" t="b">
        <v>0</v>
      </c>
      <c r="L3126">
        <v>4</v>
      </c>
      <c r="M3126" t="b">
        <v>0</v>
      </c>
      <c r="N3126" s="12" t="s">
        <v>8276</v>
      </c>
      <c r="O3126" t="s">
        <v>8316</v>
      </c>
      <c r="P3126" s="10">
        <f t="shared" si="192"/>
        <v>0</v>
      </c>
      <c r="Q3126" s="10">
        <f t="shared" si="193"/>
        <v>6.5</v>
      </c>
      <c r="R3126">
        <f t="shared" si="194"/>
        <v>2014</v>
      </c>
      <c r="S3126" s="17">
        <f t="shared" si="195"/>
        <v>41977.780104166668</v>
      </c>
    </row>
    <row r="3127" spans="1:19" ht="15.7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14">
        <v>1449550672</v>
      </c>
      <c r="K3127" t="b">
        <v>0</v>
      </c>
      <c r="L3127">
        <v>0</v>
      </c>
      <c r="M3127" t="b">
        <v>0</v>
      </c>
      <c r="N3127" s="12" t="s">
        <v>8276</v>
      </c>
      <c r="O3127" t="s">
        <v>8316</v>
      </c>
      <c r="P3127" s="10">
        <f t="shared" si="192"/>
        <v>0</v>
      </c>
      <c r="Q3127" s="10" t="e">
        <f t="shared" si="193"/>
        <v>#DIV/0!</v>
      </c>
      <c r="R3127">
        <f t="shared" si="194"/>
        <v>2015</v>
      </c>
      <c r="S3127" s="17">
        <f t="shared" si="195"/>
        <v>42346.20685185185</v>
      </c>
    </row>
    <row r="3128" spans="1:19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14">
        <v>1456532762</v>
      </c>
      <c r="K3128" t="b">
        <v>0</v>
      </c>
      <c r="L3128">
        <v>17</v>
      </c>
      <c r="M3128" t="b">
        <v>0</v>
      </c>
      <c r="N3128" s="12" t="s">
        <v>8276</v>
      </c>
      <c r="O3128" t="s">
        <v>8316</v>
      </c>
      <c r="P3128" s="10">
        <f t="shared" si="192"/>
        <v>4</v>
      </c>
      <c r="Q3128" s="10">
        <f t="shared" si="193"/>
        <v>61.18</v>
      </c>
      <c r="R3128">
        <f t="shared" si="194"/>
        <v>2016</v>
      </c>
      <c r="S3128" s="17">
        <f t="shared" si="195"/>
        <v>42427.01807870371</v>
      </c>
    </row>
    <row r="3129" spans="1:19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14">
        <v>1422650029</v>
      </c>
      <c r="K3129" t="b">
        <v>0</v>
      </c>
      <c r="L3129">
        <v>0</v>
      </c>
      <c r="M3129" t="b">
        <v>0</v>
      </c>
      <c r="N3129" s="12" t="s">
        <v>8276</v>
      </c>
      <c r="O3129" t="s">
        <v>8316</v>
      </c>
      <c r="P3129" s="10">
        <f t="shared" si="192"/>
        <v>0</v>
      </c>
      <c r="Q3129" s="10" t="e">
        <f t="shared" si="193"/>
        <v>#DIV/0!</v>
      </c>
      <c r="R3129">
        <f t="shared" si="194"/>
        <v>2015</v>
      </c>
      <c r="S3129" s="17">
        <f t="shared" si="195"/>
        <v>42034.856817129628</v>
      </c>
    </row>
    <row r="3130" spans="1:19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14">
        <v>1487101741</v>
      </c>
      <c r="K3130" t="b">
        <v>0</v>
      </c>
      <c r="L3130">
        <v>117</v>
      </c>
      <c r="M3130" t="b">
        <v>0</v>
      </c>
      <c r="N3130" s="12" t="s">
        <v>8276</v>
      </c>
      <c r="O3130" t="s">
        <v>8277</v>
      </c>
      <c r="P3130" s="10">
        <f t="shared" si="192"/>
        <v>109</v>
      </c>
      <c r="Q3130" s="10">
        <f t="shared" si="193"/>
        <v>139.24</v>
      </c>
      <c r="R3130">
        <f t="shared" si="194"/>
        <v>2017</v>
      </c>
      <c r="S3130" s="17">
        <f t="shared" si="195"/>
        <v>42780.825706018513</v>
      </c>
    </row>
    <row r="3131" spans="1:19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14">
        <v>1489090419</v>
      </c>
      <c r="K3131" t="b">
        <v>0</v>
      </c>
      <c r="L3131">
        <v>1</v>
      </c>
      <c r="M3131" t="b">
        <v>0</v>
      </c>
      <c r="N3131" s="12" t="s">
        <v>8276</v>
      </c>
      <c r="O3131" t="s">
        <v>8277</v>
      </c>
      <c r="P3131" s="10">
        <f t="shared" si="192"/>
        <v>1</v>
      </c>
      <c r="Q3131" s="10">
        <f t="shared" si="193"/>
        <v>10</v>
      </c>
      <c r="R3131">
        <f t="shared" si="194"/>
        <v>2017</v>
      </c>
      <c r="S3131" s="17">
        <f t="shared" si="195"/>
        <v>42803.842812499999</v>
      </c>
    </row>
    <row r="3132" spans="1:19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14">
        <v>1489504916</v>
      </c>
      <c r="K3132" t="b">
        <v>0</v>
      </c>
      <c r="L3132">
        <v>4</v>
      </c>
      <c r="M3132" t="b">
        <v>0</v>
      </c>
      <c r="N3132" s="12" t="s">
        <v>8276</v>
      </c>
      <c r="O3132" t="s">
        <v>8277</v>
      </c>
      <c r="P3132" s="10">
        <f t="shared" si="192"/>
        <v>4</v>
      </c>
      <c r="Q3132" s="10">
        <f t="shared" si="193"/>
        <v>93.75</v>
      </c>
      <c r="R3132">
        <f t="shared" si="194"/>
        <v>2017</v>
      </c>
      <c r="S3132" s="17">
        <f t="shared" si="195"/>
        <v>42808.640231481477</v>
      </c>
    </row>
    <row r="3133" spans="1:19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14">
        <v>1489067645</v>
      </c>
      <c r="K3133" t="b">
        <v>0</v>
      </c>
      <c r="L3133">
        <v>12</v>
      </c>
      <c r="M3133" t="b">
        <v>0</v>
      </c>
      <c r="N3133" s="12" t="s">
        <v>8276</v>
      </c>
      <c r="O3133" t="s">
        <v>8277</v>
      </c>
      <c r="P3133" s="10">
        <f t="shared" si="192"/>
        <v>16</v>
      </c>
      <c r="Q3133" s="10">
        <f t="shared" si="193"/>
        <v>53.75</v>
      </c>
      <c r="R3133">
        <f t="shared" si="194"/>
        <v>2017</v>
      </c>
      <c r="S3133" s="17">
        <f t="shared" si="195"/>
        <v>42803.579224537039</v>
      </c>
    </row>
    <row r="3134" spans="1:19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14">
        <v>1487579060</v>
      </c>
      <c r="K3134" t="b">
        <v>0</v>
      </c>
      <c r="L3134">
        <v>1</v>
      </c>
      <c r="M3134" t="b">
        <v>0</v>
      </c>
      <c r="N3134" s="12" t="s">
        <v>8276</v>
      </c>
      <c r="O3134" t="s">
        <v>8277</v>
      </c>
      <c r="P3134" s="10">
        <f t="shared" si="192"/>
        <v>0</v>
      </c>
      <c r="Q3134" s="10">
        <f t="shared" si="193"/>
        <v>10</v>
      </c>
      <c r="R3134">
        <f t="shared" si="194"/>
        <v>2017</v>
      </c>
      <c r="S3134" s="17">
        <f t="shared" si="195"/>
        <v>42786.350231481483</v>
      </c>
    </row>
    <row r="3135" spans="1:19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14">
        <v>1487770434</v>
      </c>
      <c r="K3135" t="b">
        <v>0</v>
      </c>
      <c r="L3135">
        <v>16</v>
      </c>
      <c r="M3135" t="b">
        <v>0</v>
      </c>
      <c r="N3135" s="12" t="s">
        <v>8276</v>
      </c>
      <c r="O3135" t="s">
        <v>8277</v>
      </c>
      <c r="P3135" s="10">
        <f t="shared" si="192"/>
        <v>108</v>
      </c>
      <c r="Q3135" s="10">
        <f t="shared" si="193"/>
        <v>33.75</v>
      </c>
      <c r="R3135">
        <f t="shared" si="194"/>
        <v>2017</v>
      </c>
      <c r="S3135" s="17">
        <f t="shared" si="195"/>
        <v>42788.565208333333</v>
      </c>
    </row>
    <row r="3136" spans="1:19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14">
        <v>1488820619</v>
      </c>
      <c r="K3136" t="b">
        <v>0</v>
      </c>
      <c r="L3136">
        <v>12</v>
      </c>
      <c r="M3136" t="b">
        <v>0</v>
      </c>
      <c r="N3136" s="12" t="s">
        <v>8276</v>
      </c>
      <c r="O3136" t="s">
        <v>8277</v>
      </c>
      <c r="P3136" s="10">
        <f t="shared" si="192"/>
        <v>23</v>
      </c>
      <c r="Q3136" s="10">
        <f t="shared" si="193"/>
        <v>18.75</v>
      </c>
      <c r="R3136">
        <f t="shared" si="194"/>
        <v>2017</v>
      </c>
      <c r="S3136" s="17">
        <f t="shared" si="195"/>
        <v>42800.720127314817</v>
      </c>
    </row>
    <row r="3137" spans="1:19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14">
        <v>1489376321</v>
      </c>
      <c r="K3137" t="b">
        <v>0</v>
      </c>
      <c r="L3137">
        <v>7</v>
      </c>
      <c r="M3137" t="b">
        <v>0</v>
      </c>
      <c r="N3137" s="12" t="s">
        <v>8276</v>
      </c>
      <c r="O3137" t="s">
        <v>8277</v>
      </c>
      <c r="P3137" s="10">
        <f t="shared" si="192"/>
        <v>21</v>
      </c>
      <c r="Q3137" s="10">
        <f t="shared" si="193"/>
        <v>23.14</v>
      </c>
      <c r="R3137">
        <f t="shared" si="194"/>
        <v>2017</v>
      </c>
      <c r="S3137" s="17">
        <f t="shared" si="195"/>
        <v>42807.151863425926</v>
      </c>
    </row>
    <row r="3138" spans="1:19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14">
        <v>1487847954</v>
      </c>
      <c r="K3138" t="b">
        <v>0</v>
      </c>
      <c r="L3138">
        <v>22</v>
      </c>
      <c r="M3138" t="b">
        <v>0</v>
      </c>
      <c r="N3138" s="12" t="s">
        <v>8276</v>
      </c>
      <c r="O3138" t="s">
        <v>8277</v>
      </c>
      <c r="P3138" s="10">
        <f t="shared" si="192"/>
        <v>128</v>
      </c>
      <c r="Q3138" s="10">
        <f t="shared" si="193"/>
        <v>29.05</v>
      </c>
      <c r="R3138">
        <f t="shared" si="194"/>
        <v>2017</v>
      </c>
      <c r="S3138" s="17">
        <f t="shared" si="195"/>
        <v>42789.462430555555</v>
      </c>
    </row>
    <row r="3139" spans="1:19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14">
        <v>1489439669</v>
      </c>
      <c r="K3139" t="b">
        <v>0</v>
      </c>
      <c r="L3139">
        <v>1</v>
      </c>
      <c r="M3139" t="b">
        <v>0</v>
      </c>
      <c r="N3139" s="12" t="s">
        <v>8276</v>
      </c>
      <c r="O3139" t="s">
        <v>8277</v>
      </c>
      <c r="P3139" s="10">
        <f t="shared" ref="P3139:P3202" si="196">ROUND(E3139/D3139*100,0)</f>
        <v>3</v>
      </c>
      <c r="Q3139" s="10">
        <f t="shared" ref="Q3139:Q3202" si="197">ROUND(E3139/L3139,2)</f>
        <v>50</v>
      </c>
      <c r="R3139">
        <f t="shared" ref="R3139:R3202" si="198">YEAR(S3139)</f>
        <v>2017</v>
      </c>
      <c r="S3139" s="17">
        <f t="shared" ref="S3139:S3202" si="199">(((J3139/60)/60)/24)+DATE(1970,1,1)</f>
        <v>42807.885057870371</v>
      </c>
    </row>
    <row r="3140" spans="1:19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14">
        <v>1489591807</v>
      </c>
      <c r="K3140" t="b">
        <v>0</v>
      </c>
      <c r="L3140">
        <v>0</v>
      </c>
      <c r="M3140" t="b">
        <v>0</v>
      </c>
      <c r="N3140" s="12" t="s">
        <v>8276</v>
      </c>
      <c r="O3140" t="s">
        <v>8277</v>
      </c>
      <c r="P3140" s="10">
        <f t="shared" si="196"/>
        <v>0</v>
      </c>
      <c r="Q3140" s="10" t="e">
        <f t="shared" si="197"/>
        <v>#DIV/0!</v>
      </c>
      <c r="R3140">
        <f t="shared" si="198"/>
        <v>2017</v>
      </c>
      <c r="S3140" s="17">
        <f t="shared" si="199"/>
        <v>42809.645914351851</v>
      </c>
    </row>
    <row r="3141" spans="1:19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14">
        <v>1487485760</v>
      </c>
      <c r="K3141" t="b">
        <v>0</v>
      </c>
      <c r="L3141">
        <v>6</v>
      </c>
      <c r="M3141" t="b">
        <v>0</v>
      </c>
      <c r="N3141" s="12" t="s">
        <v>8276</v>
      </c>
      <c r="O3141" t="s">
        <v>8277</v>
      </c>
      <c r="P3141" s="10">
        <f t="shared" si="196"/>
        <v>5</v>
      </c>
      <c r="Q3141" s="10">
        <f t="shared" si="197"/>
        <v>450</v>
      </c>
      <c r="R3141">
        <f t="shared" si="198"/>
        <v>2017</v>
      </c>
      <c r="S3141" s="17">
        <f t="shared" si="199"/>
        <v>42785.270370370374</v>
      </c>
    </row>
    <row r="3142" spans="1:19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14">
        <v>1488993303</v>
      </c>
      <c r="K3142" t="b">
        <v>0</v>
      </c>
      <c r="L3142">
        <v>4</v>
      </c>
      <c r="M3142" t="b">
        <v>0</v>
      </c>
      <c r="N3142" s="12" t="s">
        <v>8276</v>
      </c>
      <c r="O3142" t="s">
        <v>8277</v>
      </c>
      <c r="P3142" s="10">
        <f t="shared" si="196"/>
        <v>1</v>
      </c>
      <c r="Q3142" s="10">
        <f t="shared" si="197"/>
        <v>24</v>
      </c>
      <c r="R3142">
        <f t="shared" si="198"/>
        <v>2017</v>
      </c>
      <c r="S3142" s="17">
        <f t="shared" si="199"/>
        <v>42802.718784722223</v>
      </c>
    </row>
    <row r="3143" spans="1:19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14">
        <v>1488823488</v>
      </c>
      <c r="K3143" t="b">
        <v>0</v>
      </c>
      <c r="L3143">
        <v>8</v>
      </c>
      <c r="M3143" t="b">
        <v>0</v>
      </c>
      <c r="N3143" s="12" t="s">
        <v>8276</v>
      </c>
      <c r="O3143" t="s">
        <v>8277</v>
      </c>
      <c r="P3143" s="10">
        <f t="shared" si="196"/>
        <v>52</v>
      </c>
      <c r="Q3143" s="10">
        <f t="shared" si="197"/>
        <v>32.25</v>
      </c>
      <c r="R3143">
        <f t="shared" si="198"/>
        <v>2017</v>
      </c>
      <c r="S3143" s="17">
        <f t="shared" si="199"/>
        <v>42800.753333333334</v>
      </c>
    </row>
    <row r="3144" spans="1:19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14">
        <v>1487333939</v>
      </c>
      <c r="K3144" t="b">
        <v>0</v>
      </c>
      <c r="L3144">
        <v>3</v>
      </c>
      <c r="M3144" t="b">
        <v>0</v>
      </c>
      <c r="N3144" s="12" t="s">
        <v>8276</v>
      </c>
      <c r="O3144" t="s">
        <v>8277</v>
      </c>
      <c r="P3144" s="10">
        <f t="shared" si="196"/>
        <v>2</v>
      </c>
      <c r="Q3144" s="10">
        <f t="shared" si="197"/>
        <v>15</v>
      </c>
      <c r="R3144">
        <f t="shared" si="198"/>
        <v>2017</v>
      </c>
      <c r="S3144" s="17">
        <f t="shared" si="199"/>
        <v>42783.513182870374</v>
      </c>
    </row>
    <row r="3145" spans="1:19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14">
        <v>1489480556</v>
      </c>
      <c r="K3145" t="b">
        <v>0</v>
      </c>
      <c r="L3145">
        <v>0</v>
      </c>
      <c r="M3145" t="b">
        <v>0</v>
      </c>
      <c r="N3145" s="12" t="s">
        <v>8276</v>
      </c>
      <c r="O3145" t="s">
        <v>8277</v>
      </c>
      <c r="P3145" s="10">
        <f t="shared" si="196"/>
        <v>0</v>
      </c>
      <c r="Q3145" s="10" t="e">
        <f t="shared" si="197"/>
        <v>#DIV/0!</v>
      </c>
      <c r="R3145">
        <f t="shared" si="198"/>
        <v>2017</v>
      </c>
      <c r="S3145" s="17">
        <f t="shared" si="199"/>
        <v>42808.358287037037</v>
      </c>
    </row>
    <row r="3146" spans="1:19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14">
        <v>1488459307</v>
      </c>
      <c r="K3146" t="b">
        <v>0</v>
      </c>
      <c r="L3146">
        <v>30</v>
      </c>
      <c r="M3146" t="b">
        <v>0</v>
      </c>
      <c r="N3146" s="12" t="s">
        <v>8276</v>
      </c>
      <c r="O3146" t="s">
        <v>8277</v>
      </c>
      <c r="P3146" s="10">
        <f t="shared" si="196"/>
        <v>75</v>
      </c>
      <c r="Q3146" s="10">
        <f t="shared" si="197"/>
        <v>251.33</v>
      </c>
      <c r="R3146">
        <f t="shared" si="198"/>
        <v>2017</v>
      </c>
      <c r="S3146" s="17">
        <f t="shared" si="199"/>
        <v>42796.538275462968</v>
      </c>
    </row>
    <row r="3147" spans="1:19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14">
        <v>1485478734</v>
      </c>
      <c r="K3147" t="b">
        <v>0</v>
      </c>
      <c r="L3147">
        <v>0</v>
      </c>
      <c r="M3147" t="b">
        <v>0</v>
      </c>
      <c r="N3147" s="12" t="s">
        <v>8276</v>
      </c>
      <c r="O3147" t="s">
        <v>8277</v>
      </c>
      <c r="P3147" s="10">
        <f t="shared" si="196"/>
        <v>0</v>
      </c>
      <c r="Q3147" s="10" t="e">
        <f t="shared" si="197"/>
        <v>#DIV/0!</v>
      </c>
      <c r="R3147">
        <f t="shared" si="198"/>
        <v>2017</v>
      </c>
      <c r="S3147" s="17">
        <f t="shared" si="199"/>
        <v>42762.040902777779</v>
      </c>
    </row>
    <row r="3148" spans="1:19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14">
        <v>1488471766</v>
      </c>
      <c r="K3148" t="b">
        <v>0</v>
      </c>
      <c r="L3148">
        <v>12</v>
      </c>
      <c r="M3148" t="b">
        <v>0</v>
      </c>
      <c r="N3148" s="12" t="s">
        <v>8276</v>
      </c>
      <c r="O3148" t="s">
        <v>8277</v>
      </c>
      <c r="P3148" s="10">
        <f t="shared" si="196"/>
        <v>11</v>
      </c>
      <c r="Q3148" s="10">
        <f t="shared" si="197"/>
        <v>437.5</v>
      </c>
      <c r="R3148">
        <f t="shared" si="198"/>
        <v>2017</v>
      </c>
      <c r="S3148" s="17">
        <f t="shared" si="199"/>
        <v>42796.682476851856</v>
      </c>
    </row>
    <row r="3149" spans="1:19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14">
        <v>1411859755</v>
      </c>
      <c r="K3149" t="b">
        <v>1</v>
      </c>
      <c r="L3149">
        <v>213</v>
      </c>
      <c r="M3149" t="b">
        <v>1</v>
      </c>
      <c r="N3149" s="12" t="s">
        <v>8276</v>
      </c>
      <c r="O3149" t="s">
        <v>8277</v>
      </c>
      <c r="P3149" s="10">
        <f t="shared" si="196"/>
        <v>118</v>
      </c>
      <c r="Q3149" s="10">
        <f t="shared" si="197"/>
        <v>110.35</v>
      </c>
      <c r="R3149">
        <f t="shared" si="198"/>
        <v>2014</v>
      </c>
      <c r="S3149" s="17">
        <f t="shared" si="199"/>
        <v>41909.969386574077</v>
      </c>
    </row>
    <row r="3150" spans="1:19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14">
        <v>1410278284</v>
      </c>
      <c r="K3150" t="b">
        <v>1</v>
      </c>
      <c r="L3150">
        <v>57</v>
      </c>
      <c r="M3150" t="b">
        <v>1</v>
      </c>
      <c r="N3150" s="12" t="s">
        <v>8276</v>
      </c>
      <c r="O3150" t="s">
        <v>8277</v>
      </c>
      <c r="P3150" s="10">
        <f t="shared" si="196"/>
        <v>131</v>
      </c>
      <c r="Q3150" s="10">
        <f t="shared" si="197"/>
        <v>41.42</v>
      </c>
      <c r="R3150">
        <f t="shared" si="198"/>
        <v>2014</v>
      </c>
      <c r="S3150" s="17">
        <f t="shared" si="199"/>
        <v>41891.665324074071</v>
      </c>
    </row>
    <row r="3151" spans="1:19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14">
        <v>1352766300</v>
      </c>
      <c r="K3151" t="b">
        <v>1</v>
      </c>
      <c r="L3151">
        <v>25</v>
      </c>
      <c r="M3151" t="b">
        <v>1</v>
      </c>
      <c r="N3151" s="12" t="s">
        <v>8276</v>
      </c>
      <c r="O3151" t="s">
        <v>8277</v>
      </c>
      <c r="P3151" s="10">
        <f t="shared" si="196"/>
        <v>104</v>
      </c>
      <c r="Q3151" s="10">
        <f t="shared" si="197"/>
        <v>52</v>
      </c>
      <c r="R3151">
        <f t="shared" si="198"/>
        <v>2012</v>
      </c>
      <c r="S3151" s="17">
        <f t="shared" si="199"/>
        <v>41226.017361111109</v>
      </c>
    </row>
    <row r="3152" spans="1:19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14">
        <v>1288160403</v>
      </c>
      <c r="K3152" t="b">
        <v>1</v>
      </c>
      <c r="L3152">
        <v>104</v>
      </c>
      <c r="M3152" t="b">
        <v>1</v>
      </c>
      <c r="N3152" s="12" t="s">
        <v>8276</v>
      </c>
      <c r="O3152" t="s">
        <v>8277</v>
      </c>
      <c r="P3152" s="10">
        <f t="shared" si="196"/>
        <v>101</v>
      </c>
      <c r="Q3152" s="10">
        <f t="shared" si="197"/>
        <v>33.99</v>
      </c>
      <c r="R3152">
        <f t="shared" si="198"/>
        <v>2010</v>
      </c>
      <c r="S3152" s="17">
        <f t="shared" si="199"/>
        <v>40478.263923611114</v>
      </c>
    </row>
    <row r="3153" spans="1:19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14">
        <v>1407787774</v>
      </c>
      <c r="K3153" t="b">
        <v>1</v>
      </c>
      <c r="L3153">
        <v>34</v>
      </c>
      <c r="M3153" t="b">
        <v>1</v>
      </c>
      <c r="N3153" s="12" t="s">
        <v>8276</v>
      </c>
      <c r="O3153" t="s">
        <v>8277</v>
      </c>
      <c r="P3153" s="10">
        <f t="shared" si="196"/>
        <v>100</v>
      </c>
      <c r="Q3153" s="10">
        <f t="shared" si="197"/>
        <v>103.35</v>
      </c>
      <c r="R3153">
        <f t="shared" si="198"/>
        <v>2014</v>
      </c>
      <c r="S3153" s="17">
        <f t="shared" si="199"/>
        <v>41862.83997685185</v>
      </c>
    </row>
    <row r="3154" spans="1:19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14">
        <v>1380833367</v>
      </c>
      <c r="K3154" t="b">
        <v>1</v>
      </c>
      <c r="L3154">
        <v>67</v>
      </c>
      <c r="M3154" t="b">
        <v>1</v>
      </c>
      <c r="N3154" s="12" t="s">
        <v>8276</v>
      </c>
      <c r="O3154" t="s">
        <v>8277</v>
      </c>
      <c r="P3154" s="10">
        <f t="shared" si="196"/>
        <v>106</v>
      </c>
      <c r="Q3154" s="10">
        <f t="shared" si="197"/>
        <v>34.79</v>
      </c>
      <c r="R3154">
        <f t="shared" si="198"/>
        <v>2013</v>
      </c>
      <c r="S3154" s="17">
        <f t="shared" si="199"/>
        <v>41550.867673611108</v>
      </c>
    </row>
    <row r="3155" spans="1:19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14">
        <v>1301542937</v>
      </c>
      <c r="K3155" t="b">
        <v>1</v>
      </c>
      <c r="L3155">
        <v>241</v>
      </c>
      <c r="M3155" t="b">
        <v>1</v>
      </c>
      <c r="N3155" s="12" t="s">
        <v>8276</v>
      </c>
      <c r="O3155" t="s">
        <v>8277</v>
      </c>
      <c r="P3155" s="10">
        <f t="shared" si="196"/>
        <v>336</v>
      </c>
      <c r="Q3155" s="10">
        <f t="shared" si="197"/>
        <v>41.77</v>
      </c>
      <c r="R3155">
        <f t="shared" si="198"/>
        <v>2011</v>
      </c>
      <c r="S3155" s="17">
        <f t="shared" si="199"/>
        <v>40633.154363425929</v>
      </c>
    </row>
    <row r="3156" spans="1:19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14">
        <v>1330722058</v>
      </c>
      <c r="K3156" t="b">
        <v>1</v>
      </c>
      <c r="L3156">
        <v>123</v>
      </c>
      <c r="M3156" t="b">
        <v>1</v>
      </c>
      <c r="N3156" s="12" t="s">
        <v>8276</v>
      </c>
      <c r="O3156" t="s">
        <v>8277</v>
      </c>
      <c r="P3156" s="10">
        <f t="shared" si="196"/>
        <v>113</v>
      </c>
      <c r="Q3156" s="10">
        <f t="shared" si="197"/>
        <v>64.27</v>
      </c>
      <c r="R3156">
        <f t="shared" si="198"/>
        <v>2012</v>
      </c>
      <c r="S3156" s="17">
        <f t="shared" si="199"/>
        <v>40970.875671296293</v>
      </c>
    </row>
    <row r="3157" spans="1:19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14">
        <v>1353412725</v>
      </c>
      <c r="K3157" t="b">
        <v>1</v>
      </c>
      <c r="L3157">
        <v>302</v>
      </c>
      <c r="M3157" t="b">
        <v>1</v>
      </c>
      <c r="N3157" s="12" t="s">
        <v>8276</v>
      </c>
      <c r="O3157" t="s">
        <v>8277</v>
      </c>
      <c r="P3157" s="10">
        <f t="shared" si="196"/>
        <v>189</v>
      </c>
      <c r="Q3157" s="10">
        <f t="shared" si="197"/>
        <v>31.21</v>
      </c>
      <c r="R3157">
        <f t="shared" si="198"/>
        <v>2012</v>
      </c>
      <c r="S3157" s="17">
        <f t="shared" si="199"/>
        <v>41233.499131944445</v>
      </c>
    </row>
    <row r="3158" spans="1:19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14">
        <v>1335567144</v>
      </c>
      <c r="K3158" t="b">
        <v>1</v>
      </c>
      <c r="L3158">
        <v>89</v>
      </c>
      <c r="M3158" t="b">
        <v>1</v>
      </c>
      <c r="N3158" s="12" t="s">
        <v>8276</v>
      </c>
      <c r="O3158" t="s">
        <v>8277</v>
      </c>
      <c r="P3158" s="10">
        <f t="shared" si="196"/>
        <v>102</v>
      </c>
      <c r="Q3158" s="10">
        <f t="shared" si="197"/>
        <v>62.92</v>
      </c>
      <c r="R3158">
        <f t="shared" si="198"/>
        <v>2012</v>
      </c>
      <c r="S3158" s="17">
        <f t="shared" si="199"/>
        <v>41026.953055555554</v>
      </c>
    </row>
    <row r="3159" spans="1:19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14">
        <v>1404932105</v>
      </c>
      <c r="K3159" t="b">
        <v>1</v>
      </c>
      <c r="L3159">
        <v>41</v>
      </c>
      <c r="M3159" t="b">
        <v>1</v>
      </c>
      <c r="N3159" s="12" t="s">
        <v>8276</v>
      </c>
      <c r="O3159" t="s">
        <v>8277</v>
      </c>
      <c r="P3159" s="10">
        <f t="shared" si="196"/>
        <v>101</v>
      </c>
      <c r="Q3159" s="10">
        <f t="shared" si="197"/>
        <v>98.54</v>
      </c>
      <c r="R3159">
        <f t="shared" si="198"/>
        <v>2014</v>
      </c>
      <c r="S3159" s="17">
        <f t="shared" si="199"/>
        <v>41829.788252314815</v>
      </c>
    </row>
    <row r="3160" spans="1:19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14">
        <v>1371931752</v>
      </c>
      <c r="K3160" t="b">
        <v>1</v>
      </c>
      <c r="L3160">
        <v>69</v>
      </c>
      <c r="M3160" t="b">
        <v>1</v>
      </c>
      <c r="N3160" s="12" t="s">
        <v>8276</v>
      </c>
      <c r="O3160" t="s">
        <v>8277</v>
      </c>
      <c r="P3160" s="10">
        <f t="shared" si="196"/>
        <v>114</v>
      </c>
      <c r="Q3160" s="10">
        <f t="shared" si="197"/>
        <v>82.61</v>
      </c>
      <c r="R3160">
        <f t="shared" si="198"/>
        <v>2013</v>
      </c>
      <c r="S3160" s="17">
        <f t="shared" si="199"/>
        <v>41447.839722222219</v>
      </c>
    </row>
    <row r="3161" spans="1:19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14">
        <v>1323221761</v>
      </c>
      <c r="K3161" t="b">
        <v>1</v>
      </c>
      <c r="L3161">
        <v>52</v>
      </c>
      <c r="M3161" t="b">
        <v>1</v>
      </c>
      <c r="N3161" s="12" t="s">
        <v>8276</v>
      </c>
      <c r="O3161" t="s">
        <v>8277</v>
      </c>
      <c r="P3161" s="10">
        <f t="shared" si="196"/>
        <v>133</v>
      </c>
      <c r="Q3161" s="10">
        <f t="shared" si="197"/>
        <v>38.5</v>
      </c>
      <c r="R3161">
        <f t="shared" si="198"/>
        <v>2011</v>
      </c>
      <c r="S3161" s="17">
        <f t="shared" si="199"/>
        <v>40884.066678240742</v>
      </c>
    </row>
    <row r="3162" spans="1:19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14">
        <v>1405923687</v>
      </c>
      <c r="K3162" t="b">
        <v>1</v>
      </c>
      <c r="L3162">
        <v>57</v>
      </c>
      <c r="M3162" t="b">
        <v>1</v>
      </c>
      <c r="N3162" s="12" t="s">
        <v>8276</v>
      </c>
      <c r="O3162" t="s">
        <v>8277</v>
      </c>
      <c r="P3162" s="10">
        <f t="shared" si="196"/>
        <v>102</v>
      </c>
      <c r="Q3162" s="10">
        <f t="shared" si="197"/>
        <v>80.16</v>
      </c>
      <c r="R3162">
        <f t="shared" si="198"/>
        <v>2014</v>
      </c>
      <c r="S3162" s="17">
        <f t="shared" si="199"/>
        <v>41841.26489583333</v>
      </c>
    </row>
    <row r="3163" spans="1:19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14">
        <v>1410785522</v>
      </c>
      <c r="K3163" t="b">
        <v>1</v>
      </c>
      <c r="L3163">
        <v>74</v>
      </c>
      <c r="M3163" t="b">
        <v>1</v>
      </c>
      <c r="N3163" s="12" t="s">
        <v>8276</v>
      </c>
      <c r="O3163" t="s">
        <v>8277</v>
      </c>
      <c r="P3163" s="10">
        <f t="shared" si="196"/>
        <v>105</v>
      </c>
      <c r="Q3163" s="10">
        <f t="shared" si="197"/>
        <v>28.41</v>
      </c>
      <c r="R3163">
        <f t="shared" si="198"/>
        <v>2014</v>
      </c>
      <c r="S3163" s="17">
        <f t="shared" si="199"/>
        <v>41897.536134259259</v>
      </c>
    </row>
    <row r="3164" spans="1:19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14">
        <v>1402331262</v>
      </c>
      <c r="K3164" t="b">
        <v>1</v>
      </c>
      <c r="L3164">
        <v>63</v>
      </c>
      <c r="M3164" t="b">
        <v>1</v>
      </c>
      <c r="N3164" s="12" t="s">
        <v>8276</v>
      </c>
      <c r="O3164" t="s">
        <v>8277</v>
      </c>
      <c r="P3164" s="10">
        <f t="shared" si="196"/>
        <v>127</v>
      </c>
      <c r="Q3164" s="10">
        <f t="shared" si="197"/>
        <v>80.73</v>
      </c>
      <c r="R3164">
        <f t="shared" si="198"/>
        <v>2014</v>
      </c>
      <c r="S3164" s="17">
        <f t="shared" si="199"/>
        <v>41799.685902777775</v>
      </c>
    </row>
    <row r="3165" spans="1:19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14">
        <v>1400263525</v>
      </c>
      <c r="K3165" t="b">
        <v>1</v>
      </c>
      <c r="L3165">
        <v>72</v>
      </c>
      <c r="M3165" t="b">
        <v>1</v>
      </c>
      <c r="N3165" s="12" t="s">
        <v>8276</v>
      </c>
      <c r="O3165" t="s">
        <v>8277</v>
      </c>
      <c r="P3165" s="10">
        <f t="shared" si="196"/>
        <v>111</v>
      </c>
      <c r="Q3165" s="10">
        <f t="shared" si="197"/>
        <v>200.69</v>
      </c>
      <c r="R3165">
        <f t="shared" si="198"/>
        <v>2014</v>
      </c>
      <c r="S3165" s="17">
        <f t="shared" si="199"/>
        <v>41775.753761574073</v>
      </c>
    </row>
    <row r="3166" spans="1:19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14">
        <v>1399490415</v>
      </c>
      <c r="K3166" t="b">
        <v>1</v>
      </c>
      <c r="L3166">
        <v>71</v>
      </c>
      <c r="M3166" t="b">
        <v>1</v>
      </c>
      <c r="N3166" s="12" t="s">
        <v>8276</v>
      </c>
      <c r="O3166" t="s">
        <v>8277</v>
      </c>
      <c r="P3166" s="10">
        <f t="shared" si="196"/>
        <v>107</v>
      </c>
      <c r="Q3166" s="10">
        <f t="shared" si="197"/>
        <v>37.590000000000003</v>
      </c>
      <c r="R3166">
        <f t="shared" si="198"/>
        <v>2014</v>
      </c>
      <c r="S3166" s="17">
        <f t="shared" si="199"/>
        <v>41766.80572916667</v>
      </c>
    </row>
    <row r="3167" spans="1:19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14">
        <v>1302493760</v>
      </c>
      <c r="K3167" t="b">
        <v>1</v>
      </c>
      <c r="L3167">
        <v>21</v>
      </c>
      <c r="M3167" t="b">
        <v>1</v>
      </c>
      <c r="N3167" s="12" t="s">
        <v>8276</v>
      </c>
      <c r="O3167" t="s">
        <v>8277</v>
      </c>
      <c r="P3167" s="10">
        <f t="shared" si="196"/>
        <v>163</v>
      </c>
      <c r="Q3167" s="10">
        <f t="shared" si="197"/>
        <v>58.1</v>
      </c>
      <c r="R3167">
        <f t="shared" si="198"/>
        <v>2011</v>
      </c>
      <c r="S3167" s="17">
        <f t="shared" si="199"/>
        <v>40644.159259259257</v>
      </c>
    </row>
    <row r="3168" spans="1:19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14">
        <v>1414514153</v>
      </c>
      <c r="K3168" t="b">
        <v>1</v>
      </c>
      <c r="L3168">
        <v>930</v>
      </c>
      <c r="M3168" t="b">
        <v>1</v>
      </c>
      <c r="N3168" s="12" t="s">
        <v>8276</v>
      </c>
      <c r="O3168" t="s">
        <v>8277</v>
      </c>
      <c r="P3168" s="10">
        <f t="shared" si="196"/>
        <v>160</v>
      </c>
      <c r="Q3168" s="10">
        <f t="shared" si="197"/>
        <v>60.3</v>
      </c>
      <c r="R3168">
        <f t="shared" si="198"/>
        <v>2014</v>
      </c>
      <c r="S3168" s="17">
        <f t="shared" si="199"/>
        <v>41940.69158564815</v>
      </c>
    </row>
    <row r="3169" spans="1:19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14">
        <v>1405743181</v>
      </c>
      <c r="K3169" t="b">
        <v>1</v>
      </c>
      <c r="L3169">
        <v>55</v>
      </c>
      <c r="M3169" t="b">
        <v>1</v>
      </c>
      <c r="N3169" s="12" t="s">
        <v>8276</v>
      </c>
      <c r="O3169" t="s">
        <v>8277</v>
      </c>
      <c r="P3169" s="10">
        <f t="shared" si="196"/>
        <v>116</v>
      </c>
      <c r="Q3169" s="10">
        <f t="shared" si="197"/>
        <v>63.36</v>
      </c>
      <c r="R3169">
        <f t="shared" si="198"/>
        <v>2014</v>
      </c>
      <c r="S3169" s="17">
        <f t="shared" si="199"/>
        <v>41839.175706018519</v>
      </c>
    </row>
    <row r="3170" spans="1:19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14">
        <v>1399948353</v>
      </c>
      <c r="K3170" t="b">
        <v>1</v>
      </c>
      <c r="L3170">
        <v>61</v>
      </c>
      <c r="M3170" t="b">
        <v>1</v>
      </c>
      <c r="N3170" s="12" t="s">
        <v>8276</v>
      </c>
      <c r="O3170" t="s">
        <v>8277</v>
      </c>
      <c r="P3170" s="10">
        <f t="shared" si="196"/>
        <v>124</v>
      </c>
      <c r="Q3170" s="10">
        <f t="shared" si="197"/>
        <v>50.9</v>
      </c>
      <c r="R3170">
        <f t="shared" si="198"/>
        <v>2014</v>
      </c>
      <c r="S3170" s="17">
        <f t="shared" si="199"/>
        <v>41772.105937500004</v>
      </c>
    </row>
    <row r="3171" spans="1:19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14">
        <v>1384364561</v>
      </c>
      <c r="K3171" t="b">
        <v>1</v>
      </c>
      <c r="L3171">
        <v>82</v>
      </c>
      <c r="M3171" t="b">
        <v>1</v>
      </c>
      <c r="N3171" s="12" t="s">
        <v>8276</v>
      </c>
      <c r="O3171" t="s">
        <v>8277</v>
      </c>
      <c r="P3171" s="10">
        <f t="shared" si="196"/>
        <v>103</v>
      </c>
      <c r="Q3171" s="10">
        <f t="shared" si="197"/>
        <v>100.5</v>
      </c>
      <c r="R3171">
        <f t="shared" si="198"/>
        <v>2013</v>
      </c>
      <c r="S3171" s="17">
        <f t="shared" si="199"/>
        <v>41591.737974537034</v>
      </c>
    </row>
    <row r="3172" spans="1:19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14">
        <v>1401414944</v>
      </c>
      <c r="K3172" t="b">
        <v>1</v>
      </c>
      <c r="L3172">
        <v>71</v>
      </c>
      <c r="M3172" t="b">
        <v>1</v>
      </c>
      <c r="N3172" s="12" t="s">
        <v>8276</v>
      </c>
      <c r="O3172" t="s">
        <v>8277</v>
      </c>
      <c r="P3172" s="10">
        <f t="shared" si="196"/>
        <v>112</v>
      </c>
      <c r="Q3172" s="10">
        <f t="shared" si="197"/>
        <v>31.62</v>
      </c>
      <c r="R3172">
        <f t="shared" si="198"/>
        <v>2014</v>
      </c>
      <c r="S3172" s="17">
        <f t="shared" si="199"/>
        <v>41789.080370370371</v>
      </c>
    </row>
    <row r="3173" spans="1:19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14">
        <v>1459953358</v>
      </c>
      <c r="K3173" t="b">
        <v>1</v>
      </c>
      <c r="L3173">
        <v>117</v>
      </c>
      <c r="M3173" t="b">
        <v>1</v>
      </c>
      <c r="N3173" s="12" t="s">
        <v>8276</v>
      </c>
      <c r="O3173" t="s">
        <v>8277</v>
      </c>
      <c r="P3173" s="10">
        <f t="shared" si="196"/>
        <v>109</v>
      </c>
      <c r="Q3173" s="10">
        <f t="shared" si="197"/>
        <v>65.099999999999994</v>
      </c>
      <c r="R3173">
        <f t="shared" si="198"/>
        <v>2016</v>
      </c>
      <c r="S3173" s="17">
        <f t="shared" si="199"/>
        <v>42466.608310185184</v>
      </c>
    </row>
    <row r="3174" spans="1:19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14">
        <v>1326648668</v>
      </c>
      <c r="K3174" t="b">
        <v>1</v>
      </c>
      <c r="L3174">
        <v>29</v>
      </c>
      <c r="M3174" t="b">
        <v>1</v>
      </c>
      <c r="N3174" s="12" t="s">
        <v>8276</v>
      </c>
      <c r="O3174" t="s">
        <v>8277</v>
      </c>
      <c r="P3174" s="10">
        <f t="shared" si="196"/>
        <v>115</v>
      </c>
      <c r="Q3174" s="10">
        <f t="shared" si="197"/>
        <v>79.31</v>
      </c>
      <c r="R3174">
        <f t="shared" si="198"/>
        <v>2012</v>
      </c>
      <c r="S3174" s="17">
        <f t="shared" si="199"/>
        <v>40923.729953703703</v>
      </c>
    </row>
    <row r="3175" spans="1:19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14">
        <v>1409173492</v>
      </c>
      <c r="K3175" t="b">
        <v>1</v>
      </c>
      <c r="L3175">
        <v>74</v>
      </c>
      <c r="M3175" t="b">
        <v>1</v>
      </c>
      <c r="N3175" s="12" t="s">
        <v>8276</v>
      </c>
      <c r="O3175" t="s">
        <v>8277</v>
      </c>
      <c r="P3175" s="10">
        <f t="shared" si="196"/>
        <v>103</v>
      </c>
      <c r="Q3175" s="10">
        <f t="shared" si="197"/>
        <v>139.19</v>
      </c>
      <c r="R3175">
        <f t="shared" si="198"/>
        <v>2014</v>
      </c>
      <c r="S3175" s="17">
        <f t="shared" si="199"/>
        <v>41878.878379629627</v>
      </c>
    </row>
    <row r="3176" spans="1:19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14">
        <v>1407789908</v>
      </c>
      <c r="K3176" t="b">
        <v>1</v>
      </c>
      <c r="L3176">
        <v>23</v>
      </c>
      <c r="M3176" t="b">
        <v>1</v>
      </c>
      <c r="N3176" s="12" t="s">
        <v>8276</v>
      </c>
      <c r="O3176" t="s">
        <v>8277</v>
      </c>
      <c r="P3176" s="10">
        <f t="shared" si="196"/>
        <v>101</v>
      </c>
      <c r="Q3176" s="10">
        <f t="shared" si="197"/>
        <v>131.91</v>
      </c>
      <c r="R3176">
        <f t="shared" si="198"/>
        <v>2014</v>
      </c>
      <c r="S3176" s="17">
        <f t="shared" si="199"/>
        <v>41862.864675925928</v>
      </c>
    </row>
    <row r="3177" spans="1:19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14">
        <v>1292793427</v>
      </c>
      <c r="K3177" t="b">
        <v>1</v>
      </c>
      <c r="L3177">
        <v>60</v>
      </c>
      <c r="M3177" t="b">
        <v>1</v>
      </c>
      <c r="N3177" s="12" t="s">
        <v>8276</v>
      </c>
      <c r="O3177" t="s">
        <v>8277</v>
      </c>
      <c r="P3177" s="10">
        <f t="shared" si="196"/>
        <v>110</v>
      </c>
      <c r="Q3177" s="10">
        <f t="shared" si="197"/>
        <v>91.3</v>
      </c>
      <c r="R3177">
        <f t="shared" si="198"/>
        <v>2010</v>
      </c>
      <c r="S3177" s="17">
        <f t="shared" si="199"/>
        <v>40531.886886574073</v>
      </c>
    </row>
    <row r="3178" spans="1:19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14">
        <v>1374531631</v>
      </c>
      <c r="K3178" t="b">
        <v>1</v>
      </c>
      <c r="L3178">
        <v>55</v>
      </c>
      <c r="M3178" t="b">
        <v>1</v>
      </c>
      <c r="N3178" s="12" t="s">
        <v>8276</v>
      </c>
      <c r="O3178" t="s">
        <v>8277</v>
      </c>
      <c r="P3178" s="10">
        <f t="shared" si="196"/>
        <v>115</v>
      </c>
      <c r="Q3178" s="10">
        <f t="shared" si="197"/>
        <v>39.67</v>
      </c>
      <c r="R3178">
        <f t="shared" si="198"/>
        <v>2013</v>
      </c>
      <c r="S3178" s="17">
        <f t="shared" si="199"/>
        <v>41477.930914351848</v>
      </c>
    </row>
    <row r="3179" spans="1:19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14">
        <v>1400774409</v>
      </c>
      <c r="K3179" t="b">
        <v>1</v>
      </c>
      <c r="L3179">
        <v>51</v>
      </c>
      <c r="M3179" t="b">
        <v>1</v>
      </c>
      <c r="N3179" s="12" t="s">
        <v>8276</v>
      </c>
      <c r="O3179" t="s">
        <v>8277</v>
      </c>
      <c r="P3179" s="10">
        <f t="shared" si="196"/>
        <v>117</v>
      </c>
      <c r="Q3179" s="10">
        <f t="shared" si="197"/>
        <v>57.55</v>
      </c>
      <c r="R3179">
        <f t="shared" si="198"/>
        <v>2014</v>
      </c>
      <c r="S3179" s="17">
        <f t="shared" si="199"/>
        <v>41781.666770833333</v>
      </c>
    </row>
    <row r="3180" spans="1:19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14">
        <v>1402929075</v>
      </c>
      <c r="K3180" t="b">
        <v>1</v>
      </c>
      <c r="L3180">
        <v>78</v>
      </c>
      <c r="M3180" t="b">
        <v>1</v>
      </c>
      <c r="N3180" s="12" t="s">
        <v>8276</v>
      </c>
      <c r="O3180" t="s">
        <v>8277</v>
      </c>
      <c r="P3180" s="10">
        <f t="shared" si="196"/>
        <v>172</v>
      </c>
      <c r="Q3180" s="10">
        <f t="shared" si="197"/>
        <v>33.03</v>
      </c>
      <c r="R3180">
        <f t="shared" si="198"/>
        <v>2014</v>
      </c>
      <c r="S3180" s="17">
        <f t="shared" si="199"/>
        <v>41806.605034722219</v>
      </c>
    </row>
    <row r="3181" spans="1:19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14">
        <v>1365699071</v>
      </c>
      <c r="K3181" t="b">
        <v>1</v>
      </c>
      <c r="L3181">
        <v>62</v>
      </c>
      <c r="M3181" t="b">
        <v>1</v>
      </c>
      <c r="N3181" s="12" t="s">
        <v>8276</v>
      </c>
      <c r="O3181" t="s">
        <v>8277</v>
      </c>
      <c r="P3181" s="10">
        <f t="shared" si="196"/>
        <v>114</v>
      </c>
      <c r="Q3181" s="10">
        <f t="shared" si="197"/>
        <v>77.34</v>
      </c>
      <c r="R3181">
        <f t="shared" si="198"/>
        <v>2013</v>
      </c>
      <c r="S3181" s="17">
        <f t="shared" si="199"/>
        <v>41375.702210648145</v>
      </c>
    </row>
    <row r="3182" spans="1:19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14">
        <v>1400666049</v>
      </c>
      <c r="K3182" t="b">
        <v>1</v>
      </c>
      <c r="L3182">
        <v>45</v>
      </c>
      <c r="M3182" t="b">
        <v>1</v>
      </c>
      <c r="N3182" s="12" t="s">
        <v>8276</v>
      </c>
      <c r="O3182" t="s">
        <v>8277</v>
      </c>
      <c r="P3182" s="10">
        <f t="shared" si="196"/>
        <v>120</v>
      </c>
      <c r="Q3182" s="10">
        <f t="shared" si="197"/>
        <v>31.93</v>
      </c>
      <c r="R3182">
        <f t="shared" si="198"/>
        <v>2014</v>
      </c>
      <c r="S3182" s="17">
        <f t="shared" si="199"/>
        <v>41780.412604166668</v>
      </c>
    </row>
    <row r="3183" spans="1:19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14">
        <v>1400570787</v>
      </c>
      <c r="K3183" t="b">
        <v>1</v>
      </c>
      <c r="L3183">
        <v>15</v>
      </c>
      <c r="M3183" t="b">
        <v>1</v>
      </c>
      <c r="N3183" s="12" t="s">
        <v>8276</v>
      </c>
      <c r="O3183" t="s">
        <v>8277</v>
      </c>
      <c r="P3183" s="10">
        <f t="shared" si="196"/>
        <v>109</v>
      </c>
      <c r="Q3183" s="10">
        <f t="shared" si="197"/>
        <v>36.33</v>
      </c>
      <c r="R3183">
        <f t="shared" si="198"/>
        <v>2014</v>
      </c>
      <c r="S3183" s="17">
        <f t="shared" si="199"/>
        <v>41779.310034722221</v>
      </c>
    </row>
    <row r="3184" spans="1:19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14">
        <v>1323211621</v>
      </c>
      <c r="K3184" t="b">
        <v>1</v>
      </c>
      <c r="L3184">
        <v>151</v>
      </c>
      <c r="M3184" t="b">
        <v>1</v>
      </c>
      <c r="N3184" s="12" t="s">
        <v>8276</v>
      </c>
      <c r="O3184" t="s">
        <v>8277</v>
      </c>
      <c r="P3184" s="10">
        <f t="shared" si="196"/>
        <v>101</v>
      </c>
      <c r="Q3184" s="10">
        <f t="shared" si="197"/>
        <v>46.77</v>
      </c>
      <c r="R3184">
        <f t="shared" si="198"/>
        <v>2011</v>
      </c>
      <c r="S3184" s="17">
        <f t="shared" si="199"/>
        <v>40883.949317129627</v>
      </c>
    </row>
    <row r="3185" spans="1:19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14">
        <v>1375729469</v>
      </c>
      <c r="K3185" t="b">
        <v>1</v>
      </c>
      <c r="L3185">
        <v>68</v>
      </c>
      <c r="M3185" t="b">
        <v>1</v>
      </c>
      <c r="N3185" s="12" t="s">
        <v>8276</v>
      </c>
      <c r="O3185" t="s">
        <v>8277</v>
      </c>
      <c r="P3185" s="10">
        <f t="shared" si="196"/>
        <v>109</v>
      </c>
      <c r="Q3185" s="10">
        <f t="shared" si="197"/>
        <v>40.07</v>
      </c>
      <c r="R3185">
        <f t="shared" si="198"/>
        <v>2013</v>
      </c>
      <c r="S3185" s="17">
        <f t="shared" si="199"/>
        <v>41491.79478009259</v>
      </c>
    </row>
    <row r="3186" spans="1:19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14">
        <v>1401666631</v>
      </c>
      <c r="K3186" t="b">
        <v>1</v>
      </c>
      <c r="L3186">
        <v>46</v>
      </c>
      <c r="M3186" t="b">
        <v>1</v>
      </c>
      <c r="N3186" s="12" t="s">
        <v>8276</v>
      </c>
      <c r="O3186" t="s">
        <v>8277</v>
      </c>
      <c r="P3186" s="10">
        <f t="shared" si="196"/>
        <v>107</v>
      </c>
      <c r="Q3186" s="10">
        <f t="shared" si="197"/>
        <v>100.22</v>
      </c>
      <c r="R3186">
        <f t="shared" si="198"/>
        <v>2014</v>
      </c>
      <c r="S3186" s="17">
        <f t="shared" si="199"/>
        <v>41791.993414351848</v>
      </c>
    </row>
    <row r="3187" spans="1:19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14">
        <v>1404948441</v>
      </c>
      <c r="K3187" t="b">
        <v>1</v>
      </c>
      <c r="L3187">
        <v>24</v>
      </c>
      <c r="M3187" t="b">
        <v>1</v>
      </c>
      <c r="N3187" s="12" t="s">
        <v>8276</v>
      </c>
      <c r="O3187" t="s">
        <v>8277</v>
      </c>
      <c r="P3187" s="10">
        <f t="shared" si="196"/>
        <v>100</v>
      </c>
      <c r="Q3187" s="10">
        <f t="shared" si="197"/>
        <v>41.67</v>
      </c>
      <c r="R3187">
        <f t="shared" si="198"/>
        <v>2014</v>
      </c>
      <c r="S3187" s="17">
        <f t="shared" si="199"/>
        <v>41829.977326388893</v>
      </c>
    </row>
    <row r="3188" spans="1:19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14">
        <v>1408313438</v>
      </c>
      <c r="K3188" t="b">
        <v>1</v>
      </c>
      <c r="L3188">
        <v>70</v>
      </c>
      <c r="M3188" t="b">
        <v>1</v>
      </c>
      <c r="N3188" s="12" t="s">
        <v>8276</v>
      </c>
      <c r="O3188" t="s">
        <v>8277</v>
      </c>
      <c r="P3188" s="10">
        <f t="shared" si="196"/>
        <v>102</v>
      </c>
      <c r="Q3188" s="10">
        <f t="shared" si="197"/>
        <v>46.71</v>
      </c>
      <c r="R3188">
        <f t="shared" si="198"/>
        <v>2014</v>
      </c>
      <c r="S3188" s="17">
        <f t="shared" si="199"/>
        <v>41868.924050925925</v>
      </c>
    </row>
    <row r="3189" spans="1:19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14">
        <v>1405439973</v>
      </c>
      <c r="K3189" t="b">
        <v>1</v>
      </c>
      <c r="L3189">
        <v>244</v>
      </c>
      <c r="M3189" t="b">
        <v>1</v>
      </c>
      <c r="N3189" s="12" t="s">
        <v>8276</v>
      </c>
      <c r="O3189" t="s">
        <v>8277</v>
      </c>
      <c r="P3189" s="10">
        <f t="shared" si="196"/>
        <v>116</v>
      </c>
      <c r="Q3189" s="10">
        <f t="shared" si="197"/>
        <v>71.489999999999995</v>
      </c>
      <c r="R3189">
        <f t="shared" si="198"/>
        <v>2014</v>
      </c>
      <c r="S3189" s="17">
        <f t="shared" si="199"/>
        <v>41835.666354166664</v>
      </c>
    </row>
    <row r="3190" spans="1:19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14">
        <v>1432115902</v>
      </c>
      <c r="K3190" t="b">
        <v>0</v>
      </c>
      <c r="L3190">
        <v>9</v>
      </c>
      <c r="M3190" t="b">
        <v>0</v>
      </c>
      <c r="N3190" s="12" t="s">
        <v>8276</v>
      </c>
      <c r="O3190" t="s">
        <v>8318</v>
      </c>
      <c r="P3190" s="10">
        <f t="shared" si="196"/>
        <v>65</v>
      </c>
      <c r="Q3190" s="10">
        <f t="shared" si="197"/>
        <v>14.44</v>
      </c>
      <c r="R3190">
        <f t="shared" si="198"/>
        <v>2015</v>
      </c>
      <c r="S3190" s="17">
        <f t="shared" si="199"/>
        <v>42144.415532407409</v>
      </c>
    </row>
    <row r="3191" spans="1:19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14">
        <v>1429863532</v>
      </c>
      <c r="K3191" t="b">
        <v>0</v>
      </c>
      <c r="L3191">
        <v>19</v>
      </c>
      <c r="M3191" t="b">
        <v>0</v>
      </c>
      <c r="N3191" s="12" t="s">
        <v>8276</v>
      </c>
      <c r="O3191" t="s">
        <v>8318</v>
      </c>
      <c r="P3191" s="10">
        <f t="shared" si="196"/>
        <v>12</v>
      </c>
      <c r="Q3191" s="10">
        <f t="shared" si="197"/>
        <v>356.84</v>
      </c>
      <c r="R3191">
        <f t="shared" si="198"/>
        <v>2015</v>
      </c>
      <c r="S3191" s="17">
        <f t="shared" si="199"/>
        <v>42118.346435185187</v>
      </c>
    </row>
    <row r="3192" spans="1:19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14">
        <v>1478662675</v>
      </c>
      <c r="K3192" t="b">
        <v>0</v>
      </c>
      <c r="L3192">
        <v>0</v>
      </c>
      <c r="M3192" t="b">
        <v>0</v>
      </c>
      <c r="N3192" s="12" t="s">
        <v>8276</v>
      </c>
      <c r="O3192" t="s">
        <v>8318</v>
      </c>
      <c r="P3192" s="10">
        <f t="shared" si="196"/>
        <v>0</v>
      </c>
      <c r="Q3192" s="10" t="e">
        <f t="shared" si="197"/>
        <v>#DIV/0!</v>
      </c>
      <c r="R3192">
        <f t="shared" si="198"/>
        <v>2016</v>
      </c>
      <c r="S3192" s="17">
        <f t="shared" si="199"/>
        <v>42683.151331018518</v>
      </c>
    </row>
    <row r="3193" spans="1:19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14">
        <v>1466186869</v>
      </c>
      <c r="K3193" t="b">
        <v>0</v>
      </c>
      <c r="L3193">
        <v>4</v>
      </c>
      <c r="M3193" t="b">
        <v>0</v>
      </c>
      <c r="N3193" s="12" t="s">
        <v>8276</v>
      </c>
      <c r="O3193" t="s">
        <v>8318</v>
      </c>
      <c r="P3193" s="10">
        <f t="shared" si="196"/>
        <v>4</v>
      </c>
      <c r="Q3193" s="10">
        <f t="shared" si="197"/>
        <v>37.75</v>
      </c>
      <c r="R3193">
        <f t="shared" si="198"/>
        <v>2016</v>
      </c>
      <c r="S3193" s="17">
        <f t="shared" si="199"/>
        <v>42538.755428240736</v>
      </c>
    </row>
    <row r="3194" spans="1:19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14">
        <v>1421274859</v>
      </c>
      <c r="K3194" t="b">
        <v>0</v>
      </c>
      <c r="L3194">
        <v>8</v>
      </c>
      <c r="M3194" t="b">
        <v>0</v>
      </c>
      <c r="N3194" s="12" t="s">
        <v>8276</v>
      </c>
      <c r="O3194" t="s">
        <v>8318</v>
      </c>
      <c r="P3194" s="10">
        <f t="shared" si="196"/>
        <v>1</v>
      </c>
      <c r="Q3194" s="10">
        <f t="shared" si="197"/>
        <v>12.75</v>
      </c>
      <c r="R3194">
        <f t="shared" si="198"/>
        <v>2015</v>
      </c>
      <c r="S3194" s="17">
        <f t="shared" si="199"/>
        <v>42018.94049768518</v>
      </c>
    </row>
    <row r="3195" spans="1:19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14">
        <v>1420586056</v>
      </c>
      <c r="K3195" t="b">
        <v>0</v>
      </c>
      <c r="L3195">
        <v>24</v>
      </c>
      <c r="M3195" t="b">
        <v>0</v>
      </c>
      <c r="N3195" s="12" t="s">
        <v>8276</v>
      </c>
      <c r="O3195" t="s">
        <v>8318</v>
      </c>
      <c r="P3195" s="10">
        <f t="shared" si="196"/>
        <v>12</v>
      </c>
      <c r="Q3195" s="10">
        <f t="shared" si="197"/>
        <v>24.46</v>
      </c>
      <c r="R3195">
        <f t="shared" si="198"/>
        <v>2015</v>
      </c>
      <c r="S3195" s="17">
        <f t="shared" si="199"/>
        <v>42010.968240740738</v>
      </c>
    </row>
    <row r="3196" spans="1:19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14">
        <v>1435368598</v>
      </c>
      <c r="K3196" t="b">
        <v>0</v>
      </c>
      <c r="L3196">
        <v>0</v>
      </c>
      <c r="M3196" t="b">
        <v>0</v>
      </c>
      <c r="N3196" s="12" t="s">
        <v>8276</v>
      </c>
      <c r="O3196" t="s">
        <v>8318</v>
      </c>
      <c r="P3196" s="10">
        <f t="shared" si="196"/>
        <v>0</v>
      </c>
      <c r="Q3196" s="10" t="e">
        <f t="shared" si="197"/>
        <v>#DIV/0!</v>
      </c>
      <c r="R3196">
        <f t="shared" si="198"/>
        <v>2015</v>
      </c>
      <c r="S3196" s="17">
        <f t="shared" si="199"/>
        <v>42182.062476851846</v>
      </c>
    </row>
    <row r="3197" spans="1:19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14">
        <v>1421158542</v>
      </c>
      <c r="K3197" t="b">
        <v>0</v>
      </c>
      <c r="L3197">
        <v>39</v>
      </c>
      <c r="M3197" t="b">
        <v>0</v>
      </c>
      <c r="N3197" s="12" t="s">
        <v>8276</v>
      </c>
      <c r="O3197" t="s">
        <v>8318</v>
      </c>
      <c r="P3197" s="10">
        <f t="shared" si="196"/>
        <v>59</v>
      </c>
      <c r="Q3197" s="10">
        <f t="shared" si="197"/>
        <v>53.08</v>
      </c>
      <c r="R3197">
        <f t="shared" si="198"/>
        <v>2015</v>
      </c>
      <c r="S3197" s="17">
        <f t="shared" si="199"/>
        <v>42017.594236111108</v>
      </c>
    </row>
    <row r="3198" spans="1:19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14">
        <v>1433254875</v>
      </c>
      <c r="K3198" t="b">
        <v>0</v>
      </c>
      <c r="L3198">
        <v>6</v>
      </c>
      <c r="M3198" t="b">
        <v>0</v>
      </c>
      <c r="N3198" s="12" t="s">
        <v>8276</v>
      </c>
      <c r="O3198" t="s">
        <v>8318</v>
      </c>
      <c r="P3198" s="10">
        <f t="shared" si="196"/>
        <v>0</v>
      </c>
      <c r="Q3198" s="10">
        <f t="shared" si="197"/>
        <v>300</v>
      </c>
      <c r="R3198">
        <f t="shared" si="198"/>
        <v>2015</v>
      </c>
      <c r="S3198" s="17">
        <f t="shared" si="199"/>
        <v>42157.598090277781</v>
      </c>
    </row>
    <row r="3199" spans="1:19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14">
        <v>1420458618</v>
      </c>
      <c r="K3199" t="b">
        <v>0</v>
      </c>
      <c r="L3199">
        <v>4</v>
      </c>
      <c r="M3199" t="b">
        <v>0</v>
      </c>
      <c r="N3199" s="12" t="s">
        <v>8276</v>
      </c>
      <c r="O3199" t="s">
        <v>8318</v>
      </c>
      <c r="P3199" s="10">
        <f t="shared" si="196"/>
        <v>11</v>
      </c>
      <c r="Q3199" s="10">
        <f t="shared" si="197"/>
        <v>286.25</v>
      </c>
      <c r="R3199">
        <f t="shared" si="198"/>
        <v>2015</v>
      </c>
      <c r="S3199" s="17">
        <f t="shared" si="199"/>
        <v>42009.493263888886</v>
      </c>
    </row>
    <row r="3200" spans="1:19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14">
        <v>1420798277</v>
      </c>
      <c r="K3200" t="b">
        <v>0</v>
      </c>
      <c r="L3200">
        <v>3</v>
      </c>
      <c r="M3200" t="b">
        <v>0</v>
      </c>
      <c r="N3200" s="12" t="s">
        <v>8276</v>
      </c>
      <c r="O3200" t="s">
        <v>8318</v>
      </c>
      <c r="P3200" s="10">
        <f t="shared" si="196"/>
        <v>0</v>
      </c>
      <c r="Q3200" s="10">
        <f t="shared" si="197"/>
        <v>36.67</v>
      </c>
      <c r="R3200">
        <f t="shared" si="198"/>
        <v>2015</v>
      </c>
      <c r="S3200" s="17">
        <f t="shared" si="199"/>
        <v>42013.424502314811</v>
      </c>
    </row>
    <row r="3201" spans="1:19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14">
        <v>1407435418</v>
      </c>
      <c r="K3201" t="b">
        <v>0</v>
      </c>
      <c r="L3201">
        <v>53</v>
      </c>
      <c r="M3201" t="b">
        <v>0</v>
      </c>
      <c r="N3201" s="12" t="s">
        <v>8276</v>
      </c>
      <c r="O3201" t="s">
        <v>8318</v>
      </c>
      <c r="P3201" s="10">
        <f t="shared" si="196"/>
        <v>52</v>
      </c>
      <c r="Q3201" s="10">
        <f t="shared" si="197"/>
        <v>49.21</v>
      </c>
      <c r="R3201">
        <f t="shared" si="198"/>
        <v>2014</v>
      </c>
      <c r="S3201" s="17">
        <f t="shared" si="199"/>
        <v>41858.761782407404</v>
      </c>
    </row>
    <row r="3202" spans="1:19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14">
        <v>1459410101</v>
      </c>
      <c r="K3202" t="b">
        <v>0</v>
      </c>
      <c r="L3202">
        <v>1</v>
      </c>
      <c r="M3202" t="b">
        <v>0</v>
      </c>
      <c r="N3202" s="12" t="s">
        <v>8276</v>
      </c>
      <c r="O3202" t="s">
        <v>8318</v>
      </c>
      <c r="P3202" s="10">
        <f t="shared" si="196"/>
        <v>0</v>
      </c>
      <c r="Q3202" s="10">
        <f t="shared" si="197"/>
        <v>1</v>
      </c>
      <c r="R3202">
        <f t="shared" si="198"/>
        <v>2016</v>
      </c>
      <c r="S3202" s="17">
        <f t="shared" si="199"/>
        <v>42460.320613425924</v>
      </c>
    </row>
    <row r="3203" spans="1:19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14">
        <v>1407695077</v>
      </c>
      <c r="K3203" t="b">
        <v>0</v>
      </c>
      <c r="L3203">
        <v>2</v>
      </c>
      <c r="M3203" t="b">
        <v>0</v>
      </c>
      <c r="N3203" s="12" t="s">
        <v>8276</v>
      </c>
      <c r="O3203" t="s">
        <v>8318</v>
      </c>
      <c r="P3203" s="10">
        <f t="shared" ref="P3203:P3266" si="200">ROUND(E3203/D3203*100,0)</f>
        <v>1</v>
      </c>
      <c r="Q3203" s="10">
        <f t="shared" ref="Q3203:Q3266" si="201">ROUND(E3203/L3203,2)</f>
        <v>12.5</v>
      </c>
      <c r="R3203">
        <f t="shared" ref="R3203:R3266" si="202">YEAR(S3203)</f>
        <v>2014</v>
      </c>
      <c r="S3203" s="17">
        <f t="shared" ref="S3203:S3266" si="203">(((J3203/60)/60)/24)+DATE(1970,1,1)</f>
        <v>41861.767094907409</v>
      </c>
    </row>
    <row r="3204" spans="1:19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14">
        <v>1445027346</v>
      </c>
      <c r="K3204" t="b">
        <v>0</v>
      </c>
      <c r="L3204">
        <v>25</v>
      </c>
      <c r="M3204" t="b">
        <v>0</v>
      </c>
      <c r="N3204" s="12" t="s">
        <v>8276</v>
      </c>
      <c r="O3204" t="s">
        <v>8318</v>
      </c>
      <c r="P3204" s="10">
        <f t="shared" si="200"/>
        <v>55</v>
      </c>
      <c r="Q3204" s="10">
        <f t="shared" si="201"/>
        <v>109.04</v>
      </c>
      <c r="R3204">
        <f t="shared" si="202"/>
        <v>2015</v>
      </c>
      <c r="S3204" s="17">
        <f t="shared" si="203"/>
        <v>42293.853541666671</v>
      </c>
    </row>
    <row r="3205" spans="1:19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14">
        <v>1440632622</v>
      </c>
      <c r="K3205" t="b">
        <v>0</v>
      </c>
      <c r="L3205">
        <v>6</v>
      </c>
      <c r="M3205" t="b">
        <v>0</v>
      </c>
      <c r="N3205" s="12" t="s">
        <v>8276</v>
      </c>
      <c r="O3205" t="s">
        <v>8318</v>
      </c>
      <c r="P3205" s="10">
        <f t="shared" si="200"/>
        <v>25</v>
      </c>
      <c r="Q3205" s="10">
        <f t="shared" si="201"/>
        <v>41.67</v>
      </c>
      <c r="R3205">
        <f t="shared" si="202"/>
        <v>2015</v>
      </c>
      <c r="S3205" s="17">
        <f t="shared" si="203"/>
        <v>42242.988680555558</v>
      </c>
    </row>
    <row r="3206" spans="1:19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14">
        <v>1434558479</v>
      </c>
      <c r="K3206" t="b">
        <v>0</v>
      </c>
      <c r="L3206">
        <v>0</v>
      </c>
      <c r="M3206" t="b">
        <v>0</v>
      </c>
      <c r="N3206" s="12" t="s">
        <v>8276</v>
      </c>
      <c r="O3206" t="s">
        <v>8318</v>
      </c>
      <c r="P3206" s="10">
        <f t="shared" si="200"/>
        <v>0</v>
      </c>
      <c r="Q3206" s="10" t="e">
        <f t="shared" si="201"/>
        <v>#DIV/0!</v>
      </c>
      <c r="R3206">
        <f t="shared" si="202"/>
        <v>2015</v>
      </c>
      <c r="S3206" s="17">
        <f t="shared" si="203"/>
        <v>42172.686099537037</v>
      </c>
    </row>
    <row r="3207" spans="1:19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14">
        <v>1427878772</v>
      </c>
      <c r="K3207" t="b">
        <v>0</v>
      </c>
      <c r="L3207">
        <v>12</v>
      </c>
      <c r="M3207" t="b">
        <v>0</v>
      </c>
      <c r="N3207" s="12" t="s">
        <v>8276</v>
      </c>
      <c r="O3207" t="s">
        <v>8318</v>
      </c>
      <c r="P3207" s="10">
        <f t="shared" si="200"/>
        <v>3</v>
      </c>
      <c r="Q3207" s="10">
        <f t="shared" si="201"/>
        <v>22.75</v>
      </c>
      <c r="R3207">
        <f t="shared" si="202"/>
        <v>2015</v>
      </c>
      <c r="S3207" s="17">
        <f t="shared" si="203"/>
        <v>42095.374675925923</v>
      </c>
    </row>
    <row r="3208" spans="1:19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14">
        <v>1440052651</v>
      </c>
      <c r="K3208" t="b">
        <v>0</v>
      </c>
      <c r="L3208">
        <v>0</v>
      </c>
      <c r="M3208" t="b">
        <v>0</v>
      </c>
      <c r="N3208" s="12" t="s">
        <v>8276</v>
      </c>
      <c r="O3208" t="s">
        <v>8318</v>
      </c>
      <c r="P3208" s="10">
        <f t="shared" si="200"/>
        <v>0</v>
      </c>
      <c r="Q3208" s="10" t="e">
        <f t="shared" si="201"/>
        <v>#DIV/0!</v>
      </c>
      <c r="R3208">
        <f t="shared" si="202"/>
        <v>2015</v>
      </c>
      <c r="S3208" s="17">
        <f t="shared" si="203"/>
        <v>42236.276053240741</v>
      </c>
    </row>
    <row r="3209" spans="1:19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14">
        <v>1424587207</v>
      </c>
      <c r="K3209" t="b">
        <v>0</v>
      </c>
      <c r="L3209">
        <v>36</v>
      </c>
      <c r="M3209" t="b">
        <v>0</v>
      </c>
      <c r="N3209" s="12" t="s">
        <v>8276</v>
      </c>
      <c r="O3209" t="s">
        <v>8318</v>
      </c>
      <c r="P3209" s="10">
        <f t="shared" si="200"/>
        <v>46</v>
      </c>
      <c r="Q3209" s="10">
        <f t="shared" si="201"/>
        <v>70.83</v>
      </c>
      <c r="R3209">
        <f t="shared" si="202"/>
        <v>2015</v>
      </c>
      <c r="S3209" s="17">
        <f t="shared" si="203"/>
        <v>42057.277858796297</v>
      </c>
    </row>
    <row r="3210" spans="1:19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14">
        <v>1404743477</v>
      </c>
      <c r="K3210" t="b">
        <v>1</v>
      </c>
      <c r="L3210">
        <v>82</v>
      </c>
      <c r="M3210" t="b">
        <v>1</v>
      </c>
      <c r="N3210" s="12" t="s">
        <v>8276</v>
      </c>
      <c r="O3210" t="s">
        <v>8277</v>
      </c>
      <c r="P3210" s="10">
        <f t="shared" si="200"/>
        <v>104</v>
      </c>
      <c r="Q3210" s="10">
        <f t="shared" si="201"/>
        <v>63.11</v>
      </c>
      <c r="R3210">
        <f t="shared" si="202"/>
        <v>2014</v>
      </c>
      <c r="S3210" s="17">
        <f t="shared" si="203"/>
        <v>41827.605057870373</v>
      </c>
    </row>
    <row r="3211" spans="1:19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14">
        <v>1400512658</v>
      </c>
      <c r="K3211" t="b">
        <v>1</v>
      </c>
      <c r="L3211">
        <v>226</v>
      </c>
      <c r="M3211" t="b">
        <v>1</v>
      </c>
      <c r="N3211" s="12" t="s">
        <v>8276</v>
      </c>
      <c r="O3211" t="s">
        <v>8277</v>
      </c>
      <c r="P3211" s="10">
        <f t="shared" si="200"/>
        <v>119</v>
      </c>
      <c r="Q3211" s="10">
        <f t="shared" si="201"/>
        <v>50.16</v>
      </c>
      <c r="R3211">
        <f t="shared" si="202"/>
        <v>2014</v>
      </c>
      <c r="S3211" s="17">
        <f t="shared" si="203"/>
        <v>41778.637245370373</v>
      </c>
    </row>
    <row r="3212" spans="1:19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14">
        <v>1334442519</v>
      </c>
      <c r="K3212" t="b">
        <v>1</v>
      </c>
      <c r="L3212">
        <v>60</v>
      </c>
      <c r="M3212" t="b">
        <v>1</v>
      </c>
      <c r="N3212" s="12" t="s">
        <v>8276</v>
      </c>
      <c r="O3212" t="s">
        <v>8277</v>
      </c>
      <c r="P3212" s="10">
        <f t="shared" si="200"/>
        <v>126</v>
      </c>
      <c r="Q3212" s="10">
        <f t="shared" si="201"/>
        <v>62.88</v>
      </c>
      <c r="R3212">
        <f t="shared" si="202"/>
        <v>2012</v>
      </c>
      <c r="S3212" s="17">
        <f t="shared" si="203"/>
        <v>41013.936562499999</v>
      </c>
    </row>
    <row r="3213" spans="1:19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14">
        <v>1405346680</v>
      </c>
      <c r="K3213" t="b">
        <v>1</v>
      </c>
      <c r="L3213">
        <v>322</v>
      </c>
      <c r="M3213" t="b">
        <v>1</v>
      </c>
      <c r="N3213" s="12" t="s">
        <v>8276</v>
      </c>
      <c r="O3213" t="s">
        <v>8277</v>
      </c>
      <c r="P3213" s="10">
        <f t="shared" si="200"/>
        <v>120</v>
      </c>
      <c r="Q3213" s="10">
        <f t="shared" si="201"/>
        <v>85.53</v>
      </c>
      <c r="R3213">
        <f t="shared" si="202"/>
        <v>2014</v>
      </c>
      <c r="S3213" s="17">
        <f t="shared" si="203"/>
        <v>41834.586574074077</v>
      </c>
    </row>
    <row r="3214" spans="1:19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14">
        <v>1404932751</v>
      </c>
      <c r="K3214" t="b">
        <v>1</v>
      </c>
      <c r="L3214">
        <v>94</v>
      </c>
      <c r="M3214" t="b">
        <v>1</v>
      </c>
      <c r="N3214" s="12" t="s">
        <v>8276</v>
      </c>
      <c r="O3214" t="s">
        <v>8277</v>
      </c>
      <c r="P3214" s="10">
        <f t="shared" si="200"/>
        <v>126</v>
      </c>
      <c r="Q3214" s="10">
        <f t="shared" si="201"/>
        <v>53.72</v>
      </c>
      <c r="R3214">
        <f t="shared" si="202"/>
        <v>2014</v>
      </c>
      <c r="S3214" s="17">
        <f t="shared" si="203"/>
        <v>41829.795729166668</v>
      </c>
    </row>
    <row r="3215" spans="1:19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14">
        <v>1434478759</v>
      </c>
      <c r="K3215" t="b">
        <v>1</v>
      </c>
      <c r="L3215">
        <v>47</v>
      </c>
      <c r="M3215" t="b">
        <v>1</v>
      </c>
      <c r="N3215" s="12" t="s">
        <v>8276</v>
      </c>
      <c r="O3215" t="s">
        <v>8277</v>
      </c>
      <c r="P3215" s="10">
        <f t="shared" si="200"/>
        <v>100</v>
      </c>
      <c r="Q3215" s="10">
        <f t="shared" si="201"/>
        <v>127.81</v>
      </c>
      <c r="R3215">
        <f t="shared" si="202"/>
        <v>2015</v>
      </c>
      <c r="S3215" s="17">
        <f t="shared" si="203"/>
        <v>42171.763414351852</v>
      </c>
    </row>
    <row r="3216" spans="1:19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14">
        <v>1448823673</v>
      </c>
      <c r="K3216" t="b">
        <v>1</v>
      </c>
      <c r="L3216">
        <v>115</v>
      </c>
      <c r="M3216" t="b">
        <v>1</v>
      </c>
      <c r="N3216" s="12" t="s">
        <v>8276</v>
      </c>
      <c r="O3216" t="s">
        <v>8277</v>
      </c>
      <c r="P3216" s="10">
        <f t="shared" si="200"/>
        <v>102</v>
      </c>
      <c r="Q3216" s="10">
        <f t="shared" si="201"/>
        <v>106.57</v>
      </c>
      <c r="R3216">
        <f t="shared" si="202"/>
        <v>2015</v>
      </c>
      <c r="S3216" s="17">
        <f t="shared" si="203"/>
        <v>42337.792511574073</v>
      </c>
    </row>
    <row r="3217" spans="1:19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14">
        <v>1438617471</v>
      </c>
      <c r="K3217" t="b">
        <v>1</v>
      </c>
      <c r="L3217">
        <v>134</v>
      </c>
      <c r="M3217" t="b">
        <v>1</v>
      </c>
      <c r="N3217" s="12" t="s">
        <v>8276</v>
      </c>
      <c r="O3217" t="s">
        <v>8277</v>
      </c>
      <c r="P3217" s="10">
        <f t="shared" si="200"/>
        <v>100</v>
      </c>
      <c r="Q3217" s="10">
        <f t="shared" si="201"/>
        <v>262.11</v>
      </c>
      <c r="R3217">
        <f t="shared" si="202"/>
        <v>2015</v>
      </c>
      <c r="S3217" s="17">
        <f t="shared" si="203"/>
        <v>42219.665173611109</v>
      </c>
    </row>
    <row r="3218" spans="1:19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14">
        <v>1433934371</v>
      </c>
      <c r="K3218" t="b">
        <v>1</v>
      </c>
      <c r="L3218">
        <v>35</v>
      </c>
      <c r="M3218" t="b">
        <v>1</v>
      </c>
      <c r="N3218" s="12" t="s">
        <v>8276</v>
      </c>
      <c r="O3218" t="s">
        <v>8277</v>
      </c>
      <c r="P3218" s="10">
        <f t="shared" si="200"/>
        <v>100</v>
      </c>
      <c r="Q3218" s="10">
        <f t="shared" si="201"/>
        <v>57.17</v>
      </c>
      <c r="R3218">
        <f t="shared" si="202"/>
        <v>2015</v>
      </c>
      <c r="S3218" s="17">
        <f t="shared" si="203"/>
        <v>42165.462627314817</v>
      </c>
    </row>
    <row r="3219" spans="1:19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14">
        <v>1475672784</v>
      </c>
      <c r="K3219" t="b">
        <v>1</v>
      </c>
      <c r="L3219">
        <v>104</v>
      </c>
      <c r="M3219" t="b">
        <v>1</v>
      </c>
      <c r="N3219" s="12" t="s">
        <v>8276</v>
      </c>
      <c r="O3219" t="s">
        <v>8277</v>
      </c>
      <c r="P3219" s="10">
        <f t="shared" si="200"/>
        <v>116</v>
      </c>
      <c r="Q3219" s="10">
        <f t="shared" si="201"/>
        <v>50.2</v>
      </c>
      <c r="R3219">
        <f t="shared" si="202"/>
        <v>2016</v>
      </c>
      <c r="S3219" s="17">
        <f t="shared" si="203"/>
        <v>42648.546111111107</v>
      </c>
    </row>
    <row r="3220" spans="1:19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14">
        <v>1417132986</v>
      </c>
      <c r="K3220" t="b">
        <v>1</v>
      </c>
      <c r="L3220">
        <v>184</v>
      </c>
      <c r="M3220" t="b">
        <v>1</v>
      </c>
      <c r="N3220" s="12" t="s">
        <v>8276</v>
      </c>
      <c r="O3220" t="s">
        <v>8277</v>
      </c>
      <c r="P3220" s="10">
        <f t="shared" si="200"/>
        <v>102</v>
      </c>
      <c r="Q3220" s="10">
        <f t="shared" si="201"/>
        <v>66.59</v>
      </c>
      <c r="R3220">
        <f t="shared" si="202"/>
        <v>2014</v>
      </c>
      <c r="S3220" s="17">
        <f t="shared" si="203"/>
        <v>41971.002152777779</v>
      </c>
    </row>
    <row r="3221" spans="1:19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14">
        <v>1424043347</v>
      </c>
      <c r="K3221" t="b">
        <v>1</v>
      </c>
      <c r="L3221">
        <v>119</v>
      </c>
      <c r="M3221" t="b">
        <v>1</v>
      </c>
      <c r="N3221" s="12" t="s">
        <v>8276</v>
      </c>
      <c r="O3221" t="s">
        <v>8277</v>
      </c>
      <c r="P3221" s="10">
        <f t="shared" si="200"/>
        <v>100</v>
      </c>
      <c r="Q3221" s="10">
        <f t="shared" si="201"/>
        <v>168.25</v>
      </c>
      <c r="R3221">
        <f t="shared" si="202"/>
        <v>2015</v>
      </c>
      <c r="S3221" s="17">
        <f t="shared" si="203"/>
        <v>42050.983182870375</v>
      </c>
    </row>
    <row r="3222" spans="1:19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14">
        <v>1486411204</v>
      </c>
      <c r="K3222" t="b">
        <v>1</v>
      </c>
      <c r="L3222">
        <v>59</v>
      </c>
      <c r="M3222" t="b">
        <v>1</v>
      </c>
      <c r="N3222" s="12" t="s">
        <v>8276</v>
      </c>
      <c r="O3222" t="s">
        <v>8277</v>
      </c>
      <c r="P3222" s="10">
        <f t="shared" si="200"/>
        <v>101</v>
      </c>
      <c r="Q3222" s="10">
        <f t="shared" si="201"/>
        <v>256.37</v>
      </c>
      <c r="R3222">
        <f t="shared" si="202"/>
        <v>2017</v>
      </c>
      <c r="S3222" s="17">
        <f t="shared" si="203"/>
        <v>42772.833379629628</v>
      </c>
    </row>
    <row r="3223" spans="1:19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14">
        <v>1433090603</v>
      </c>
      <c r="K3223" t="b">
        <v>1</v>
      </c>
      <c r="L3223">
        <v>113</v>
      </c>
      <c r="M3223" t="b">
        <v>1</v>
      </c>
      <c r="N3223" s="12" t="s">
        <v>8276</v>
      </c>
      <c r="O3223" t="s">
        <v>8277</v>
      </c>
      <c r="P3223" s="10">
        <f t="shared" si="200"/>
        <v>103</v>
      </c>
      <c r="Q3223" s="10">
        <f t="shared" si="201"/>
        <v>36.61</v>
      </c>
      <c r="R3223">
        <f t="shared" si="202"/>
        <v>2015</v>
      </c>
      <c r="S3223" s="17">
        <f t="shared" si="203"/>
        <v>42155.696793981479</v>
      </c>
    </row>
    <row r="3224" spans="1:19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14">
        <v>1443016697</v>
      </c>
      <c r="K3224" t="b">
        <v>1</v>
      </c>
      <c r="L3224">
        <v>84</v>
      </c>
      <c r="M3224" t="b">
        <v>1</v>
      </c>
      <c r="N3224" s="12" t="s">
        <v>8276</v>
      </c>
      <c r="O3224" t="s">
        <v>8277</v>
      </c>
      <c r="P3224" s="10">
        <f t="shared" si="200"/>
        <v>125</v>
      </c>
      <c r="Q3224" s="10">
        <f t="shared" si="201"/>
        <v>37.14</v>
      </c>
      <c r="R3224">
        <f t="shared" si="202"/>
        <v>2015</v>
      </c>
      <c r="S3224" s="17">
        <f t="shared" si="203"/>
        <v>42270.582141203704</v>
      </c>
    </row>
    <row r="3225" spans="1:19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14">
        <v>1437508976</v>
      </c>
      <c r="K3225" t="b">
        <v>1</v>
      </c>
      <c r="L3225">
        <v>74</v>
      </c>
      <c r="M3225" t="b">
        <v>1</v>
      </c>
      <c r="N3225" s="12" t="s">
        <v>8276</v>
      </c>
      <c r="O3225" t="s">
        <v>8277</v>
      </c>
      <c r="P3225" s="10">
        <f t="shared" si="200"/>
        <v>110</v>
      </c>
      <c r="Q3225" s="10">
        <f t="shared" si="201"/>
        <v>45.88</v>
      </c>
      <c r="R3225">
        <f t="shared" si="202"/>
        <v>2015</v>
      </c>
      <c r="S3225" s="17">
        <f t="shared" si="203"/>
        <v>42206.835370370376</v>
      </c>
    </row>
    <row r="3226" spans="1:19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14">
        <v>1479932713</v>
      </c>
      <c r="K3226" t="b">
        <v>1</v>
      </c>
      <c r="L3226">
        <v>216</v>
      </c>
      <c r="M3226" t="b">
        <v>1</v>
      </c>
      <c r="N3226" s="12" t="s">
        <v>8276</v>
      </c>
      <c r="O3226" t="s">
        <v>8277</v>
      </c>
      <c r="P3226" s="10">
        <f t="shared" si="200"/>
        <v>102</v>
      </c>
      <c r="Q3226" s="10">
        <f t="shared" si="201"/>
        <v>141.71</v>
      </c>
      <c r="R3226">
        <f t="shared" si="202"/>
        <v>2016</v>
      </c>
      <c r="S3226" s="17">
        <f t="shared" si="203"/>
        <v>42697.850844907407</v>
      </c>
    </row>
    <row r="3227" spans="1:19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14">
        <v>1463145938</v>
      </c>
      <c r="K3227" t="b">
        <v>1</v>
      </c>
      <c r="L3227">
        <v>39</v>
      </c>
      <c r="M3227" t="b">
        <v>1</v>
      </c>
      <c r="N3227" s="12" t="s">
        <v>8276</v>
      </c>
      <c r="O3227" t="s">
        <v>8277</v>
      </c>
      <c r="P3227" s="10">
        <f t="shared" si="200"/>
        <v>102</v>
      </c>
      <c r="Q3227" s="10">
        <f t="shared" si="201"/>
        <v>52.49</v>
      </c>
      <c r="R3227">
        <f t="shared" si="202"/>
        <v>2016</v>
      </c>
      <c r="S3227" s="17">
        <f t="shared" si="203"/>
        <v>42503.559467592597</v>
      </c>
    </row>
    <row r="3228" spans="1:19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14">
        <v>1443621612</v>
      </c>
      <c r="K3228" t="b">
        <v>1</v>
      </c>
      <c r="L3228">
        <v>21</v>
      </c>
      <c r="M3228" t="b">
        <v>1</v>
      </c>
      <c r="N3228" s="12" t="s">
        <v>8276</v>
      </c>
      <c r="O3228" t="s">
        <v>8277</v>
      </c>
      <c r="P3228" s="10">
        <f t="shared" si="200"/>
        <v>104</v>
      </c>
      <c r="Q3228" s="10">
        <f t="shared" si="201"/>
        <v>59.52</v>
      </c>
      <c r="R3228">
        <f t="shared" si="202"/>
        <v>2015</v>
      </c>
      <c r="S3228" s="17">
        <f t="shared" si="203"/>
        <v>42277.583472222221</v>
      </c>
    </row>
    <row r="3229" spans="1:19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14">
        <v>1482095436</v>
      </c>
      <c r="K3229" t="b">
        <v>0</v>
      </c>
      <c r="L3229">
        <v>30</v>
      </c>
      <c r="M3229" t="b">
        <v>1</v>
      </c>
      <c r="N3229" s="12" t="s">
        <v>8276</v>
      </c>
      <c r="O3229" t="s">
        <v>8277</v>
      </c>
      <c r="P3229" s="10">
        <f t="shared" si="200"/>
        <v>125</v>
      </c>
      <c r="Q3229" s="10">
        <f t="shared" si="201"/>
        <v>50</v>
      </c>
      <c r="R3229">
        <f t="shared" si="202"/>
        <v>2016</v>
      </c>
      <c r="S3229" s="17">
        <f t="shared" si="203"/>
        <v>42722.882361111115</v>
      </c>
    </row>
    <row r="3230" spans="1:19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14">
        <v>1447606884</v>
      </c>
      <c r="K3230" t="b">
        <v>1</v>
      </c>
      <c r="L3230">
        <v>37</v>
      </c>
      <c r="M3230" t="b">
        <v>1</v>
      </c>
      <c r="N3230" s="12" t="s">
        <v>8276</v>
      </c>
      <c r="O3230" t="s">
        <v>8277</v>
      </c>
      <c r="P3230" s="10">
        <f t="shared" si="200"/>
        <v>102</v>
      </c>
      <c r="Q3230" s="10">
        <f t="shared" si="201"/>
        <v>193.62</v>
      </c>
      <c r="R3230">
        <f t="shared" si="202"/>
        <v>2015</v>
      </c>
      <c r="S3230" s="17">
        <f t="shared" si="203"/>
        <v>42323.70930555556</v>
      </c>
    </row>
    <row r="3231" spans="1:19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14">
        <v>1413874798</v>
      </c>
      <c r="K3231" t="b">
        <v>1</v>
      </c>
      <c r="L3231">
        <v>202</v>
      </c>
      <c r="M3231" t="b">
        <v>1</v>
      </c>
      <c r="N3231" s="12" t="s">
        <v>8276</v>
      </c>
      <c r="O3231" t="s">
        <v>8277</v>
      </c>
      <c r="P3231" s="10">
        <f t="shared" si="200"/>
        <v>108</v>
      </c>
      <c r="Q3231" s="10">
        <f t="shared" si="201"/>
        <v>106.8</v>
      </c>
      <c r="R3231">
        <f t="shared" si="202"/>
        <v>2014</v>
      </c>
      <c r="S3231" s="17">
        <f t="shared" si="203"/>
        <v>41933.291643518518</v>
      </c>
    </row>
    <row r="3232" spans="1:19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14">
        <v>1410840126</v>
      </c>
      <c r="K3232" t="b">
        <v>1</v>
      </c>
      <c r="L3232">
        <v>37</v>
      </c>
      <c r="M3232" t="b">
        <v>1</v>
      </c>
      <c r="N3232" s="12" t="s">
        <v>8276</v>
      </c>
      <c r="O3232" t="s">
        <v>8277</v>
      </c>
      <c r="P3232" s="10">
        <f t="shared" si="200"/>
        <v>110</v>
      </c>
      <c r="Q3232" s="10">
        <f t="shared" si="201"/>
        <v>77.22</v>
      </c>
      <c r="R3232">
        <f t="shared" si="202"/>
        <v>2014</v>
      </c>
      <c r="S3232" s="17">
        <f t="shared" si="203"/>
        <v>41898.168125000004</v>
      </c>
    </row>
    <row r="3233" spans="1:19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14">
        <v>1458254347</v>
      </c>
      <c r="K3233" t="b">
        <v>0</v>
      </c>
      <c r="L3233">
        <v>28</v>
      </c>
      <c r="M3233" t="b">
        <v>1</v>
      </c>
      <c r="N3233" s="12" t="s">
        <v>8276</v>
      </c>
      <c r="O3233" t="s">
        <v>8277</v>
      </c>
      <c r="P3233" s="10">
        <f t="shared" si="200"/>
        <v>161</v>
      </c>
      <c r="Q3233" s="10">
        <f t="shared" si="201"/>
        <v>57.5</v>
      </c>
      <c r="R3233">
        <f t="shared" si="202"/>
        <v>2016</v>
      </c>
      <c r="S3233" s="17">
        <f t="shared" si="203"/>
        <v>42446.943831018521</v>
      </c>
    </row>
    <row r="3234" spans="1:19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14">
        <v>1459711917</v>
      </c>
      <c r="K3234" t="b">
        <v>1</v>
      </c>
      <c r="L3234">
        <v>26</v>
      </c>
      <c r="M3234" t="b">
        <v>1</v>
      </c>
      <c r="N3234" s="12" t="s">
        <v>8276</v>
      </c>
      <c r="O3234" t="s">
        <v>8277</v>
      </c>
      <c r="P3234" s="10">
        <f t="shared" si="200"/>
        <v>131</v>
      </c>
      <c r="Q3234" s="10">
        <f t="shared" si="201"/>
        <v>50.46</v>
      </c>
      <c r="R3234">
        <f t="shared" si="202"/>
        <v>2016</v>
      </c>
      <c r="S3234" s="17">
        <f t="shared" si="203"/>
        <v>42463.81385416667</v>
      </c>
    </row>
    <row r="3235" spans="1:19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14">
        <v>1485890355</v>
      </c>
      <c r="K3235" t="b">
        <v>0</v>
      </c>
      <c r="L3235">
        <v>61</v>
      </c>
      <c r="M3235" t="b">
        <v>1</v>
      </c>
      <c r="N3235" s="12" t="s">
        <v>8276</v>
      </c>
      <c r="O3235" t="s">
        <v>8277</v>
      </c>
      <c r="P3235" s="10">
        <f t="shared" si="200"/>
        <v>119</v>
      </c>
      <c r="Q3235" s="10">
        <f t="shared" si="201"/>
        <v>97.38</v>
      </c>
      <c r="R3235">
        <f t="shared" si="202"/>
        <v>2017</v>
      </c>
      <c r="S3235" s="17">
        <f t="shared" si="203"/>
        <v>42766.805034722223</v>
      </c>
    </row>
    <row r="3236" spans="1:19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14">
        <v>1483124208</v>
      </c>
      <c r="K3236" t="b">
        <v>0</v>
      </c>
      <c r="L3236">
        <v>115</v>
      </c>
      <c r="M3236" t="b">
        <v>1</v>
      </c>
      <c r="N3236" s="12" t="s">
        <v>8276</v>
      </c>
      <c r="O3236" t="s">
        <v>8277</v>
      </c>
      <c r="P3236" s="10">
        <f t="shared" si="200"/>
        <v>100</v>
      </c>
      <c r="Q3236" s="10">
        <f t="shared" si="201"/>
        <v>34.92</v>
      </c>
      <c r="R3236">
        <f t="shared" si="202"/>
        <v>2016</v>
      </c>
      <c r="S3236" s="17">
        <f t="shared" si="203"/>
        <v>42734.789444444439</v>
      </c>
    </row>
    <row r="3237" spans="1:19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14">
        <v>1464769251</v>
      </c>
      <c r="K3237" t="b">
        <v>1</v>
      </c>
      <c r="L3237">
        <v>181</v>
      </c>
      <c r="M3237" t="b">
        <v>1</v>
      </c>
      <c r="N3237" s="12" t="s">
        <v>8276</v>
      </c>
      <c r="O3237" t="s">
        <v>8277</v>
      </c>
      <c r="P3237" s="10">
        <f t="shared" si="200"/>
        <v>103</v>
      </c>
      <c r="Q3237" s="10">
        <f t="shared" si="201"/>
        <v>85.53</v>
      </c>
      <c r="R3237">
        <f t="shared" si="202"/>
        <v>2016</v>
      </c>
      <c r="S3237" s="17">
        <f t="shared" si="203"/>
        <v>42522.347812499997</v>
      </c>
    </row>
    <row r="3238" spans="1:19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14">
        <v>1480370433</v>
      </c>
      <c r="K3238" t="b">
        <v>0</v>
      </c>
      <c r="L3238">
        <v>110</v>
      </c>
      <c r="M3238" t="b">
        <v>1</v>
      </c>
      <c r="N3238" s="12" t="s">
        <v>8276</v>
      </c>
      <c r="O3238" t="s">
        <v>8277</v>
      </c>
      <c r="P3238" s="10">
        <f t="shared" si="200"/>
        <v>101</v>
      </c>
      <c r="Q3238" s="10">
        <f t="shared" si="201"/>
        <v>182.91</v>
      </c>
      <c r="R3238">
        <f t="shared" si="202"/>
        <v>2016</v>
      </c>
      <c r="S3238" s="17">
        <f t="shared" si="203"/>
        <v>42702.917048611111</v>
      </c>
    </row>
    <row r="3239" spans="1:19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14">
        <v>1441452184</v>
      </c>
      <c r="K3239" t="b">
        <v>1</v>
      </c>
      <c r="L3239">
        <v>269</v>
      </c>
      <c r="M3239" t="b">
        <v>1</v>
      </c>
      <c r="N3239" s="12" t="s">
        <v>8276</v>
      </c>
      <c r="O3239" t="s">
        <v>8277</v>
      </c>
      <c r="P3239" s="10">
        <f t="shared" si="200"/>
        <v>101</v>
      </c>
      <c r="Q3239" s="10">
        <f t="shared" si="201"/>
        <v>131.13999999999999</v>
      </c>
      <c r="R3239">
        <f t="shared" si="202"/>
        <v>2015</v>
      </c>
      <c r="S3239" s="17">
        <f t="shared" si="203"/>
        <v>42252.474351851852</v>
      </c>
    </row>
    <row r="3240" spans="1:19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14">
        <v>1433160898</v>
      </c>
      <c r="K3240" t="b">
        <v>1</v>
      </c>
      <c r="L3240">
        <v>79</v>
      </c>
      <c r="M3240" t="b">
        <v>1</v>
      </c>
      <c r="N3240" s="12" t="s">
        <v>8276</v>
      </c>
      <c r="O3240" t="s">
        <v>8277</v>
      </c>
      <c r="P3240" s="10">
        <f t="shared" si="200"/>
        <v>112</v>
      </c>
      <c r="Q3240" s="10">
        <f t="shared" si="201"/>
        <v>39.81</v>
      </c>
      <c r="R3240">
        <f t="shared" si="202"/>
        <v>2015</v>
      </c>
      <c r="S3240" s="17">
        <f t="shared" si="203"/>
        <v>42156.510393518518</v>
      </c>
    </row>
    <row r="3241" spans="1:19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14">
        <v>1443665293</v>
      </c>
      <c r="K3241" t="b">
        <v>1</v>
      </c>
      <c r="L3241">
        <v>104</v>
      </c>
      <c r="M3241" t="b">
        <v>1</v>
      </c>
      <c r="N3241" s="12" t="s">
        <v>8276</v>
      </c>
      <c r="O3241" t="s">
        <v>8277</v>
      </c>
      <c r="P3241" s="10">
        <f t="shared" si="200"/>
        <v>106</v>
      </c>
      <c r="Q3241" s="10">
        <f t="shared" si="201"/>
        <v>59.7</v>
      </c>
      <c r="R3241">
        <f t="shared" si="202"/>
        <v>2015</v>
      </c>
      <c r="S3241" s="17">
        <f t="shared" si="203"/>
        <v>42278.089039351849</v>
      </c>
    </row>
    <row r="3242" spans="1:19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14">
        <v>1484843948</v>
      </c>
      <c r="K3242" t="b">
        <v>0</v>
      </c>
      <c r="L3242">
        <v>34</v>
      </c>
      <c r="M3242" t="b">
        <v>1</v>
      </c>
      <c r="N3242" s="12" t="s">
        <v>8276</v>
      </c>
      <c r="O3242" t="s">
        <v>8277</v>
      </c>
      <c r="P3242" s="10">
        <f t="shared" si="200"/>
        <v>101</v>
      </c>
      <c r="Q3242" s="10">
        <f t="shared" si="201"/>
        <v>88.74</v>
      </c>
      <c r="R3242">
        <f t="shared" si="202"/>
        <v>2017</v>
      </c>
      <c r="S3242" s="17">
        <f t="shared" si="203"/>
        <v>42754.693842592591</v>
      </c>
    </row>
    <row r="3243" spans="1:19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14">
        <v>1410421670</v>
      </c>
      <c r="K3243" t="b">
        <v>1</v>
      </c>
      <c r="L3243">
        <v>167</v>
      </c>
      <c r="M3243" t="b">
        <v>1</v>
      </c>
      <c r="N3243" s="12" t="s">
        <v>8276</v>
      </c>
      <c r="O3243" t="s">
        <v>8277</v>
      </c>
      <c r="P3243" s="10">
        <f t="shared" si="200"/>
        <v>115</v>
      </c>
      <c r="Q3243" s="10">
        <f t="shared" si="201"/>
        <v>58.69</v>
      </c>
      <c r="R3243">
        <f t="shared" si="202"/>
        <v>2014</v>
      </c>
      <c r="S3243" s="17">
        <f t="shared" si="203"/>
        <v>41893.324884259258</v>
      </c>
    </row>
    <row r="3244" spans="1:19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14">
        <v>1408558092</v>
      </c>
      <c r="K3244" t="b">
        <v>1</v>
      </c>
      <c r="L3244">
        <v>183</v>
      </c>
      <c r="M3244" t="b">
        <v>1</v>
      </c>
      <c r="N3244" s="12" t="s">
        <v>8276</v>
      </c>
      <c r="O3244" t="s">
        <v>8277</v>
      </c>
      <c r="P3244" s="10">
        <f t="shared" si="200"/>
        <v>127</v>
      </c>
      <c r="Q3244" s="10">
        <f t="shared" si="201"/>
        <v>69.569999999999993</v>
      </c>
      <c r="R3244">
        <f t="shared" si="202"/>
        <v>2014</v>
      </c>
      <c r="S3244" s="17">
        <f t="shared" si="203"/>
        <v>41871.755694444444</v>
      </c>
    </row>
    <row r="3245" spans="1:19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14">
        <v>1442283562</v>
      </c>
      <c r="K3245" t="b">
        <v>1</v>
      </c>
      <c r="L3245">
        <v>71</v>
      </c>
      <c r="M3245" t="b">
        <v>1</v>
      </c>
      <c r="N3245" s="12" t="s">
        <v>8276</v>
      </c>
      <c r="O3245" t="s">
        <v>8277</v>
      </c>
      <c r="P3245" s="10">
        <f t="shared" si="200"/>
        <v>103</v>
      </c>
      <c r="Q3245" s="10">
        <f t="shared" si="201"/>
        <v>115.87</v>
      </c>
      <c r="R3245">
        <f t="shared" si="202"/>
        <v>2015</v>
      </c>
      <c r="S3245" s="17">
        <f t="shared" si="203"/>
        <v>42262.096782407403</v>
      </c>
    </row>
    <row r="3246" spans="1:19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14">
        <v>1478018382</v>
      </c>
      <c r="K3246" t="b">
        <v>0</v>
      </c>
      <c r="L3246">
        <v>69</v>
      </c>
      <c r="M3246" t="b">
        <v>1</v>
      </c>
      <c r="N3246" s="12" t="s">
        <v>8276</v>
      </c>
      <c r="O3246" t="s">
        <v>8277</v>
      </c>
      <c r="P3246" s="10">
        <f t="shared" si="200"/>
        <v>103</v>
      </c>
      <c r="Q3246" s="10">
        <f t="shared" si="201"/>
        <v>23.87</v>
      </c>
      <c r="R3246">
        <f t="shared" si="202"/>
        <v>2016</v>
      </c>
      <c r="S3246" s="17">
        <f t="shared" si="203"/>
        <v>42675.694236111114</v>
      </c>
    </row>
    <row r="3247" spans="1:19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14">
        <v>1431354258</v>
      </c>
      <c r="K3247" t="b">
        <v>0</v>
      </c>
      <c r="L3247">
        <v>270</v>
      </c>
      <c r="M3247" t="b">
        <v>1</v>
      </c>
      <c r="N3247" s="12" t="s">
        <v>8276</v>
      </c>
      <c r="O3247" t="s">
        <v>8277</v>
      </c>
      <c r="P3247" s="10">
        <f t="shared" si="200"/>
        <v>104</v>
      </c>
      <c r="Q3247" s="10">
        <f t="shared" si="201"/>
        <v>81.13</v>
      </c>
      <c r="R3247">
        <f t="shared" si="202"/>
        <v>2015</v>
      </c>
      <c r="S3247" s="17">
        <f t="shared" si="203"/>
        <v>42135.60020833333</v>
      </c>
    </row>
    <row r="3248" spans="1:19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14">
        <v>1439551200</v>
      </c>
      <c r="K3248" t="b">
        <v>1</v>
      </c>
      <c r="L3248">
        <v>193</v>
      </c>
      <c r="M3248" t="b">
        <v>1</v>
      </c>
      <c r="N3248" s="12" t="s">
        <v>8276</v>
      </c>
      <c r="O3248" t="s">
        <v>8277</v>
      </c>
      <c r="P3248" s="10">
        <f t="shared" si="200"/>
        <v>111</v>
      </c>
      <c r="Q3248" s="10">
        <f t="shared" si="201"/>
        <v>57.63</v>
      </c>
      <c r="R3248">
        <f t="shared" si="202"/>
        <v>2015</v>
      </c>
      <c r="S3248" s="17">
        <f t="shared" si="203"/>
        <v>42230.472222222219</v>
      </c>
    </row>
    <row r="3249" spans="1:19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14">
        <v>1434104712</v>
      </c>
      <c r="K3249" t="b">
        <v>1</v>
      </c>
      <c r="L3249">
        <v>57</v>
      </c>
      <c r="M3249" t="b">
        <v>1</v>
      </c>
      <c r="N3249" s="12" t="s">
        <v>8276</v>
      </c>
      <c r="O3249" t="s">
        <v>8277</v>
      </c>
      <c r="P3249" s="10">
        <f t="shared" si="200"/>
        <v>106</v>
      </c>
      <c r="Q3249" s="10">
        <f t="shared" si="201"/>
        <v>46.43</v>
      </c>
      <c r="R3249">
        <f t="shared" si="202"/>
        <v>2015</v>
      </c>
      <c r="S3249" s="17">
        <f t="shared" si="203"/>
        <v>42167.434166666666</v>
      </c>
    </row>
    <row r="3250" spans="1:19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14">
        <v>1425590357</v>
      </c>
      <c r="K3250" t="b">
        <v>1</v>
      </c>
      <c r="L3250">
        <v>200</v>
      </c>
      <c r="M3250" t="b">
        <v>1</v>
      </c>
      <c r="N3250" s="12" t="s">
        <v>8276</v>
      </c>
      <c r="O3250" t="s">
        <v>8277</v>
      </c>
      <c r="P3250" s="10">
        <f t="shared" si="200"/>
        <v>101</v>
      </c>
      <c r="Q3250" s="10">
        <f t="shared" si="201"/>
        <v>60.48</v>
      </c>
      <c r="R3250">
        <f t="shared" si="202"/>
        <v>2015</v>
      </c>
      <c r="S3250" s="17">
        <f t="shared" si="203"/>
        <v>42068.888391203705</v>
      </c>
    </row>
    <row r="3251" spans="1:19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14">
        <v>1432230914</v>
      </c>
      <c r="K3251" t="b">
        <v>1</v>
      </c>
      <c r="L3251">
        <v>88</v>
      </c>
      <c r="M3251" t="b">
        <v>1</v>
      </c>
      <c r="N3251" s="12" t="s">
        <v>8276</v>
      </c>
      <c r="O3251" t="s">
        <v>8277</v>
      </c>
      <c r="P3251" s="10">
        <f t="shared" si="200"/>
        <v>105</v>
      </c>
      <c r="Q3251" s="10">
        <f t="shared" si="201"/>
        <v>65.58</v>
      </c>
      <c r="R3251">
        <f t="shared" si="202"/>
        <v>2015</v>
      </c>
      <c r="S3251" s="17">
        <f t="shared" si="203"/>
        <v>42145.746689814812</v>
      </c>
    </row>
    <row r="3252" spans="1:19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14">
        <v>1412617724</v>
      </c>
      <c r="K3252" t="b">
        <v>1</v>
      </c>
      <c r="L3252">
        <v>213</v>
      </c>
      <c r="M3252" t="b">
        <v>1</v>
      </c>
      <c r="N3252" s="12" t="s">
        <v>8276</v>
      </c>
      <c r="O3252" t="s">
        <v>8277</v>
      </c>
      <c r="P3252" s="10">
        <f t="shared" si="200"/>
        <v>102</v>
      </c>
      <c r="Q3252" s="10">
        <f t="shared" si="201"/>
        <v>119.19</v>
      </c>
      <c r="R3252">
        <f t="shared" si="202"/>
        <v>2014</v>
      </c>
      <c r="S3252" s="17">
        <f t="shared" si="203"/>
        <v>41918.742175925923</v>
      </c>
    </row>
    <row r="3253" spans="1:19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14">
        <v>1432315966</v>
      </c>
      <c r="K3253" t="b">
        <v>1</v>
      </c>
      <c r="L3253">
        <v>20</v>
      </c>
      <c r="M3253" t="b">
        <v>1</v>
      </c>
      <c r="N3253" s="12" t="s">
        <v>8276</v>
      </c>
      <c r="O3253" t="s">
        <v>8277</v>
      </c>
      <c r="P3253" s="10">
        <f t="shared" si="200"/>
        <v>111</v>
      </c>
      <c r="Q3253" s="10">
        <f t="shared" si="201"/>
        <v>83.05</v>
      </c>
      <c r="R3253">
        <f t="shared" si="202"/>
        <v>2015</v>
      </c>
      <c r="S3253" s="17">
        <f t="shared" si="203"/>
        <v>42146.731087962966</v>
      </c>
    </row>
    <row r="3254" spans="1:19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14">
        <v>1470655240</v>
      </c>
      <c r="K3254" t="b">
        <v>1</v>
      </c>
      <c r="L3254">
        <v>50</v>
      </c>
      <c r="M3254" t="b">
        <v>1</v>
      </c>
      <c r="N3254" s="12" t="s">
        <v>8276</v>
      </c>
      <c r="O3254" t="s">
        <v>8277</v>
      </c>
      <c r="P3254" s="10">
        <f t="shared" si="200"/>
        <v>128</v>
      </c>
      <c r="Q3254" s="10">
        <f t="shared" si="201"/>
        <v>57.52</v>
      </c>
      <c r="R3254">
        <f t="shared" si="202"/>
        <v>2016</v>
      </c>
      <c r="S3254" s="17">
        <f t="shared" si="203"/>
        <v>42590.472685185188</v>
      </c>
    </row>
    <row r="3255" spans="1:19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14">
        <v>1471701028</v>
      </c>
      <c r="K3255" t="b">
        <v>1</v>
      </c>
      <c r="L3255">
        <v>115</v>
      </c>
      <c r="M3255" t="b">
        <v>1</v>
      </c>
      <c r="N3255" s="12" t="s">
        <v>8276</v>
      </c>
      <c r="O3255" t="s">
        <v>8277</v>
      </c>
      <c r="P3255" s="10">
        <f t="shared" si="200"/>
        <v>102</v>
      </c>
      <c r="Q3255" s="10">
        <f t="shared" si="201"/>
        <v>177.09</v>
      </c>
      <c r="R3255">
        <f t="shared" si="202"/>
        <v>2016</v>
      </c>
      <c r="S3255" s="17">
        <f t="shared" si="203"/>
        <v>42602.576712962968</v>
      </c>
    </row>
    <row r="3256" spans="1:19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14">
        <v>1424743409</v>
      </c>
      <c r="K3256" t="b">
        <v>1</v>
      </c>
      <c r="L3256">
        <v>186</v>
      </c>
      <c r="M3256" t="b">
        <v>1</v>
      </c>
      <c r="N3256" s="12" t="s">
        <v>8276</v>
      </c>
      <c r="O3256" t="s">
        <v>8277</v>
      </c>
      <c r="P3256" s="10">
        <f t="shared" si="200"/>
        <v>101</v>
      </c>
      <c r="Q3256" s="10">
        <f t="shared" si="201"/>
        <v>70.77</v>
      </c>
      <c r="R3256">
        <f t="shared" si="202"/>
        <v>2015</v>
      </c>
      <c r="S3256" s="17">
        <f t="shared" si="203"/>
        <v>42059.085752314815</v>
      </c>
    </row>
    <row r="3257" spans="1:19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14">
        <v>1410114375</v>
      </c>
      <c r="K3257" t="b">
        <v>1</v>
      </c>
      <c r="L3257">
        <v>18</v>
      </c>
      <c r="M3257" t="b">
        <v>1</v>
      </c>
      <c r="N3257" s="12" t="s">
        <v>8276</v>
      </c>
      <c r="O3257" t="s">
        <v>8277</v>
      </c>
      <c r="P3257" s="10">
        <f t="shared" si="200"/>
        <v>175</v>
      </c>
      <c r="Q3257" s="10">
        <f t="shared" si="201"/>
        <v>29.17</v>
      </c>
      <c r="R3257">
        <f t="shared" si="202"/>
        <v>2014</v>
      </c>
      <c r="S3257" s="17">
        <f t="shared" si="203"/>
        <v>41889.768229166664</v>
      </c>
    </row>
    <row r="3258" spans="1:19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14">
        <v>1432129577</v>
      </c>
      <c r="K3258" t="b">
        <v>1</v>
      </c>
      <c r="L3258">
        <v>176</v>
      </c>
      <c r="M3258" t="b">
        <v>1</v>
      </c>
      <c r="N3258" s="12" t="s">
        <v>8276</v>
      </c>
      <c r="O3258" t="s">
        <v>8277</v>
      </c>
      <c r="P3258" s="10">
        <f t="shared" si="200"/>
        <v>128</v>
      </c>
      <c r="Q3258" s="10">
        <f t="shared" si="201"/>
        <v>72.760000000000005</v>
      </c>
      <c r="R3258">
        <f t="shared" si="202"/>
        <v>2015</v>
      </c>
      <c r="S3258" s="17">
        <f t="shared" si="203"/>
        <v>42144.573807870373</v>
      </c>
    </row>
    <row r="3259" spans="1:19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14">
        <v>1485177952</v>
      </c>
      <c r="K3259" t="b">
        <v>0</v>
      </c>
      <c r="L3259">
        <v>41</v>
      </c>
      <c r="M3259" t="b">
        <v>1</v>
      </c>
      <c r="N3259" s="12" t="s">
        <v>8276</v>
      </c>
      <c r="O3259" t="s">
        <v>8277</v>
      </c>
      <c r="P3259" s="10">
        <f t="shared" si="200"/>
        <v>106</v>
      </c>
      <c r="Q3259" s="10">
        <f t="shared" si="201"/>
        <v>51.85</v>
      </c>
      <c r="R3259">
        <f t="shared" si="202"/>
        <v>2017</v>
      </c>
      <c r="S3259" s="17">
        <f t="shared" si="203"/>
        <v>42758.559629629628</v>
      </c>
    </row>
    <row r="3260" spans="1:19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14">
        <v>1418159861</v>
      </c>
      <c r="K3260" t="b">
        <v>1</v>
      </c>
      <c r="L3260">
        <v>75</v>
      </c>
      <c r="M3260" t="b">
        <v>1</v>
      </c>
      <c r="N3260" s="12" t="s">
        <v>8276</v>
      </c>
      <c r="O3260" t="s">
        <v>8277</v>
      </c>
      <c r="P3260" s="10">
        <f t="shared" si="200"/>
        <v>105</v>
      </c>
      <c r="Q3260" s="10">
        <f t="shared" si="201"/>
        <v>98.2</v>
      </c>
      <c r="R3260">
        <f t="shared" si="202"/>
        <v>2014</v>
      </c>
      <c r="S3260" s="17">
        <f t="shared" si="203"/>
        <v>41982.887280092589</v>
      </c>
    </row>
    <row r="3261" spans="1:19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14">
        <v>1472753745</v>
      </c>
      <c r="K3261" t="b">
        <v>1</v>
      </c>
      <c r="L3261">
        <v>97</v>
      </c>
      <c r="M3261" t="b">
        <v>1</v>
      </c>
      <c r="N3261" s="12" t="s">
        <v>8276</v>
      </c>
      <c r="O3261" t="s">
        <v>8277</v>
      </c>
      <c r="P3261" s="10">
        <f t="shared" si="200"/>
        <v>106</v>
      </c>
      <c r="Q3261" s="10">
        <f t="shared" si="201"/>
        <v>251.74</v>
      </c>
      <c r="R3261">
        <f t="shared" si="202"/>
        <v>2016</v>
      </c>
      <c r="S3261" s="17">
        <f t="shared" si="203"/>
        <v>42614.760937500003</v>
      </c>
    </row>
    <row r="3262" spans="1:19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14">
        <v>1445875718</v>
      </c>
      <c r="K3262" t="b">
        <v>1</v>
      </c>
      <c r="L3262">
        <v>73</v>
      </c>
      <c r="M3262" t="b">
        <v>1</v>
      </c>
      <c r="N3262" s="12" t="s">
        <v>8276</v>
      </c>
      <c r="O3262" t="s">
        <v>8277</v>
      </c>
      <c r="P3262" s="10">
        <f t="shared" si="200"/>
        <v>109</v>
      </c>
      <c r="Q3262" s="10">
        <f t="shared" si="201"/>
        <v>74.819999999999993</v>
      </c>
      <c r="R3262">
        <f t="shared" si="202"/>
        <v>2015</v>
      </c>
      <c r="S3262" s="17">
        <f t="shared" si="203"/>
        <v>42303.672662037032</v>
      </c>
    </row>
    <row r="3263" spans="1:19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14">
        <v>1434475476</v>
      </c>
      <c r="K3263" t="b">
        <v>1</v>
      </c>
      <c r="L3263">
        <v>49</v>
      </c>
      <c r="M3263" t="b">
        <v>1</v>
      </c>
      <c r="N3263" s="12" t="s">
        <v>8276</v>
      </c>
      <c r="O3263" t="s">
        <v>8277</v>
      </c>
      <c r="P3263" s="10">
        <f t="shared" si="200"/>
        <v>100</v>
      </c>
      <c r="Q3263" s="10">
        <f t="shared" si="201"/>
        <v>67.650000000000006</v>
      </c>
      <c r="R3263">
        <f t="shared" si="202"/>
        <v>2015</v>
      </c>
      <c r="S3263" s="17">
        <f t="shared" si="203"/>
        <v>42171.725416666668</v>
      </c>
    </row>
    <row r="3264" spans="1:19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14">
        <v>1416555262</v>
      </c>
      <c r="K3264" t="b">
        <v>1</v>
      </c>
      <c r="L3264">
        <v>134</v>
      </c>
      <c r="M3264" t="b">
        <v>1</v>
      </c>
      <c r="N3264" s="12" t="s">
        <v>8276</v>
      </c>
      <c r="O3264" t="s">
        <v>8277</v>
      </c>
      <c r="P3264" s="10">
        <f t="shared" si="200"/>
        <v>103</v>
      </c>
      <c r="Q3264" s="10">
        <f t="shared" si="201"/>
        <v>93.81</v>
      </c>
      <c r="R3264">
        <f t="shared" si="202"/>
        <v>2014</v>
      </c>
      <c r="S3264" s="17">
        <f t="shared" si="203"/>
        <v>41964.315532407403</v>
      </c>
    </row>
    <row r="3265" spans="1:19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14">
        <v>1444220588</v>
      </c>
      <c r="K3265" t="b">
        <v>1</v>
      </c>
      <c r="L3265">
        <v>68</v>
      </c>
      <c r="M3265" t="b">
        <v>1</v>
      </c>
      <c r="N3265" s="12" t="s">
        <v>8276</v>
      </c>
      <c r="O3265" t="s">
        <v>8277</v>
      </c>
      <c r="P3265" s="10">
        <f t="shared" si="200"/>
        <v>112</v>
      </c>
      <c r="Q3265" s="10">
        <f t="shared" si="201"/>
        <v>41.24</v>
      </c>
      <c r="R3265">
        <f t="shared" si="202"/>
        <v>2015</v>
      </c>
      <c r="S3265" s="17">
        <f t="shared" si="203"/>
        <v>42284.516064814816</v>
      </c>
    </row>
    <row r="3266" spans="1:19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14">
        <v>1421089938</v>
      </c>
      <c r="K3266" t="b">
        <v>1</v>
      </c>
      <c r="L3266">
        <v>49</v>
      </c>
      <c r="M3266" t="b">
        <v>1</v>
      </c>
      <c r="N3266" s="12" t="s">
        <v>8276</v>
      </c>
      <c r="O3266" t="s">
        <v>8277</v>
      </c>
      <c r="P3266" s="10">
        <f t="shared" si="200"/>
        <v>103</v>
      </c>
      <c r="Q3266" s="10">
        <f t="shared" si="201"/>
        <v>52.55</v>
      </c>
      <c r="R3266">
        <f t="shared" si="202"/>
        <v>2015</v>
      </c>
      <c r="S3266" s="17">
        <f t="shared" si="203"/>
        <v>42016.800208333334</v>
      </c>
    </row>
    <row r="3267" spans="1:19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14">
        <v>1446570315</v>
      </c>
      <c r="K3267" t="b">
        <v>1</v>
      </c>
      <c r="L3267">
        <v>63</v>
      </c>
      <c r="M3267" t="b">
        <v>1</v>
      </c>
      <c r="N3267" s="12" t="s">
        <v>8276</v>
      </c>
      <c r="O3267" t="s">
        <v>8277</v>
      </c>
      <c r="P3267" s="10">
        <f t="shared" ref="P3267:P3330" si="204">ROUND(E3267/D3267*100,0)</f>
        <v>164</v>
      </c>
      <c r="Q3267" s="10">
        <f t="shared" ref="Q3267:Q3330" si="205">ROUND(E3267/L3267,2)</f>
        <v>70.290000000000006</v>
      </c>
      <c r="R3267">
        <f t="shared" ref="R3267:R3330" si="206">YEAR(S3267)</f>
        <v>2015</v>
      </c>
      <c r="S3267" s="17">
        <f t="shared" ref="S3267:S3330" si="207">(((J3267/60)/60)/24)+DATE(1970,1,1)</f>
        <v>42311.711979166663</v>
      </c>
    </row>
    <row r="3268" spans="1:19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14">
        <v>1431435122</v>
      </c>
      <c r="K3268" t="b">
        <v>1</v>
      </c>
      <c r="L3268">
        <v>163</v>
      </c>
      <c r="M3268" t="b">
        <v>1</v>
      </c>
      <c r="N3268" s="12" t="s">
        <v>8276</v>
      </c>
      <c r="O3268" t="s">
        <v>8277</v>
      </c>
      <c r="P3268" s="10">
        <f t="shared" si="204"/>
        <v>131</v>
      </c>
      <c r="Q3268" s="10">
        <f t="shared" si="205"/>
        <v>48.33</v>
      </c>
      <c r="R3268">
        <f t="shared" si="206"/>
        <v>2015</v>
      </c>
      <c r="S3268" s="17">
        <f t="shared" si="207"/>
        <v>42136.536134259266</v>
      </c>
    </row>
    <row r="3269" spans="1:19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14">
        <v>1434564660</v>
      </c>
      <c r="K3269" t="b">
        <v>1</v>
      </c>
      <c r="L3269">
        <v>288</v>
      </c>
      <c r="M3269" t="b">
        <v>1</v>
      </c>
      <c r="N3269" s="12" t="s">
        <v>8276</v>
      </c>
      <c r="O3269" t="s">
        <v>8277</v>
      </c>
      <c r="P3269" s="10">
        <f t="shared" si="204"/>
        <v>102</v>
      </c>
      <c r="Q3269" s="10">
        <f t="shared" si="205"/>
        <v>53.18</v>
      </c>
      <c r="R3269">
        <f t="shared" si="206"/>
        <v>2015</v>
      </c>
      <c r="S3269" s="17">
        <f t="shared" si="207"/>
        <v>42172.757638888885</v>
      </c>
    </row>
    <row r="3270" spans="1:19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14">
        <v>1470692528</v>
      </c>
      <c r="K3270" t="b">
        <v>1</v>
      </c>
      <c r="L3270">
        <v>42</v>
      </c>
      <c r="M3270" t="b">
        <v>1</v>
      </c>
      <c r="N3270" s="12" t="s">
        <v>8276</v>
      </c>
      <c r="O3270" t="s">
        <v>8277</v>
      </c>
      <c r="P3270" s="10">
        <f t="shared" si="204"/>
        <v>128</v>
      </c>
      <c r="Q3270" s="10">
        <f t="shared" si="205"/>
        <v>60.95</v>
      </c>
      <c r="R3270">
        <f t="shared" si="206"/>
        <v>2016</v>
      </c>
      <c r="S3270" s="17">
        <f t="shared" si="207"/>
        <v>42590.90425925926</v>
      </c>
    </row>
    <row r="3271" spans="1:19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14">
        <v>1431509397</v>
      </c>
      <c r="K3271" t="b">
        <v>1</v>
      </c>
      <c r="L3271">
        <v>70</v>
      </c>
      <c r="M3271" t="b">
        <v>1</v>
      </c>
      <c r="N3271" s="12" t="s">
        <v>8276</v>
      </c>
      <c r="O3271" t="s">
        <v>8277</v>
      </c>
      <c r="P3271" s="10">
        <f t="shared" si="204"/>
        <v>102</v>
      </c>
      <c r="Q3271" s="10">
        <f t="shared" si="205"/>
        <v>116</v>
      </c>
      <c r="R3271">
        <f t="shared" si="206"/>
        <v>2015</v>
      </c>
      <c r="S3271" s="17">
        <f t="shared" si="207"/>
        <v>42137.395798611105</v>
      </c>
    </row>
    <row r="3272" spans="1:19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14">
        <v>1434113265</v>
      </c>
      <c r="K3272" t="b">
        <v>1</v>
      </c>
      <c r="L3272">
        <v>30</v>
      </c>
      <c r="M3272" t="b">
        <v>1</v>
      </c>
      <c r="N3272" s="12" t="s">
        <v>8276</v>
      </c>
      <c r="O3272" t="s">
        <v>8277</v>
      </c>
      <c r="P3272" s="10">
        <f t="shared" si="204"/>
        <v>102</v>
      </c>
      <c r="Q3272" s="10">
        <f t="shared" si="205"/>
        <v>61</v>
      </c>
      <c r="R3272">
        <f t="shared" si="206"/>
        <v>2015</v>
      </c>
      <c r="S3272" s="17">
        <f t="shared" si="207"/>
        <v>42167.533159722225</v>
      </c>
    </row>
    <row r="3273" spans="1:19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14">
        <v>1412332175</v>
      </c>
      <c r="K3273" t="b">
        <v>1</v>
      </c>
      <c r="L3273">
        <v>51</v>
      </c>
      <c r="M3273" t="b">
        <v>1</v>
      </c>
      <c r="N3273" s="12" t="s">
        <v>8276</v>
      </c>
      <c r="O3273" t="s">
        <v>8277</v>
      </c>
      <c r="P3273" s="10">
        <f t="shared" si="204"/>
        <v>130</v>
      </c>
      <c r="Q3273" s="10">
        <f t="shared" si="205"/>
        <v>38.24</v>
      </c>
      <c r="R3273">
        <f t="shared" si="206"/>
        <v>2014</v>
      </c>
      <c r="S3273" s="17">
        <f t="shared" si="207"/>
        <v>41915.437210648146</v>
      </c>
    </row>
    <row r="3274" spans="1:19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14">
        <v>1444219209</v>
      </c>
      <c r="K3274" t="b">
        <v>1</v>
      </c>
      <c r="L3274">
        <v>145</v>
      </c>
      <c r="M3274" t="b">
        <v>1</v>
      </c>
      <c r="N3274" s="12" t="s">
        <v>8276</v>
      </c>
      <c r="O3274" t="s">
        <v>8277</v>
      </c>
      <c r="P3274" s="10">
        <f t="shared" si="204"/>
        <v>154</v>
      </c>
      <c r="Q3274" s="10">
        <f t="shared" si="205"/>
        <v>106.5</v>
      </c>
      <c r="R3274">
        <f t="shared" si="206"/>
        <v>2015</v>
      </c>
      <c r="S3274" s="17">
        <f t="shared" si="207"/>
        <v>42284.500104166669</v>
      </c>
    </row>
    <row r="3275" spans="1:19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14">
        <v>1472498042</v>
      </c>
      <c r="K3275" t="b">
        <v>1</v>
      </c>
      <c r="L3275">
        <v>21</v>
      </c>
      <c r="M3275" t="b">
        <v>1</v>
      </c>
      <c r="N3275" s="12" t="s">
        <v>8276</v>
      </c>
      <c r="O3275" t="s">
        <v>8277</v>
      </c>
      <c r="P3275" s="10">
        <f t="shared" si="204"/>
        <v>107</v>
      </c>
      <c r="Q3275" s="10">
        <f t="shared" si="205"/>
        <v>204.57</v>
      </c>
      <c r="R3275">
        <f t="shared" si="206"/>
        <v>2016</v>
      </c>
      <c r="S3275" s="17">
        <f t="shared" si="207"/>
        <v>42611.801412037035</v>
      </c>
    </row>
    <row r="3276" spans="1:19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14">
        <v>1454259272</v>
      </c>
      <c r="K3276" t="b">
        <v>1</v>
      </c>
      <c r="L3276">
        <v>286</v>
      </c>
      <c r="M3276" t="b">
        <v>1</v>
      </c>
      <c r="N3276" s="12" t="s">
        <v>8276</v>
      </c>
      <c r="O3276" t="s">
        <v>8277</v>
      </c>
      <c r="P3276" s="10">
        <f t="shared" si="204"/>
        <v>101</v>
      </c>
      <c r="Q3276" s="10">
        <f t="shared" si="205"/>
        <v>54.91</v>
      </c>
      <c r="R3276">
        <f t="shared" si="206"/>
        <v>2016</v>
      </c>
      <c r="S3276" s="17">
        <f t="shared" si="207"/>
        <v>42400.704537037032</v>
      </c>
    </row>
    <row r="3277" spans="1:19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14">
        <v>1421183271</v>
      </c>
      <c r="K3277" t="b">
        <v>1</v>
      </c>
      <c r="L3277">
        <v>12</v>
      </c>
      <c r="M3277" t="b">
        <v>1</v>
      </c>
      <c r="N3277" s="12" t="s">
        <v>8276</v>
      </c>
      <c r="O3277" t="s">
        <v>8277</v>
      </c>
      <c r="P3277" s="10">
        <f t="shared" si="204"/>
        <v>100</v>
      </c>
      <c r="Q3277" s="10">
        <f t="shared" si="205"/>
        <v>150.41999999999999</v>
      </c>
      <c r="R3277">
        <f t="shared" si="206"/>
        <v>2015</v>
      </c>
      <c r="S3277" s="17">
        <f t="shared" si="207"/>
        <v>42017.88045138889</v>
      </c>
    </row>
    <row r="3278" spans="1:19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14">
        <v>1456526879</v>
      </c>
      <c r="K3278" t="b">
        <v>1</v>
      </c>
      <c r="L3278">
        <v>100</v>
      </c>
      <c r="M3278" t="b">
        <v>1</v>
      </c>
      <c r="N3278" s="12" t="s">
        <v>8276</v>
      </c>
      <c r="O3278" t="s">
        <v>8277</v>
      </c>
      <c r="P3278" s="10">
        <f t="shared" si="204"/>
        <v>117</v>
      </c>
      <c r="Q3278" s="10">
        <f t="shared" si="205"/>
        <v>52.58</v>
      </c>
      <c r="R3278">
        <f t="shared" si="206"/>
        <v>2016</v>
      </c>
      <c r="S3278" s="17">
        <f t="shared" si="207"/>
        <v>42426.949988425928</v>
      </c>
    </row>
    <row r="3279" spans="1:19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14">
        <v>1413735806</v>
      </c>
      <c r="K3279" t="b">
        <v>1</v>
      </c>
      <c r="L3279">
        <v>100</v>
      </c>
      <c r="M3279" t="b">
        <v>1</v>
      </c>
      <c r="N3279" s="12" t="s">
        <v>8276</v>
      </c>
      <c r="O3279" t="s">
        <v>8277</v>
      </c>
      <c r="P3279" s="10">
        <f t="shared" si="204"/>
        <v>109</v>
      </c>
      <c r="Q3279" s="10">
        <f t="shared" si="205"/>
        <v>54.3</v>
      </c>
      <c r="R3279">
        <f t="shared" si="206"/>
        <v>2014</v>
      </c>
      <c r="S3279" s="17">
        <f t="shared" si="207"/>
        <v>41931.682939814818</v>
      </c>
    </row>
    <row r="3280" spans="1:19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14">
        <v>1430425303</v>
      </c>
      <c r="K3280" t="b">
        <v>1</v>
      </c>
      <c r="L3280">
        <v>34</v>
      </c>
      <c r="M3280" t="b">
        <v>1</v>
      </c>
      <c r="N3280" s="12" t="s">
        <v>8276</v>
      </c>
      <c r="O3280" t="s">
        <v>8277</v>
      </c>
      <c r="P3280" s="10">
        <f t="shared" si="204"/>
        <v>103</v>
      </c>
      <c r="Q3280" s="10">
        <f t="shared" si="205"/>
        <v>76.03</v>
      </c>
      <c r="R3280">
        <f t="shared" si="206"/>
        <v>2015</v>
      </c>
      <c r="S3280" s="17">
        <f t="shared" si="207"/>
        <v>42124.848414351851</v>
      </c>
    </row>
    <row r="3281" spans="1:19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14">
        <v>1456885659</v>
      </c>
      <c r="K3281" t="b">
        <v>0</v>
      </c>
      <c r="L3281">
        <v>63</v>
      </c>
      <c r="M3281" t="b">
        <v>1</v>
      </c>
      <c r="N3281" s="12" t="s">
        <v>8276</v>
      </c>
      <c r="O3281" t="s">
        <v>8277</v>
      </c>
      <c r="P3281" s="10">
        <f t="shared" si="204"/>
        <v>114</v>
      </c>
      <c r="Q3281" s="10">
        <f t="shared" si="205"/>
        <v>105.21</v>
      </c>
      <c r="R3281">
        <f t="shared" si="206"/>
        <v>2016</v>
      </c>
      <c r="S3281" s="17">
        <f t="shared" si="207"/>
        <v>42431.102534722217</v>
      </c>
    </row>
    <row r="3282" spans="1:19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14">
        <v>1430158198</v>
      </c>
      <c r="K3282" t="b">
        <v>0</v>
      </c>
      <c r="L3282">
        <v>30</v>
      </c>
      <c r="M3282" t="b">
        <v>1</v>
      </c>
      <c r="N3282" s="12" t="s">
        <v>8276</v>
      </c>
      <c r="O3282" t="s">
        <v>8277</v>
      </c>
      <c r="P3282" s="10">
        <f t="shared" si="204"/>
        <v>103</v>
      </c>
      <c r="Q3282" s="10">
        <f t="shared" si="205"/>
        <v>68.67</v>
      </c>
      <c r="R3282">
        <f t="shared" si="206"/>
        <v>2015</v>
      </c>
      <c r="S3282" s="17">
        <f t="shared" si="207"/>
        <v>42121.756921296299</v>
      </c>
    </row>
    <row r="3283" spans="1:19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14">
        <v>1438561705</v>
      </c>
      <c r="K3283" t="b">
        <v>0</v>
      </c>
      <c r="L3283">
        <v>47</v>
      </c>
      <c r="M3283" t="b">
        <v>1</v>
      </c>
      <c r="N3283" s="12" t="s">
        <v>8276</v>
      </c>
      <c r="O3283" t="s">
        <v>8277</v>
      </c>
      <c r="P3283" s="10">
        <f t="shared" si="204"/>
        <v>122</v>
      </c>
      <c r="Q3283" s="10">
        <f t="shared" si="205"/>
        <v>129.36000000000001</v>
      </c>
      <c r="R3283">
        <f t="shared" si="206"/>
        <v>2015</v>
      </c>
      <c r="S3283" s="17">
        <f t="shared" si="207"/>
        <v>42219.019733796296</v>
      </c>
    </row>
    <row r="3284" spans="1:19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14">
        <v>1458103188</v>
      </c>
      <c r="K3284" t="b">
        <v>0</v>
      </c>
      <c r="L3284">
        <v>237</v>
      </c>
      <c r="M3284" t="b">
        <v>1</v>
      </c>
      <c r="N3284" s="12" t="s">
        <v>8276</v>
      </c>
      <c r="O3284" t="s">
        <v>8277</v>
      </c>
      <c r="P3284" s="10">
        <f t="shared" si="204"/>
        <v>103</v>
      </c>
      <c r="Q3284" s="10">
        <f t="shared" si="205"/>
        <v>134.26</v>
      </c>
      <c r="R3284">
        <f t="shared" si="206"/>
        <v>2016</v>
      </c>
      <c r="S3284" s="17">
        <f t="shared" si="207"/>
        <v>42445.19430555556</v>
      </c>
    </row>
    <row r="3285" spans="1:19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14">
        <v>1452448298</v>
      </c>
      <c r="K3285" t="b">
        <v>0</v>
      </c>
      <c r="L3285">
        <v>47</v>
      </c>
      <c r="M3285" t="b">
        <v>1</v>
      </c>
      <c r="N3285" s="12" t="s">
        <v>8276</v>
      </c>
      <c r="O3285" t="s">
        <v>8277</v>
      </c>
      <c r="P3285" s="10">
        <f t="shared" si="204"/>
        <v>105</v>
      </c>
      <c r="Q3285" s="10">
        <f t="shared" si="205"/>
        <v>17.829999999999998</v>
      </c>
      <c r="R3285">
        <f t="shared" si="206"/>
        <v>2016</v>
      </c>
      <c r="S3285" s="17">
        <f t="shared" si="207"/>
        <v>42379.74418981481</v>
      </c>
    </row>
    <row r="3286" spans="1:19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14">
        <v>1452546853</v>
      </c>
      <c r="K3286" t="b">
        <v>0</v>
      </c>
      <c r="L3286">
        <v>15</v>
      </c>
      <c r="M3286" t="b">
        <v>1</v>
      </c>
      <c r="N3286" s="12" t="s">
        <v>8276</v>
      </c>
      <c r="O3286" t="s">
        <v>8277</v>
      </c>
      <c r="P3286" s="10">
        <f t="shared" si="204"/>
        <v>102</v>
      </c>
      <c r="Q3286" s="10">
        <f t="shared" si="205"/>
        <v>203.2</v>
      </c>
      <c r="R3286">
        <f t="shared" si="206"/>
        <v>2016</v>
      </c>
      <c r="S3286" s="17">
        <f t="shared" si="207"/>
        <v>42380.884872685187</v>
      </c>
    </row>
    <row r="3287" spans="1:19" ht="15.7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14">
        <v>1485556626</v>
      </c>
      <c r="K3287" t="b">
        <v>0</v>
      </c>
      <c r="L3287">
        <v>81</v>
      </c>
      <c r="M3287" t="b">
        <v>1</v>
      </c>
      <c r="N3287" s="12" t="s">
        <v>8276</v>
      </c>
      <c r="O3287" t="s">
        <v>8277</v>
      </c>
      <c r="P3287" s="10">
        <f t="shared" si="204"/>
        <v>112</v>
      </c>
      <c r="Q3287" s="10">
        <f t="shared" si="205"/>
        <v>69.19</v>
      </c>
      <c r="R3287">
        <f t="shared" si="206"/>
        <v>2017</v>
      </c>
      <c r="S3287" s="17">
        <f t="shared" si="207"/>
        <v>42762.942430555559</v>
      </c>
    </row>
    <row r="3288" spans="1:19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14">
        <v>1468699782</v>
      </c>
      <c r="K3288" t="b">
        <v>0</v>
      </c>
      <c r="L3288">
        <v>122</v>
      </c>
      <c r="M3288" t="b">
        <v>1</v>
      </c>
      <c r="N3288" s="12" t="s">
        <v>8276</v>
      </c>
      <c r="O3288" t="s">
        <v>8277</v>
      </c>
      <c r="P3288" s="10">
        <f t="shared" si="204"/>
        <v>102</v>
      </c>
      <c r="Q3288" s="10">
        <f t="shared" si="205"/>
        <v>125.12</v>
      </c>
      <c r="R3288">
        <f t="shared" si="206"/>
        <v>2016</v>
      </c>
      <c r="S3288" s="17">
        <f t="shared" si="207"/>
        <v>42567.840069444443</v>
      </c>
    </row>
    <row r="3289" spans="1:19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14">
        <v>1446573628</v>
      </c>
      <c r="K3289" t="b">
        <v>0</v>
      </c>
      <c r="L3289">
        <v>34</v>
      </c>
      <c r="M3289" t="b">
        <v>1</v>
      </c>
      <c r="N3289" s="12" t="s">
        <v>8276</v>
      </c>
      <c r="O3289" t="s">
        <v>8277</v>
      </c>
      <c r="P3289" s="10">
        <f t="shared" si="204"/>
        <v>100</v>
      </c>
      <c r="Q3289" s="10">
        <f t="shared" si="205"/>
        <v>73.53</v>
      </c>
      <c r="R3289">
        <f t="shared" si="206"/>
        <v>2015</v>
      </c>
      <c r="S3289" s="17">
        <f t="shared" si="207"/>
        <v>42311.750324074077</v>
      </c>
    </row>
    <row r="3290" spans="1:19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14">
        <v>1463337315</v>
      </c>
      <c r="K3290" t="b">
        <v>0</v>
      </c>
      <c r="L3290">
        <v>207</v>
      </c>
      <c r="M3290" t="b">
        <v>1</v>
      </c>
      <c r="N3290" s="12" t="s">
        <v>8276</v>
      </c>
      <c r="O3290" t="s">
        <v>8277</v>
      </c>
      <c r="P3290" s="10">
        <f t="shared" si="204"/>
        <v>100</v>
      </c>
      <c r="Q3290" s="10">
        <f t="shared" si="205"/>
        <v>48.44</v>
      </c>
      <c r="R3290">
        <f t="shared" si="206"/>
        <v>2016</v>
      </c>
      <c r="S3290" s="17">
        <f t="shared" si="207"/>
        <v>42505.774479166663</v>
      </c>
    </row>
    <row r="3291" spans="1:19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14">
        <v>1485161402</v>
      </c>
      <c r="K3291" t="b">
        <v>0</v>
      </c>
      <c r="L3291">
        <v>25</v>
      </c>
      <c r="M3291" t="b">
        <v>1</v>
      </c>
      <c r="N3291" s="12" t="s">
        <v>8276</v>
      </c>
      <c r="O3291" t="s">
        <v>8277</v>
      </c>
      <c r="P3291" s="10">
        <f t="shared" si="204"/>
        <v>133</v>
      </c>
      <c r="Q3291" s="10">
        <f t="shared" si="205"/>
        <v>26.61</v>
      </c>
      <c r="R3291">
        <f t="shared" si="206"/>
        <v>2017</v>
      </c>
      <c r="S3291" s="17">
        <f t="shared" si="207"/>
        <v>42758.368078703701</v>
      </c>
    </row>
    <row r="3292" spans="1:19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14">
        <v>1486642891</v>
      </c>
      <c r="K3292" t="b">
        <v>0</v>
      </c>
      <c r="L3292">
        <v>72</v>
      </c>
      <c r="M3292" t="b">
        <v>1</v>
      </c>
      <c r="N3292" s="12" t="s">
        <v>8276</v>
      </c>
      <c r="O3292" t="s">
        <v>8277</v>
      </c>
      <c r="P3292" s="10">
        <f t="shared" si="204"/>
        <v>121</v>
      </c>
      <c r="Q3292" s="10">
        <f t="shared" si="205"/>
        <v>33.67</v>
      </c>
      <c r="R3292">
        <f t="shared" si="206"/>
        <v>2017</v>
      </c>
      <c r="S3292" s="17">
        <f t="shared" si="207"/>
        <v>42775.51494212963</v>
      </c>
    </row>
    <row r="3293" spans="1:19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14">
        <v>1439743900</v>
      </c>
      <c r="K3293" t="b">
        <v>0</v>
      </c>
      <c r="L3293">
        <v>14</v>
      </c>
      <c r="M3293" t="b">
        <v>1</v>
      </c>
      <c r="N3293" s="12" t="s">
        <v>8276</v>
      </c>
      <c r="O3293" t="s">
        <v>8277</v>
      </c>
      <c r="P3293" s="10">
        <f t="shared" si="204"/>
        <v>114</v>
      </c>
      <c r="Q3293" s="10">
        <f t="shared" si="205"/>
        <v>40.71</v>
      </c>
      <c r="R3293">
        <f t="shared" si="206"/>
        <v>2015</v>
      </c>
      <c r="S3293" s="17">
        <f t="shared" si="207"/>
        <v>42232.702546296292</v>
      </c>
    </row>
    <row r="3294" spans="1:19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14">
        <v>1444069748</v>
      </c>
      <c r="K3294" t="b">
        <v>0</v>
      </c>
      <c r="L3294">
        <v>15</v>
      </c>
      <c r="M3294" t="b">
        <v>1</v>
      </c>
      <c r="N3294" s="12" t="s">
        <v>8276</v>
      </c>
      <c r="O3294" t="s">
        <v>8277</v>
      </c>
      <c r="P3294" s="10">
        <f t="shared" si="204"/>
        <v>286</v>
      </c>
      <c r="Q3294" s="10">
        <f t="shared" si="205"/>
        <v>19.27</v>
      </c>
      <c r="R3294">
        <f t="shared" si="206"/>
        <v>2015</v>
      </c>
      <c r="S3294" s="17">
        <f t="shared" si="207"/>
        <v>42282.770231481481</v>
      </c>
    </row>
    <row r="3295" spans="1:19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14">
        <v>1486030352</v>
      </c>
      <c r="K3295" t="b">
        <v>0</v>
      </c>
      <c r="L3295">
        <v>91</v>
      </c>
      <c r="M3295" t="b">
        <v>1</v>
      </c>
      <c r="N3295" s="12" t="s">
        <v>8276</v>
      </c>
      <c r="O3295" t="s">
        <v>8277</v>
      </c>
      <c r="P3295" s="10">
        <f t="shared" si="204"/>
        <v>170</v>
      </c>
      <c r="Q3295" s="10">
        <f t="shared" si="205"/>
        <v>84.29</v>
      </c>
      <c r="R3295">
        <f t="shared" si="206"/>
        <v>2017</v>
      </c>
      <c r="S3295" s="17">
        <f t="shared" si="207"/>
        <v>42768.425370370373</v>
      </c>
    </row>
    <row r="3296" spans="1:19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14">
        <v>1431867554</v>
      </c>
      <c r="K3296" t="b">
        <v>0</v>
      </c>
      <c r="L3296">
        <v>24</v>
      </c>
      <c r="M3296" t="b">
        <v>1</v>
      </c>
      <c r="N3296" s="12" t="s">
        <v>8276</v>
      </c>
      <c r="O3296" t="s">
        <v>8277</v>
      </c>
      <c r="P3296" s="10">
        <f t="shared" si="204"/>
        <v>118</v>
      </c>
      <c r="Q3296" s="10">
        <f t="shared" si="205"/>
        <v>29.58</v>
      </c>
      <c r="R3296">
        <f t="shared" si="206"/>
        <v>2015</v>
      </c>
      <c r="S3296" s="17">
        <f t="shared" si="207"/>
        <v>42141.541134259256</v>
      </c>
    </row>
    <row r="3297" spans="1:19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14">
        <v>1472294229</v>
      </c>
      <c r="K3297" t="b">
        <v>0</v>
      </c>
      <c r="L3297">
        <v>27</v>
      </c>
      <c r="M3297" t="b">
        <v>1</v>
      </c>
      <c r="N3297" s="12" t="s">
        <v>8276</v>
      </c>
      <c r="O3297" t="s">
        <v>8277</v>
      </c>
      <c r="P3297" s="10">
        <f t="shared" si="204"/>
        <v>103</v>
      </c>
      <c r="Q3297" s="10">
        <f t="shared" si="205"/>
        <v>26.67</v>
      </c>
      <c r="R3297">
        <f t="shared" si="206"/>
        <v>2016</v>
      </c>
      <c r="S3297" s="17">
        <f t="shared" si="207"/>
        <v>42609.442465277782</v>
      </c>
    </row>
    <row r="3298" spans="1:19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14">
        <v>1446401372</v>
      </c>
      <c r="K3298" t="b">
        <v>0</v>
      </c>
      <c r="L3298">
        <v>47</v>
      </c>
      <c r="M3298" t="b">
        <v>1</v>
      </c>
      <c r="N3298" s="12" t="s">
        <v>8276</v>
      </c>
      <c r="O3298" t="s">
        <v>8277</v>
      </c>
      <c r="P3298" s="10">
        <f t="shared" si="204"/>
        <v>144</v>
      </c>
      <c r="Q3298" s="10">
        <f t="shared" si="205"/>
        <v>45.98</v>
      </c>
      <c r="R3298">
        <f t="shared" si="206"/>
        <v>2015</v>
      </c>
      <c r="S3298" s="17">
        <f t="shared" si="207"/>
        <v>42309.756620370375</v>
      </c>
    </row>
    <row r="3299" spans="1:19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14">
        <v>1436380256</v>
      </c>
      <c r="K3299" t="b">
        <v>0</v>
      </c>
      <c r="L3299">
        <v>44</v>
      </c>
      <c r="M3299" t="b">
        <v>1</v>
      </c>
      <c r="N3299" s="12" t="s">
        <v>8276</v>
      </c>
      <c r="O3299" t="s">
        <v>8277</v>
      </c>
      <c r="P3299" s="10">
        <f t="shared" si="204"/>
        <v>100</v>
      </c>
      <c r="Q3299" s="10">
        <f t="shared" si="205"/>
        <v>125.09</v>
      </c>
      <c r="R3299">
        <f t="shared" si="206"/>
        <v>2015</v>
      </c>
      <c r="S3299" s="17">
        <f t="shared" si="207"/>
        <v>42193.771481481483</v>
      </c>
    </row>
    <row r="3300" spans="1:19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14">
        <v>1440370768</v>
      </c>
      <c r="K3300" t="b">
        <v>0</v>
      </c>
      <c r="L3300">
        <v>72</v>
      </c>
      <c r="M3300" t="b">
        <v>1</v>
      </c>
      <c r="N3300" s="12" t="s">
        <v>8276</v>
      </c>
      <c r="O3300" t="s">
        <v>8277</v>
      </c>
      <c r="P3300" s="10">
        <f t="shared" si="204"/>
        <v>102</v>
      </c>
      <c r="Q3300" s="10">
        <f t="shared" si="205"/>
        <v>141.29</v>
      </c>
      <c r="R3300">
        <f t="shared" si="206"/>
        <v>2015</v>
      </c>
      <c r="S3300" s="17">
        <f t="shared" si="207"/>
        <v>42239.957962962959</v>
      </c>
    </row>
    <row r="3301" spans="1:19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14">
        <v>1442268063</v>
      </c>
      <c r="K3301" t="b">
        <v>0</v>
      </c>
      <c r="L3301">
        <v>63</v>
      </c>
      <c r="M3301" t="b">
        <v>1</v>
      </c>
      <c r="N3301" s="12" t="s">
        <v>8276</v>
      </c>
      <c r="O3301" t="s">
        <v>8277</v>
      </c>
      <c r="P3301" s="10">
        <f t="shared" si="204"/>
        <v>116</v>
      </c>
      <c r="Q3301" s="10">
        <f t="shared" si="205"/>
        <v>55.33</v>
      </c>
      <c r="R3301">
        <f t="shared" si="206"/>
        <v>2015</v>
      </c>
      <c r="S3301" s="17">
        <f t="shared" si="207"/>
        <v>42261.917395833334</v>
      </c>
    </row>
    <row r="3302" spans="1:19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14">
        <v>1428515462</v>
      </c>
      <c r="K3302" t="b">
        <v>0</v>
      </c>
      <c r="L3302">
        <v>88</v>
      </c>
      <c r="M3302" t="b">
        <v>1</v>
      </c>
      <c r="N3302" s="12" t="s">
        <v>8276</v>
      </c>
      <c r="O3302" t="s">
        <v>8277</v>
      </c>
      <c r="P3302" s="10">
        <f t="shared" si="204"/>
        <v>136</v>
      </c>
      <c r="Q3302" s="10">
        <f t="shared" si="205"/>
        <v>46.42</v>
      </c>
      <c r="R3302">
        <f t="shared" si="206"/>
        <v>2015</v>
      </c>
      <c r="S3302" s="17">
        <f t="shared" si="207"/>
        <v>42102.743773148148</v>
      </c>
    </row>
    <row r="3303" spans="1:19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14">
        <v>1466185176</v>
      </c>
      <c r="K3303" t="b">
        <v>0</v>
      </c>
      <c r="L3303">
        <v>70</v>
      </c>
      <c r="M3303" t="b">
        <v>1</v>
      </c>
      <c r="N3303" s="12" t="s">
        <v>8276</v>
      </c>
      <c r="O3303" t="s">
        <v>8277</v>
      </c>
      <c r="P3303" s="10">
        <f t="shared" si="204"/>
        <v>133</v>
      </c>
      <c r="Q3303" s="10">
        <f t="shared" si="205"/>
        <v>57.2</v>
      </c>
      <c r="R3303">
        <f t="shared" si="206"/>
        <v>2016</v>
      </c>
      <c r="S3303" s="17">
        <f t="shared" si="207"/>
        <v>42538.73583333334</v>
      </c>
    </row>
    <row r="3304" spans="1:19" ht="15.7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14">
        <v>1478507176</v>
      </c>
      <c r="K3304" t="b">
        <v>0</v>
      </c>
      <c r="L3304">
        <v>50</v>
      </c>
      <c r="M3304" t="b">
        <v>1</v>
      </c>
      <c r="N3304" s="12" t="s">
        <v>8276</v>
      </c>
      <c r="O3304" t="s">
        <v>8277</v>
      </c>
      <c r="P3304" s="10">
        <f t="shared" si="204"/>
        <v>103</v>
      </c>
      <c r="Q3304" s="10">
        <f t="shared" si="205"/>
        <v>173.7</v>
      </c>
      <c r="R3304">
        <f t="shared" si="206"/>
        <v>2016</v>
      </c>
      <c r="S3304" s="17">
        <f t="shared" si="207"/>
        <v>42681.35157407407</v>
      </c>
    </row>
    <row r="3305" spans="1:19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14">
        <v>1424533084</v>
      </c>
      <c r="K3305" t="b">
        <v>0</v>
      </c>
      <c r="L3305">
        <v>35</v>
      </c>
      <c r="M3305" t="b">
        <v>1</v>
      </c>
      <c r="N3305" s="12" t="s">
        <v>8276</v>
      </c>
      <c r="O3305" t="s">
        <v>8277</v>
      </c>
      <c r="P3305" s="10">
        <f t="shared" si="204"/>
        <v>116</v>
      </c>
      <c r="Q3305" s="10">
        <f t="shared" si="205"/>
        <v>59.6</v>
      </c>
      <c r="R3305">
        <f t="shared" si="206"/>
        <v>2015</v>
      </c>
      <c r="S3305" s="17">
        <f t="shared" si="207"/>
        <v>42056.65143518518</v>
      </c>
    </row>
    <row r="3306" spans="1:19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14">
        <v>1479826752</v>
      </c>
      <c r="K3306" t="b">
        <v>0</v>
      </c>
      <c r="L3306">
        <v>175</v>
      </c>
      <c r="M3306" t="b">
        <v>1</v>
      </c>
      <c r="N3306" s="12" t="s">
        <v>8276</v>
      </c>
      <c r="O3306" t="s">
        <v>8277</v>
      </c>
      <c r="P3306" s="10">
        <f t="shared" si="204"/>
        <v>105</v>
      </c>
      <c r="Q3306" s="10">
        <f t="shared" si="205"/>
        <v>89.59</v>
      </c>
      <c r="R3306">
        <f t="shared" si="206"/>
        <v>2016</v>
      </c>
      <c r="S3306" s="17">
        <f t="shared" si="207"/>
        <v>42696.624444444446</v>
      </c>
    </row>
    <row r="3307" spans="1:19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14">
        <v>1435782748</v>
      </c>
      <c r="K3307" t="b">
        <v>0</v>
      </c>
      <c r="L3307">
        <v>20</v>
      </c>
      <c r="M3307" t="b">
        <v>1</v>
      </c>
      <c r="N3307" s="12" t="s">
        <v>8276</v>
      </c>
      <c r="O3307" t="s">
        <v>8277</v>
      </c>
      <c r="P3307" s="10">
        <f t="shared" si="204"/>
        <v>102</v>
      </c>
      <c r="Q3307" s="10">
        <f t="shared" si="205"/>
        <v>204.05</v>
      </c>
      <c r="R3307">
        <f t="shared" si="206"/>
        <v>2015</v>
      </c>
      <c r="S3307" s="17">
        <f t="shared" si="207"/>
        <v>42186.855879629627</v>
      </c>
    </row>
    <row r="3308" spans="1:19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14">
        <v>1462252542</v>
      </c>
      <c r="K3308" t="b">
        <v>0</v>
      </c>
      <c r="L3308">
        <v>54</v>
      </c>
      <c r="M3308" t="b">
        <v>1</v>
      </c>
      <c r="N3308" s="12" t="s">
        <v>8276</v>
      </c>
      <c r="O3308" t="s">
        <v>8277</v>
      </c>
      <c r="P3308" s="10">
        <f t="shared" si="204"/>
        <v>175</v>
      </c>
      <c r="Q3308" s="10">
        <f t="shared" si="205"/>
        <v>48.7</v>
      </c>
      <c r="R3308">
        <f t="shared" si="206"/>
        <v>2016</v>
      </c>
      <c r="S3308" s="17">
        <f t="shared" si="207"/>
        <v>42493.219236111108</v>
      </c>
    </row>
    <row r="3309" spans="1:19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14">
        <v>1460683339</v>
      </c>
      <c r="K3309" t="b">
        <v>0</v>
      </c>
      <c r="L3309">
        <v>20</v>
      </c>
      <c r="M3309" t="b">
        <v>1</v>
      </c>
      <c r="N3309" s="12" t="s">
        <v>8276</v>
      </c>
      <c r="O3309" t="s">
        <v>8277</v>
      </c>
      <c r="P3309" s="10">
        <f t="shared" si="204"/>
        <v>107</v>
      </c>
      <c r="Q3309" s="10">
        <f t="shared" si="205"/>
        <v>53.34</v>
      </c>
      <c r="R3309">
        <f t="shared" si="206"/>
        <v>2016</v>
      </c>
      <c r="S3309" s="17">
        <f t="shared" si="207"/>
        <v>42475.057164351849</v>
      </c>
    </row>
    <row r="3310" spans="1:19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14">
        <v>1458766965</v>
      </c>
      <c r="K3310" t="b">
        <v>0</v>
      </c>
      <c r="L3310">
        <v>57</v>
      </c>
      <c r="M3310" t="b">
        <v>1</v>
      </c>
      <c r="N3310" s="12" t="s">
        <v>8276</v>
      </c>
      <c r="O3310" t="s">
        <v>8277</v>
      </c>
      <c r="P3310" s="10">
        <f t="shared" si="204"/>
        <v>122</v>
      </c>
      <c r="Q3310" s="10">
        <f t="shared" si="205"/>
        <v>75.09</v>
      </c>
      <c r="R3310">
        <f t="shared" si="206"/>
        <v>2016</v>
      </c>
      <c r="S3310" s="17">
        <f t="shared" si="207"/>
        <v>42452.876909722225</v>
      </c>
    </row>
    <row r="3311" spans="1:19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14">
        <v>1473953778</v>
      </c>
      <c r="K3311" t="b">
        <v>0</v>
      </c>
      <c r="L3311">
        <v>31</v>
      </c>
      <c r="M3311" t="b">
        <v>1</v>
      </c>
      <c r="N3311" s="12" t="s">
        <v>8276</v>
      </c>
      <c r="O3311" t="s">
        <v>8277</v>
      </c>
      <c r="P3311" s="10">
        <f t="shared" si="204"/>
        <v>159</v>
      </c>
      <c r="Q3311" s="10">
        <f t="shared" si="205"/>
        <v>18</v>
      </c>
      <c r="R3311">
        <f t="shared" si="206"/>
        <v>2016</v>
      </c>
      <c r="S3311" s="17">
        <f t="shared" si="207"/>
        <v>42628.650208333333</v>
      </c>
    </row>
    <row r="3312" spans="1:19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14">
        <v>1441577825</v>
      </c>
      <c r="K3312" t="b">
        <v>0</v>
      </c>
      <c r="L3312">
        <v>31</v>
      </c>
      <c r="M3312" t="b">
        <v>1</v>
      </c>
      <c r="N3312" s="12" t="s">
        <v>8276</v>
      </c>
      <c r="O3312" t="s">
        <v>8277</v>
      </c>
      <c r="P3312" s="10">
        <f t="shared" si="204"/>
        <v>100</v>
      </c>
      <c r="Q3312" s="10">
        <f t="shared" si="205"/>
        <v>209.84</v>
      </c>
      <c r="R3312">
        <f t="shared" si="206"/>
        <v>2015</v>
      </c>
      <c r="S3312" s="17">
        <f t="shared" si="207"/>
        <v>42253.928530092591</v>
      </c>
    </row>
    <row r="3313" spans="1:19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14">
        <v>1442473210</v>
      </c>
      <c r="K3313" t="b">
        <v>0</v>
      </c>
      <c r="L3313">
        <v>45</v>
      </c>
      <c r="M3313" t="b">
        <v>1</v>
      </c>
      <c r="N3313" s="12" t="s">
        <v>8276</v>
      </c>
      <c r="O3313" t="s">
        <v>8277</v>
      </c>
      <c r="P3313" s="10">
        <f t="shared" si="204"/>
        <v>110</v>
      </c>
      <c r="Q3313" s="10">
        <f t="shared" si="205"/>
        <v>61.02</v>
      </c>
      <c r="R3313">
        <f t="shared" si="206"/>
        <v>2015</v>
      </c>
      <c r="S3313" s="17">
        <f t="shared" si="207"/>
        <v>42264.29178240741</v>
      </c>
    </row>
    <row r="3314" spans="1:19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14">
        <v>1477077946</v>
      </c>
      <c r="K3314" t="b">
        <v>0</v>
      </c>
      <c r="L3314">
        <v>41</v>
      </c>
      <c r="M3314" t="b">
        <v>1</v>
      </c>
      <c r="N3314" s="12" t="s">
        <v>8276</v>
      </c>
      <c r="O3314" t="s">
        <v>8277</v>
      </c>
      <c r="P3314" s="10">
        <f t="shared" si="204"/>
        <v>100</v>
      </c>
      <c r="Q3314" s="10">
        <f t="shared" si="205"/>
        <v>61</v>
      </c>
      <c r="R3314">
        <f t="shared" si="206"/>
        <v>2016</v>
      </c>
      <c r="S3314" s="17">
        <f t="shared" si="207"/>
        <v>42664.809560185182</v>
      </c>
    </row>
    <row r="3315" spans="1:19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14">
        <v>1452664317</v>
      </c>
      <c r="K3315" t="b">
        <v>0</v>
      </c>
      <c r="L3315">
        <v>29</v>
      </c>
      <c r="M3315" t="b">
        <v>1</v>
      </c>
      <c r="N3315" s="12" t="s">
        <v>8276</v>
      </c>
      <c r="O3315" t="s">
        <v>8277</v>
      </c>
      <c r="P3315" s="10">
        <f t="shared" si="204"/>
        <v>116</v>
      </c>
      <c r="Q3315" s="10">
        <f t="shared" si="205"/>
        <v>80.03</v>
      </c>
      <c r="R3315">
        <f t="shared" si="206"/>
        <v>2016</v>
      </c>
      <c r="S3315" s="17">
        <f t="shared" si="207"/>
        <v>42382.244409722218</v>
      </c>
    </row>
    <row r="3316" spans="1:19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14">
        <v>1428733511</v>
      </c>
      <c r="K3316" t="b">
        <v>0</v>
      </c>
      <c r="L3316">
        <v>58</v>
      </c>
      <c r="M3316" t="b">
        <v>1</v>
      </c>
      <c r="N3316" s="12" t="s">
        <v>8276</v>
      </c>
      <c r="O3316" t="s">
        <v>8277</v>
      </c>
      <c r="P3316" s="10">
        <f t="shared" si="204"/>
        <v>211</v>
      </c>
      <c r="Q3316" s="10">
        <f t="shared" si="205"/>
        <v>29.07</v>
      </c>
      <c r="R3316">
        <f t="shared" si="206"/>
        <v>2015</v>
      </c>
      <c r="S3316" s="17">
        <f t="shared" si="207"/>
        <v>42105.267488425925</v>
      </c>
    </row>
    <row r="3317" spans="1:19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14">
        <v>1459927041</v>
      </c>
      <c r="K3317" t="b">
        <v>0</v>
      </c>
      <c r="L3317">
        <v>89</v>
      </c>
      <c r="M3317" t="b">
        <v>1</v>
      </c>
      <c r="N3317" s="12" t="s">
        <v>8276</v>
      </c>
      <c r="O3317" t="s">
        <v>8277</v>
      </c>
      <c r="P3317" s="10">
        <f t="shared" si="204"/>
        <v>110</v>
      </c>
      <c r="Q3317" s="10">
        <f t="shared" si="205"/>
        <v>49.44</v>
      </c>
      <c r="R3317">
        <f t="shared" si="206"/>
        <v>2016</v>
      </c>
      <c r="S3317" s="17">
        <f t="shared" si="207"/>
        <v>42466.303715277783</v>
      </c>
    </row>
    <row r="3318" spans="1:19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14">
        <v>1404680075</v>
      </c>
      <c r="K3318" t="b">
        <v>0</v>
      </c>
      <c r="L3318">
        <v>125</v>
      </c>
      <c r="M3318" t="b">
        <v>1</v>
      </c>
      <c r="N3318" s="12" t="s">
        <v>8276</v>
      </c>
      <c r="O3318" t="s">
        <v>8277</v>
      </c>
      <c r="P3318" s="10">
        <f t="shared" si="204"/>
        <v>100</v>
      </c>
      <c r="Q3318" s="10">
        <f t="shared" si="205"/>
        <v>93.98</v>
      </c>
      <c r="R3318">
        <f t="shared" si="206"/>
        <v>2014</v>
      </c>
      <c r="S3318" s="17">
        <f t="shared" si="207"/>
        <v>41826.871238425927</v>
      </c>
    </row>
    <row r="3319" spans="1:19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14">
        <v>1462755424</v>
      </c>
      <c r="K3319" t="b">
        <v>0</v>
      </c>
      <c r="L3319">
        <v>18</v>
      </c>
      <c r="M3319" t="b">
        <v>1</v>
      </c>
      <c r="N3319" s="12" t="s">
        <v>8276</v>
      </c>
      <c r="O3319" t="s">
        <v>8277</v>
      </c>
      <c r="P3319" s="10">
        <f t="shared" si="204"/>
        <v>106</v>
      </c>
      <c r="Q3319" s="10">
        <f t="shared" si="205"/>
        <v>61.94</v>
      </c>
      <c r="R3319">
        <f t="shared" si="206"/>
        <v>2016</v>
      </c>
      <c r="S3319" s="17">
        <f t="shared" si="207"/>
        <v>42499.039629629624</v>
      </c>
    </row>
    <row r="3320" spans="1:19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14">
        <v>1456902893</v>
      </c>
      <c r="K3320" t="b">
        <v>0</v>
      </c>
      <c r="L3320">
        <v>32</v>
      </c>
      <c r="M3320" t="b">
        <v>1</v>
      </c>
      <c r="N3320" s="12" t="s">
        <v>8276</v>
      </c>
      <c r="O3320" t="s">
        <v>8277</v>
      </c>
      <c r="P3320" s="10">
        <f t="shared" si="204"/>
        <v>126</v>
      </c>
      <c r="Q3320" s="10">
        <f t="shared" si="205"/>
        <v>78.5</v>
      </c>
      <c r="R3320">
        <f t="shared" si="206"/>
        <v>2016</v>
      </c>
      <c r="S3320" s="17">
        <f t="shared" si="207"/>
        <v>42431.302002314813</v>
      </c>
    </row>
    <row r="3321" spans="1:19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14">
        <v>1418824986</v>
      </c>
      <c r="K3321" t="b">
        <v>0</v>
      </c>
      <c r="L3321">
        <v>16</v>
      </c>
      <c r="M3321" t="b">
        <v>1</v>
      </c>
      <c r="N3321" s="12" t="s">
        <v>8276</v>
      </c>
      <c r="O3321" t="s">
        <v>8277</v>
      </c>
      <c r="P3321" s="10">
        <f t="shared" si="204"/>
        <v>108</v>
      </c>
      <c r="Q3321" s="10">
        <f t="shared" si="205"/>
        <v>33.75</v>
      </c>
      <c r="R3321">
        <f t="shared" si="206"/>
        <v>2014</v>
      </c>
      <c r="S3321" s="17">
        <f t="shared" si="207"/>
        <v>41990.585486111115</v>
      </c>
    </row>
    <row r="3322" spans="1:19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14">
        <v>1463965557</v>
      </c>
      <c r="K3322" t="b">
        <v>0</v>
      </c>
      <c r="L3322">
        <v>38</v>
      </c>
      <c r="M3322" t="b">
        <v>1</v>
      </c>
      <c r="N3322" s="12" t="s">
        <v>8276</v>
      </c>
      <c r="O3322" t="s">
        <v>8277</v>
      </c>
      <c r="P3322" s="10">
        <f t="shared" si="204"/>
        <v>101</v>
      </c>
      <c r="Q3322" s="10">
        <f t="shared" si="205"/>
        <v>66.45</v>
      </c>
      <c r="R3322">
        <f t="shared" si="206"/>
        <v>2016</v>
      </c>
      <c r="S3322" s="17">
        <f t="shared" si="207"/>
        <v>42513.045798611114</v>
      </c>
    </row>
    <row r="3323" spans="1:19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14">
        <v>1412216665</v>
      </c>
      <c r="K3323" t="b">
        <v>0</v>
      </c>
      <c r="L3323">
        <v>15</v>
      </c>
      <c r="M3323" t="b">
        <v>1</v>
      </c>
      <c r="N3323" s="12" t="s">
        <v>8276</v>
      </c>
      <c r="O3323" t="s">
        <v>8277</v>
      </c>
      <c r="P3323" s="10">
        <f t="shared" si="204"/>
        <v>107</v>
      </c>
      <c r="Q3323" s="10">
        <f t="shared" si="205"/>
        <v>35.799999999999997</v>
      </c>
      <c r="R3323">
        <f t="shared" si="206"/>
        <v>2014</v>
      </c>
      <c r="S3323" s="17">
        <f t="shared" si="207"/>
        <v>41914.100289351853</v>
      </c>
    </row>
    <row r="3324" spans="1:19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14">
        <v>1464653696</v>
      </c>
      <c r="K3324" t="b">
        <v>0</v>
      </c>
      <c r="L3324">
        <v>23</v>
      </c>
      <c r="M3324" t="b">
        <v>1</v>
      </c>
      <c r="N3324" s="12" t="s">
        <v>8276</v>
      </c>
      <c r="O3324" t="s">
        <v>8277</v>
      </c>
      <c r="P3324" s="10">
        <f t="shared" si="204"/>
        <v>102</v>
      </c>
      <c r="Q3324" s="10">
        <f t="shared" si="205"/>
        <v>145.65</v>
      </c>
      <c r="R3324">
        <f t="shared" si="206"/>
        <v>2016</v>
      </c>
      <c r="S3324" s="17">
        <f t="shared" si="207"/>
        <v>42521.010370370372</v>
      </c>
    </row>
    <row r="3325" spans="1:19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14">
        <v>1472201208</v>
      </c>
      <c r="K3325" t="b">
        <v>0</v>
      </c>
      <c r="L3325">
        <v>49</v>
      </c>
      <c r="M3325" t="b">
        <v>1</v>
      </c>
      <c r="N3325" s="12" t="s">
        <v>8276</v>
      </c>
      <c r="O3325" t="s">
        <v>8277</v>
      </c>
      <c r="P3325" s="10">
        <f t="shared" si="204"/>
        <v>126</v>
      </c>
      <c r="Q3325" s="10">
        <f t="shared" si="205"/>
        <v>25.69</v>
      </c>
      <c r="R3325">
        <f t="shared" si="206"/>
        <v>2016</v>
      </c>
      <c r="S3325" s="17">
        <f t="shared" si="207"/>
        <v>42608.36583333333</v>
      </c>
    </row>
    <row r="3326" spans="1:19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14">
        <v>1463925590</v>
      </c>
      <c r="K3326" t="b">
        <v>0</v>
      </c>
      <c r="L3326">
        <v>10</v>
      </c>
      <c r="M3326" t="b">
        <v>1</v>
      </c>
      <c r="N3326" s="12" t="s">
        <v>8276</v>
      </c>
      <c r="O3326" t="s">
        <v>8277</v>
      </c>
      <c r="P3326" s="10">
        <f t="shared" si="204"/>
        <v>102</v>
      </c>
      <c r="Q3326" s="10">
        <f t="shared" si="205"/>
        <v>152.5</v>
      </c>
      <c r="R3326">
        <f t="shared" si="206"/>
        <v>2016</v>
      </c>
      <c r="S3326" s="17">
        <f t="shared" si="207"/>
        <v>42512.58321759259</v>
      </c>
    </row>
    <row r="3327" spans="1:19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14">
        <v>1425235877</v>
      </c>
      <c r="K3327" t="b">
        <v>0</v>
      </c>
      <c r="L3327">
        <v>15</v>
      </c>
      <c r="M3327" t="b">
        <v>1</v>
      </c>
      <c r="N3327" s="12" t="s">
        <v>8276</v>
      </c>
      <c r="O3327" t="s">
        <v>8277</v>
      </c>
      <c r="P3327" s="10">
        <f t="shared" si="204"/>
        <v>113</v>
      </c>
      <c r="Q3327" s="10">
        <f t="shared" si="205"/>
        <v>30</v>
      </c>
      <c r="R3327">
        <f t="shared" si="206"/>
        <v>2015</v>
      </c>
      <c r="S3327" s="17">
        <f t="shared" si="207"/>
        <v>42064.785613425927</v>
      </c>
    </row>
    <row r="3328" spans="1:19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14">
        <v>1423242505</v>
      </c>
      <c r="K3328" t="b">
        <v>0</v>
      </c>
      <c r="L3328">
        <v>57</v>
      </c>
      <c r="M3328" t="b">
        <v>1</v>
      </c>
      <c r="N3328" s="12" t="s">
        <v>8276</v>
      </c>
      <c r="O3328" t="s">
        <v>8277</v>
      </c>
      <c r="P3328" s="10">
        <f t="shared" si="204"/>
        <v>101</v>
      </c>
      <c r="Q3328" s="10">
        <f t="shared" si="205"/>
        <v>142.28</v>
      </c>
      <c r="R3328">
        <f t="shared" si="206"/>
        <v>2015</v>
      </c>
      <c r="S3328" s="17">
        <f t="shared" si="207"/>
        <v>42041.714178240742</v>
      </c>
    </row>
    <row r="3329" spans="1:19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14">
        <v>1460105966</v>
      </c>
      <c r="K3329" t="b">
        <v>0</v>
      </c>
      <c r="L3329">
        <v>33</v>
      </c>
      <c r="M3329" t="b">
        <v>1</v>
      </c>
      <c r="N3329" s="12" t="s">
        <v>8276</v>
      </c>
      <c r="O3329" t="s">
        <v>8277</v>
      </c>
      <c r="P3329" s="10">
        <f t="shared" si="204"/>
        <v>101</v>
      </c>
      <c r="Q3329" s="10">
        <f t="shared" si="205"/>
        <v>24.55</v>
      </c>
      <c r="R3329">
        <f t="shared" si="206"/>
        <v>2016</v>
      </c>
      <c r="S3329" s="17">
        <f t="shared" si="207"/>
        <v>42468.374606481477</v>
      </c>
    </row>
    <row r="3330" spans="1:19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14">
        <v>1404308883</v>
      </c>
      <c r="K3330" t="b">
        <v>0</v>
      </c>
      <c r="L3330">
        <v>9</v>
      </c>
      <c r="M3330" t="b">
        <v>1</v>
      </c>
      <c r="N3330" s="12" t="s">
        <v>8276</v>
      </c>
      <c r="O3330" t="s">
        <v>8277</v>
      </c>
      <c r="P3330" s="10">
        <f t="shared" si="204"/>
        <v>146</v>
      </c>
      <c r="Q3330" s="10">
        <f t="shared" si="205"/>
        <v>292.77999999999997</v>
      </c>
      <c r="R3330">
        <f t="shared" si="206"/>
        <v>2014</v>
      </c>
      <c r="S3330" s="17">
        <f t="shared" si="207"/>
        <v>41822.57503472222</v>
      </c>
    </row>
    <row r="3331" spans="1:19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14">
        <v>1405583108</v>
      </c>
      <c r="K3331" t="b">
        <v>0</v>
      </c>
      <c r="L3331">
        <v>26</v>
      </c>
      <c r="M3331" t="b">
        <v>1</v>
      </c>
      <c r="N3331" s="12" t="s">
        <v>8276</v>
      </c>
      <c r="O3331" t="s">
        <v>8277</v>
      </c>
      <c r="P3331" s="10">
        <f t="shared" ref="P3331:P3394" si="208">ROUND(E3331/D3331*100,0)</f>
        <v>117</v>
      </c>
      <c r="Q3331" s="10">
        <f t="shared" ref="Q3331:Q3394" si="209">ROUND(E3331/L3331,2)</f>
        <v>44.92</v>
      </c>
      <c r="R3331">
        <f t="shared" ref="R3331:R3394" si="210">YEAR(S3331)</f>
        <v>2014</v>
      </c>
      <c r="S3331" s="17">
        <f t="shared" ref="S3331:S3394" si="211">(((J3331/60)/60)/24)+DATE(1970,1,1)</f>
        <v>41837.323009259257</v>
      </c>
    </row>
    <row r="3332" spans="1:19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14">
        <v>1425331068</v>
      </c>
      <c r="K3332" t="b">
        <v>0</v>
      </c>
      <c r="L3332">
        <v>69</v>
      </c>
      <c r="M3332" t="b">
        <v>1</v>
      </c>
      <c r="N3332" s="12" t="s">
        <v>8276</v>
      </c>
      <c r="O3332" t="s">
        <v>8277</v>
      </c>
      <c r="P3332" s="10">
        <f t="shared" si="208"/>
        <v>106</v>
      </c>
      <c r="Q3332" s="10">
        <f t="shared" si="209"/>
        <v>23.1</v>
      </c>
      <c r="R3332">
        <f t="shared" si="210"/>
        <v>2015</v>
      </c>
      <c r="S3332" s="17">
        <f t="shared" si="211"/>
        <v>42065.887361111112</v>
      </c>
    </row>
    <row r="3333" spans="1:19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14">
        <v>1441125886</v>
      </c>
      <c r="K3333" t="b">
        <v>0</v>
      </c>
      <c r="L3333">
        <v>65</v>
      </c>
      <c r="M3333" t="b">
        <v>1</v>
      </c>
      <c r="N3333" s="12" t="s">
        <v>8276</v>
      </c>
      <c r="O3333" t="s">
        <v>8277</v>
      </c>
      <c r="P3333" s="10">
        <f t="shared" si="208"/>
        <v>105</v>
      </c>
      <c r="Q3333" s="10">
        <f t="shared" si="209"/>
        <v>80.400000000000006</v>
      </c>
      <c r="R3333">
        <f t="shared" si="210"/>
        <v>2015</v>
      </c>
      <c r="S3333" s="17">
        <f t="shared" si="211"/>
        <v>42248.697754629626</v>
      </c>
    </row>
    <row r="3334" spans="1:19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14">
        <v>1403210330</v>
      </c>
      <c r="K3334" t="b">
        <v>0</v>
      </c>
      <c r="L3334">
        <v>83</v>
      </c>
      <c r="M3334" t="b">
        <v>1</v>
      </c>
      <c r="N3334" s="12" t="s">
        <v>8276</v>
      </c>
      <c r="O3334" t="s">
        <v>8277</v>
      </c>
      <c r="P3334" s="10">
        <f t="shared" si="208"/>
        <v>100</v>
      </c>
      <c r="Q3334" s="10">
        <f t="shared" si="209"/>
        <v>72.290000000000006</v>
      </c>
      <c r="R3334">
        <f t="shared" si="210"/>
        <v>2014</v>
      </c>
      <c r="S3334" s="17">
        <f t="shared" si="211"/>
        <v>41809.860300925924</v>
      </c>
    </row>
    <row r="3335" spans="1:19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14">
        <v>1432484080</v>
      </c>
      <c r="K3335" t="b">
        <v>0</v>
      </c>
      <c r="L3335">
        <v>111</v>
      </c>
      <c r="M3335" t="b">
        <v>1</v>
      </c>
      <c r="N3335" s="12" t="s">
        <v>8276</v>
      </c>
      <c r="O3335" t="s">
        <v>8277</v>
      </c>
      <c r="P3335" s="10">
        <f t="shared" si="208"/>
        <v>105</v>
      </c>
      <c r="Q3335" s="10">
        <f t="shared" si="209"/>
        <v>32.97</v>
      </c>
      <c r="R3335">
        <f t="shared" si="210"/>
        <v>2015</v>
      </c>
      <c r="S3335" s="17">
        <f t="shared" si="211"/>
        <v>42148.676851851851</v>
      </c>
    </row>
    <row r="3336" spans="1:19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14">
        <v>1435667422</v>
      </c>
      <c r="K3336" t="b">
        <v>0</v>
      </c>
      <c r="L3336">
        <v>46</v>
      </c>
      <c r="M3336" t="b">
        <v>1</v>
      </c>
      <c r="N3336" s="12" t="s">
        <v>8276</v>
      </c>
      <c r="O3336" t="s">
        <v>8277</v>
      </c>
      <c r="P3336" s="10">
        <f t="shared" si="208"/>
        <v>139</v>
      </c>
      <c r="Q3336" s="10">
        <f t="shared" si="209"/>
        <v>116.65</v>
      </c>
      <c r="R3336">
        <f t="shared" si="210"/>
        <v>2015</v>
      </c>
      <c r="S3336" s="17">
        <f t="shared" si="211"/>
        <v>42185.521087962959</v>
      </c>
    </row>
    <row r="3337" spans="1:19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14">
        <v>1404749446</v>
      </c>
      <c r="K3337" t="b">
        <v>0</v>
      </c>
      <c r="L3337">
        <v>63</v>
      </c>
      <c r="M3337" t="b">
        <v>1</v>
      </c>
      <c r="N3337" s="12" t="s">
        <v>8276</v>
      </c>
      <c r="O3337" t="s">
        <v>8277</v>
      </c>
      <c r="P3337" s="10">
        <f t="shared" si="208"/>
        <v>100</v>
      </c>
      <c r="Q3337" s="10">
        <f t="shared" si="209"/>
        <v>79.62</v>
      </c>
      <c r="R3337">
        <f t="shared" si="210"/>
        <v>2014</v>
      </c>
      <c r="S3337" s="17">
        <f t="shared" si="211"/>
        <v>41827.674143518518</v>
      </c>
    </row>
    <row r="3338" spans="1:19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14">
        <v>1457429646</v>
      </c>
      <c r="K3338" t="b">
        <v>0</v>
      </c>
      <c r="L3338">
        <v>9</v>
      </c>
      <c r="M3338" t="b">
        <v>1</v>
      </c>
      <c r="N3338" s="12" t="s">
        <v>8276</v>
      </c>
      <c r="O3338" t="s">
        <v>8277</v>
      </c>
      <c r="P3338" s="10">
        <f t="shared" si="208"/>
        <v>100</v>
      </c>
      <c r="Q3338" s="10">
        <f t="shared" si="209"/>
        <v>27.78</v>
      </c>
      <c r="R3338">
        <f t="shared" si="210"/>
        <v>2016</v>
      </c>
      <c r="S3338" s="17">
        <f t="shared" si="211"/>
        <v>42437.398680555561</v>
      </c>
    </row>
    <row r="3339" spans="1:19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14">
        <v>1411109167</v>
      </c>
      <c r="K3339" t="b">
        <v>0</v>
      </c>
      <c r="L3339">
        <v>34</v>
      </c>
      <c r="M3339" t="b">
        <v>1</v>
      </c>
      <c r="N3339" s="12" t="s">
        <v>8276</v>
      </c>
      <c r="O3339" t="s">
        <v>8277</v>
      </c>
      <c r="P3339" s="10">
        <f t="shared" si="208"/>
        <v>110</v>
      </c>
      <c r="Q3339" s="10">
        <f t="shared" si="209"/>
        <v>81.03</v>
      </c>
      <c r="R3339">
        <f t="shared" si="210"/>
        <v>2014</v>
      </c>
      <c r="S3339" s="17">
        <f t="shared" si="211"/>
        <v>41901.282025462962</v>
      </c>
    </row>
    <row r="3340" spans="1:19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14">
        <v>1486129680</v>
      </c>
      <c r="K3340" t="b">
        <v>0</v>
      </c>
      <c r="L3340">
        <v>112</v>
      </c>
      <c r="M3340" t="b">
        <v>1</v>
      </c>
      <c r="N3340" s="12" t="s">
        <v>8276</v>
      </c>
      <c r="O3340" t="s">
        <v>8277</v>
      </c>
      <c r="P3340" s="10">
        <f t="shared" si="208"/>
        <v>102</v>
      </c>
      <c r="Q3340" s="10">
        <f t="shared" si="209"/>
        <v>136.85</v>
      </c>
      <c r="R3340">
        <f t="shared" si="210"/>
        <v>2017</v>
      </c>
      <c r="S3340" s="17">
        <f t="shared" si="211"/>
        <v>42769.574999999997</v>
      </c>
    </row>
    <row r="3341" spans="1:19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14">
        <v>1467129518</v>
      </c>
      <c r="K3341" t="b">
        <v>0</v>
      </c>
      <c r="L3341">
        <v>47</v>
      </c>
      <c r="M3341" t="b">
        <v>1</v>
      </c>
      <c r="N3341" s="12" t="s">
        <v>8276</v>
      </c>
      <c r="O3341" t="s">
        <v>8277</v>
      </c>
      <c r="P3341" s="10">
        <f t="shared" si="208"/>
        <v>104</v>
      </c>
      <c r="Q3341" s="10">
        <f t="shared" si="209"/>
        <v>177.62</v>
      </c>
      <c r="R3341">
        <f t="shared" si="210"/>
        <v>2016</v>
      </c>
      <c r="S3341" s="17">
        <f t="shared" si="211"/>
        <v>42549.665717592594</v>
      </c>
    </row>
    <row r="3342" spans="1:19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14">
        <v>1478906554</v>
      </c>
      <c r="K3342" t="b">
        <v>0</v>
      </c>
      <c r="L3342">
        <v>38</v>
      </c>
      <c r="M3342" t="b">
        <v>1</v>
      </c>
      <c r="N3342" s="12" t="s">
        <v>8276</v>
      </c>
      <c r="O3342" t="s">
        <v>8277</v>
      </c>
      <c r="P3342" s="10">
        <f t="shared" si="208"/>
        <v>138</v>
      </c>
      <c r="Q3342" s="10">
        <f t="shared" si="209"/>
        <v>109.08</v>
      </c>
      <c r="R3342">
        <f t="shared" si="210"/>
        <v>2016</v>
      </c>
      <c r="S3342" s="17">
        <f t="shared" si="211"/>
        <v>42685.974004629628</v>
      </c>
    </row>
    <row r="3343" spans="1:19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14">
        <v>1463771421</v>
      </c>
      <c r="K3343" t="b">
        <v>0</v>
      </c>
      <c r="L3343">
        <v>28</v>
      </c>
      <c r="M3343" t="b">
        <v>1</v>
      </c>
      <c r="N3343" s="12" t="s">
        <v>8276</v>
      </c>
      <c r="O3343" t="s">
        <v>8277</v>
      </c>
      <c r="P3343" s="10">
        <f t="shared" si="208"/>
        <v>100</v>
      </c>
      <c r="Q3343" s="10">
        <f t="shared" si="209"/>
        <v>119.64</v>
      </c>
      <c r="R3343">
        <f t="shared" si="210"/>
        <v>2016</v>
      </c>
      <c r="S3343" s="17">
        <f t="shared" si="211"/>
        <v>42510.798854166671</v>
      </c>
    </row>
    <row r="3344" spans="1:19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14">
        <v>1425020810</v>
      </c>
      <c r="K3344" t="b">
        <v>0</v>
      </c>
      <c r="L3344">
        <v>78</v>
      </c>
      <c r="M3344" t="b">
        <v>1</v>
      </c>
      <c r="N3344" s="12" t="s">
        <v>8276</v>
      </c>
      <c r="O3344" t="s">
        <v>8277</v>
      </c>
      <c r="P3344" s="10">
        <f t="shared" si="208"/>
        <v>102</v>
      </c>
      <c r="Q3344" s="10">
        <f t="shared" si="209"/>
        <v>78.209999999999994</v>
      </c>
      <c r="R3344">
        <f t="shared" si="210"/>
        <v>2015</v>
      </c>
      <c r="S3344" s="17">
        <f t="shared" si="211"/>
        <v>42062.296412037031</v>
      </c>
    </row>
    <row r="3345" spans="1:19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14">
        <v>1458770384</v>
      </c>
      <c r="K3345" t="b">
        <v>0</v>
      </c>
      <c r="L3345">
        <v>23</v>
      </c>
      <c r="M3345" t="b">
        <v>1</v>
      </c>
      <c r="N3345" s="12" t="s">
        <v>8276</v>
      </c>
      <c r="O3345" t="s">
        <v>8277</v>
      </c>
      <c r="P3345" s="10">
        <f t="shared" si="208"/>
        <v>171</v>
      </c>
      <c r="Q3345" s="10">
        <f t="shared" si="209"/>
        <v>52.17</v>
      </c>
      <c r="R3345">
        <f t="shared" si="210"/>
        <v>2016</v>
      </c>
      <c r="S3345" s="17">
        <f t="shared" si="211"/>
        <v>42452.916481481487</v>
      </c>
    </row>
    <row r="3346" spans="1:19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14">
        <v>1406782093</v>
      </c>
      <c r="K3346" t="b">
        <v>0</v>
      </c>
      <c r="L3346">
        <v>40</v>
      </c>
      <c r="M3346" t="b">
        <v>1</v>
      </c>
      <c r="N3346" s="12" t="s">
        <v>8276</v>
      </c>
      <c r="O3346" t="s">
        <v>8277</v>
      </c>
      <c r="P3346" s="10">
        <f t="shared" si="208"/>
        <v>101</v>
      </c>
      <c r="Q3346" s="10">
        <f t="shared" si="209"/>
        <v>114.13</v>
      </c>
      <c r="R3346">
        <f t="shared" si="210"/>
        <v>2014</v>
      </c>
      <c r="S3346" s="17">
        <f t="shared" si="211"/>
        <v>41851.200150462959</v>
      </c>
    </row>
    <row r="3347" spans="1:19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14">
        <v>1424226768</v>
      </c>
      <c r="K3347" t="b">
        <v>0</v>
      </c>
      <c r="L3347">
        <v>13</v>
      </c>
      <c r="M3347" t="b">
        <v>1</v>
      </c>
      <c r="N3347" s="12" t="s">
        <v>8276</v>
      </c>
      <c r="O3347" t="s">
        <v>8277</v>
      </c>
      <c r="P3347" s="10">
        <f t="shared" si="208"/>
        <v>130</v>
      </c>
      <c r="Q3347" s="10">
        <f t="shared" si="209"/>
        <v>50</v>
      </c>
      <c r="R3347">
        <f t="shared" si="210"/>
        <v>2015</v>
      </c>
      <c r="S3347" s="17">
        <f t="shared" si="211"/>
        <v>42053.106111111112</v>
      </c>
    </row>
    <row r="3348" spans="1:19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14">
        <v>1424306110</v>
      </c>
      <c r="K3348" t="b">
        <v>0</v>
      </c>
      <c r="L3348">
        <v>18</v>
      </c>
      <c r="M3348" t="b">
        <v>1</v>
      </c>
      <c r="N3348" s="12" t="s">
        <v>8276</v>
      </c>
      <c r="O3348" t="s">
        <v>8277</v>
      </c>
      <c r="P3348" s="10">
        <f t="shared" si="208"/>
        <v>110</v>
      </c>
      <c r="Q3348" s="10">
        <f t="shared" si="209"/>
        <v>91.67</v>
      </c>
      <c r="R3348">
        <f t="shared" si="210"/>
        <v>2015</v>
      </c>
      <c r="S3348" s="17">
        <f t="shared" si="211"/>
        <v>42054.024421296301</v>
      </c>
    </row>
    <row r="3349" spans="1:19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14">
        <v>1461503654</v>
      </c>
      <c r="K3349" t="b">
        <v>0</v>
      </c>
      <c r="L3349">
        <v>22</v>
      </c>
      <c r="M3349" t="b">
        <v>1</v>
      </c>
      <c r="N3349" s="12" t="s">
        <v>8276</v>
      </c>
      <c r="O3349" t="s">
        <v>8277</v>
      </c>
      <c r="P3349" s="10">
        <f t="shared" si="208"/>
        <v>119</v>
      </c>
      <c r="Q3349" s="10">
        <f t="shared" si="209"/>
        <v>108.59</v>
      </c>
      <c r="R3349">
        <f t="shared" si="210"/>
        <v>2016</v>
      </c>
      <c r="S3349" s="17">
        <f t="shared" si="211"/>
        <v>42484.551550925928</v>
      </c>
    </row>
    <row r="3350" spans="1:19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14">
        <v>1459949080</v>
      </c>
      <c r="K3350" t="b">
        <v>0</v>
      </c>
      <c r="L3350">
        <v>79</v>
      </c>
      <c r="M3350" t="b">
        <v>1</v>
      </c>
      <c r="N3350" s="12" t="s">
        <v>8276</v>
      </c>
      <c r="O3350" t="s">
        <v>8277</v>
      </c>
      <c r="P3350" s="10">
        <f t="shared" si="208"/>
        <v>100</v>
      </c>
      <c r="Q3350" s="10">
        <f t="shared" si="209"/>
        <v>69.819999999999993</v>
      </c>
      <c r="R3350">
        <f t="shared" si="210"/>
        <v>2016</v>
      </c>
      <c r="S3350" s="17">
        <f t="shared" si="211"/>
        <v>42466.558796296296</v>
      </c>
    </row>
    <row r="3351" spans="1:19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14">
        <v>1463971172</v>
      </c>
      <c r="K3351" t="b">
        <v>0</v>
      </c>
      <c r="L3351">
        <v>14</v>
      </c>
      <c r="M3351" t="b">
        <v>1</v>
      </c>
      <c r="N3351" s="12" t="s">
        <v>8276</v>
      </c>
      <c r="O3351" t="s">
        <v>8277</v>
      </c>
      <c r="P3351" s="10">
        <f t="shared" si="208"/>
        <v>153</v>
      </c>
      <c r="Q3351" s="10">
        <f t="shared" si="209"/>
        <v>109.57</v>
      </c>
      <c r="R3351">
        <f t="shared" si="210"/>
        <v>2016</v>
      </c>
      <c r="S3351" s="17">
        <f t="shared" si="211"/>
        <v>42513.110787037032</v>
      </c>
    </row>
    <row r="3352" spans="1:19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14">
        <v>1445791811</v>
      </c>
      <c r="K3352" t="b">
        <v>0</v>
      </c>
      <c r="L3352">
        <v>51</v>
      </c>
      <c r="M3352" t="b">
        <v>1</v>
      </c>
      <c r="N3352" s="12" t="s">
        <v>8276</v>
      </c>
      <c r="O3352" t="s">
        <v>8277</v>
      </c>
      <c r="P3352" s="10">
        <f t="shared" si="208"/>
        <v>104</v>
      </c>
      <c r="Q3352" s="10">
        <f t="shared" si="209"/>
        <v>71.67</v>
      </c>
      <c r="R3352">
        <f t="shared" si="210"/>
        <v>2015</v>
      </c>
      <c r="S3352" s="17">
        <f t="shared" si="211"/>
        <v>42302.701516203699</v>
      </c>
    </row>
    <row r="3353" spans="1:19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14">
        <v>1402910965</v>
      </c>
      <c r="K3353" t="b">
        <v>0</v>
      </c>
      <c r="L3353">
        <v>54</v>
      </c>
      <c r="M3353" t="b">
        <v>1</v>
      </c>
      <c r="N3353" s="12" t="s">
        <v>8276</v>
      </c>
      <c r="O3353" t="s">
        <v>8277</v>
      </c>
      <c r="P3353" s="10">
        <f t="shared" si="208"/>
        <v>101</v>
      </c>
      <c r="Q3353" s="10">
        <f t="shared" si="209"/>
        <v>93.61</v>
      </c>
      <c r="R3353">
        <f t="shared" si="210"/>
        <v>2014</v>
      </c>
      <c r="S3353" s="17">
        <f t="shared" si="211"/>
        <v>41806.395428240743</v>
      </c>
    </row>
    <row r="3354" spans="1:19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14">
        <v>1462492178</v>
      </c>
      <c r="K3354" t="b">
        <v>0</v>
      </c>
      <c r="L3354">
        <v>70</v>
      </c>
      <c r="M3354" t="b">
        <v>1</v>
      </c>
      <c r="N3354" s="12" t="s">
        <v>8276</v>
      </c>
      <c r="O3354" t="s">
        <v>8277</v>
      </c>
      <c r="P3354" s="10">
        <f t="shared" si="208"/>
        <v>108</v>
      </c>
      <c r="Q3354" s="10">
        <f t="shared" si="209"/>
        <v>76.8</v>
      </c>
      <c r="R3354">
        <f t="shared" si="210"/>
        <v>2016</v>
      </c>
      <c r="S3354" s="17">
        <f t="shared" si="211"/>
        <v>42495.992800925931</v>
      </c>
    </row>
    <row r="3355" spans="1:19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14">
        <v>1461061350</v>
      </c>
      <c r="K3355" t="b">
        <v>0</v>
      </c>
      <c r="L3355">
        <v>44</v>
      </c>
      <c r="M3355" t="b">
        <v>1</v>
      </c>
      <c r="N3355" s="12" t="s">
        <v>8276</v>
      </c>
      <c r="O3355" t="s">
        <v>8277</v>
      </c>
      <c r="P3355" s="10">
        <f t="shared" si="208"/>
        <v>315</v>
      </c>
      <c r="Q3355" s="10">
        <f t="shared" si="209"/>
        <v>35.799999999999997</v>
      </c>
      <c r="R3355">
        <f t="shared" si="210"/>
        <v>2016</v>
      </c>
      <c r="S3355" s="17">
        <f t="shared" si="211"/>
        <v>42479.432291666672</v>
      </c>
    </row>
    <row r="3356" spans="1:19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14">
        <v>1443029206</v>
      </c>
      <c r="K3356" t="b">
        <v>0</v>
      </c>
      <c r="L3356">
        <v>55</v>
      </c>
      <c r="M3356" t="b">
        <v>1</v>
      </c>
      <c r="N3356" s="12" t="s">
        <v>8276</v>
      </c>
      <c r="O3356" t="s">
        <v>8277</v>
      </c>
      <c r="P3356" s="10">
        <f t="shared" si="208"/>
        <v>102</v>
      </c>
      <c r="Q3356" s="10">
        <f t="shared" si="209"/>
        <v>55.6</v>
      </c>
      <c r="R3356">
        <f t="shared" si="210"/>
        <v>2015</v>
      </c>
      <c r="S3356" s="17">
        <f t="shared" si="211"/>
        <v>42270.7269212963</v>
      </c>
    </row>
    <row r="3357" spans="1:19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14">
        <v>1461941527</v>
      </c>
      <c r="K3357" t="b">
        <v>0</v>
      </c>
      <c r="L3357">
        <v>15</v>
      </c>
      <c r="M3357" t="b">
        <v>1</v>
      </c>
      <c r="N3357" s="12" t="s">
        <v>8276</v>
      </c>
      <c r="O3357" t="s">
        <v>8277</v>
      </c>
      <c r="P3357" s="10">
        <f t="shared" si="208"/>
        <v>126</v>
      </c>
      <c r="Q3357" s="10">
        <f t="shared" si="209"/>
        <v>147.33000000000001</v>
      </c>
      <c r="R3357">
        <f t="shared" si="210"/>
        <v>2016</v>
      </c>
      <c r="S3357" s="17">
        <f t="shared" si="211"/>
        <v>42489.619525462964</v>
      </c>
    </row>
    <row r="3358" spans="1:19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14">
        <v>1466019272</v>
      </c>
      <c r="K3358" t="b">
        <v>0</v>
      </c>
      <c r="L3358">
        <v>27</v>
      </c>
      <c r="M3358" t="b">
        <v>1</v>
      </c>
      <c r="N3358" s="12" t="s">
        <v>8276</v>
      </c>
      <c r="O3358" t="s">
        <v>8277</v>
      </c>
      <c r="P3358" s="10">
        <f t="shared" si="208"/>
        <v>101</v>
      </c>
      <c r="Q3358" s="10">
        <f t="shared" si="209"/>
        <v>56.33</v>
      </c>
      <c r="R3358">
        <f t="shared" si="210"/>
        <v>2016</v>
      </c>
      <c r="S3358" s="17">
        <f t="shared" si="211"/>
        <v>42536.815648148149</v>
      </c>
    </row>
    <row r="3359" spans="1:19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14">
        <v>1404295310</v>
      </c>
      <c r="K3359" t="b">
        <v>0</v>
      </c>
      <c r="L3359">
        <v>21</v>
      </c>
      <c r="M3359" t="b">
        <v>1</v>
      </c>
      <c r="N3359" s="12" t="s">
        <v>8276</v>
      </c>
      <c r="O3359" t="s">
        <v>8277</v>
      </c>
      <c r="P3359" s="10">
        <f t="shared" si="208"/>
        <v>101</v>
      </c>
      <c r="Q3359" s="10">
        <f t="shared" si="209"/>
        <v>96.19</v>
      </c>
      <c r="R3359">
        <f t="shared" si="210"/>
        <v>2014</v>
      </c>
      <c r="S3359" s="17">
        <f t="shared" si="211"/>
        <v>41822.417939814812</v>
      </c>
    </row>
    <row r="3360" spans="1:19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14">
        <v>1413790079</v>
      </c>
      <c r="K3360" t="b">
        <v>0</v>
      </c>
      <c r="L3360">
        <v>162</v>
      </c>
      <c r="M3360" t="b">
        <v>1</v>
      </c>
      <c r="N3360" s="12" t="s">
        <v>8276</v>
      </c>
      <c r="O3360" t="s">
        <v>8277</v>
      </c>
      <c r="P3360" s="10">
        <f t="shared" si="208"/>
        <v>103</v>
      </c>
      <c r="Q3360" s="10">
        <f t="shared" si="209"/>
        <v>63.57</v>
      </c>
      <c r="R3360">
        <f t="shared" si="210"/>
        <v>2014</v>
      </c>
      <c r="S3360" s="17">
        <f t="shared" si="211"/>
        <v>41932.311099537037</v>
      </c>
    </row>
    <row r="3361" spans="1:19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14">
        <v>1484097734</v>
      </c>
      <c r="K3361" t="b">
        <v>0</v>
      </c>
      <c r="L3361">
        <v>23</v>
      </c>
      <c r="M3361" t="b">
        <v>1</v>
      </c>
      <c r="N3361" s="12" t="s">
        <v>8276</v>
      </c>
      <c r="O3361" t="s">
        <v>8277</v>
      </c>
      <c r="P3361" s="10">
        <f t="shared" si="208"/>
        <v>106</v>
      </c>
      <c r="Q3361" s="10">
        <f t="shared" si="209"/>
        <v>184.78</v>
      </c>
      <c r="R3361">
        <f t="shared" si="210"/>
        <v>2017</v>
      </c>
      <c r="S3361" s="17">
        <f t="shared" si="211"/>
        <v>42746.057106481487</v>
      </c>
    </row>
    <row r="3362" spans="1:19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14">
        <v>1479866343</v>
      </c>
      <c r="K3362" t="b">
        <v>0</v>
      </c>
      <c r="L3362">
        <v>72</v>
      </c>
      <c r="M3362" t="b">
        <v>1</v>
      </c>
      <c r="N3362" s="12" t="s">
        <v>8276</v>
      </c>
      <c r="O3362" t="s">
        <v>8277</v>
      </c>
      <c r="P3362" s="10">
        <f t="shared" si="208"/>
        <v>101</v>
      </c>
      <c r="Q3362" s="10">
        <f t="shared" si="209"/>
        <v>126.72</v>
      </c>
      <c r="R3362">
        <f t="shared" si="210"/>
        <v>2016</v>
      </c>
      <c r="S3362" s="17">
        <f t="shared" si="211"/>
        <v>42697.082673611112</v>
      </c>
    </row>
    <row r="3363" spans="1:19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14">
        <v>1408062990</v>
      </c>
      <c r="K3363" t="b">
        <v>0</v>
      </c>
      <c r="L3363">
        <v>68</v>
      </c>
      <c r="M3363" t="b">
        <v>1</v>
      </c>
      <c r="N3363" s="12" t="s">
        <v>8276</v>
      </c>
      <c r="O3363" t="s">
        <v>8277</v>
      </c>
      <c r="P3363" s="10">
        <f t="shared" si="208"/>
        <v>113</v>
      </c>
      <c r="Q3363" s="10">
        <f t="shared" si="209"/>
        <v>83.43</v>
      </c>
      <c r="R3363">
        <f t="shared" si="210"/>
        <v>2014</v>
      </c>
      <c r="S3363" s="17">
        <f t="shared" si="211"/>
        <v>41866.025347222225</v>
      </c>
    </row>
    <row r="3364" spans="1:19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14">
        <v>1424484717</v>
      </c>
      <c r="K3364" t="b">
        <v>0</v>
      </c>
      <c r="L3364">
        <v>20</v>
      </c>
      <c r="M3364" t="b">
        <v>1</v>
      </c>
      <c r="N3364" s="12" t="s">
        <v>8276</v>
      </c>
      <c r="O3364" t="s">
        <v>8277</v>
      </c>
      <c r="P3364" s="10">
        <f t="shared" si="208"/>
        <v>218</v>
      </c>
      <c r="Q3364" s="10">
        <f t="shared" si="209"/>
        <v>54.5</v>
      </c>
      <c r="R3364">
        <f t="shared" si="210"/>
        <v>2015</v>
      </c>
      <c r="S3364" s="17">
        <f t="shared" si="211"/>
        <v>42056.091631944444</v>
      </c>
    </row>
    <row r="3365" spans="1:19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14">
        <v>1406831445</v>
      </c>
      <c r="K3365" t="b">
        <v>0</v>
      </c>
      <c r="L3365">
        <v>26</v>
      </c>
      <c r="M3365" t="b">
        <v>1</v>
      </c>
      <c r="N3365" s="12" t="s">
        <v>8276</v>
      </c>
      <c r="O3365" t="s">
        <v>8277</v>
      </c>
      <c r="P3365" s="10">
        <f t="shared" si="208"/>
        <v>101</v>
      </c>
      <c r="Q3365" s="10">
        <f t="shared" si="209"/>
        <v>302.31</v>
      </c>
      <c r="R3365">
        <f t="shared" si="210"/>
        <v>2014</v>
      </c>
      <c r="S3365" s="17">
        <f t="shared" si="211"/>
        <v>41851.771354166667</v>
      </c>
    </row>
    <row r="3366" spans="1:19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14">
        <v>1456183649</v>
      </c>
      <c r="K3366" t="b">
        <v>0</v>
      </c>
      <c r="L3366">
        <v>72</v>
      </c>
      <c r="M3366" t="b">
        <v>1</v>
      </c>
      <c r="N3366" s="12" t="s">
        <v>8276</v>
      </c>
      <c r="O3366" t="s">
        <v>8277</v>
      </c>
      <c r="P3366" s="10">
        <f t="shared" si="208"/>
        <v>106</v>
      </c>
      <c r="Q3366" s="10">
        <f t="shared" si="209"/>
        <v>44.14</v>
      </c>
      <c r="R3366">
        <f t="shared" si="210"/>
        <v>2016</v>
      </c>
      <c r="S3366" s="17">
        <f t="shared" si="211"/>
        <v>42422.977418981478</v>
      </c>
    </row>
    <row r="3367" spans="1:19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14">
        <v>1447381592</v>
      </c>
      <c r="K3367" t="b">
        <v>0</v>
      </c>
      <c r="L3367">
        <v>3</v>
      </c>
      <c r="M3367" t="b">
        <v>1</v>
      </c>
      <c r="N3367" s="12" t="s">
        <v>8276</v>
      </c>
      <c r="O3367" t="s">
        <v>8277</v>
      </c>
      <c r="P3367" s="10">
        <f t="shared" si="208"/>
        <v>104</v>
      </c>
      <c r="Q3367" s="10">
        <f t="shared" si="209"/>
        <v>866.67</v>
      </c>
      <c r="R3367">
        <f t="shared" si="210"/>
        <v>2015</v>
      </c>
      <c r="S3367" s="17">
        <f t="shared" si="211"/>
        <v>42321.101759259262</v>
      </c>
    </row>
    <row r="3368" spans="1:19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14">
        <v>1428889037</v>
      </c>
      <c r="K3368" t="b">
        <v>0</v>
      </c>
      <c r="L3368">
        <v>18</v>
      </c>
      <c r="M3368" t="b">
        <v>1</v>
      </c>
      <c r="N3368" s="12" t="s">
        <v>8276</v>
      </c>
      <c r="O3368" t="s">
        <v>8277</v>
      </c>
      <c r="P3368" s="10">
        <f t="shared" si="208"/>
        <v>221</v>
      </c>
      <c r="Q3368" s="10">
        <f t="shared" si="209"/>
        <v>61.39</v>
      </c>
      <c r="R3368">
        <f t="shared" si="210"/>
        <v>2015</v>
      </c>
      <c r="S3368" s="17">
        <f t="shared" si="211"/>
        <v>42107.067557870367</v>
      </c>
    </row>
    <row r="3369" spans="1:19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14">
        <v>1436307894</v>
      </c>
      <c r="K3369" t="b">
        <v>0</v>
      </c>
      <c r="L3369">
        <v>30</v>
      </c>
      <c r="M3369" t="b">
        <v>1</v>
      </c>
      <c r="N3369" s="12" t="s">
        <v>8276</v>
      </c>
      <c r="O3369" t="s">
        <v>8277</v>
      </c>
      <c r="P3369" s="10">
        <f t="shared" si="208"/>
        <v>119</v>
      </c>
      <c r="Q3369" s="10">
        <f t="shared" si="209"/>
        <v>29.67</v>
      </c>
      <c r="R3369">
        <f t="shared" si="210"/>
        <v>2015</v>
      </c>
      <c r="S3369" s="17">
        <f t="shared" si="211"/>
        <v>42192.933958333335</v>
      </c>
    </row>
    <row r="3370" spans="1:19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14">
        <v>1416977259</v>
      </c>
      <c r="K3370" t="b">
        <v>0</v>
      </c>
      <c r="L3370">
        <v>23</v>
      </c>
      <c r="M3370" t="b">
        <v>1</v>
      </c>
      <c r="N3370" s="12" t="s">
        <v>8276</v>
      </c>
      <c r="O3370" t="s">
        <v>8277</v>
      </c>
      <c r="P3370" s="10">
        <f t="shared" si="208"/>
        <v>105</v>
      </c>
      <c r="Q3370" s="10">
        <f t="shared" si="209"/>
        <v>45.48</v>
      </c>
      <c r="R3370">
        <f t="shared" si="210"/>
        <v>2014</v>
      </c>
      <c r="S3370" s="17">
        <f t="shared" si="211"/>
        <v>41969.199756944443</v>
      </c>
    </row>
    <row r="3371" spans="1:19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14">
        <v>1479257980</v>
      </c>
      <c r="K3371" t="b">
        <v>0</v>
      </c>
      <c r="L3371">
        <v>54</v>
      </c>
      <c r="M3371" t="b">
        <v>1</v>
      </c>
      <c r="N3371" s="12" t="s">
        <v>8276</v>
      </c>
      <c r="O3371" t="s">
        <v>8277</v>
      </c>
      <c r="P3371" s="10">
        <f t="shared" si="208"/>
        <v>104</v>
      </c>
      <c r="Q3371" s="10">
        <f t="shared" si="209"/>
        <v>96.2</v>
      </c>
      <c r="R3371">
        <f t="shared" si="210"/>
        <v>2016</v>
      </c>
      <c r="S3371" s="17">
        <f t="shared" si="211"/>
        <v>42690.041435185187</v>
      </c>
    </row>
    <row r="3372" spans="1:19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14">
        <v>1479283285</v>
      </c>
      <c r="K3372" t="b">
        <v>0</v>
      </c>
      <c r="L3372">
        <v>26</v>
      </c>
      <c r="M3372" t="b">
        <v>1</v>
      </c>
      <c r="N3372" s="12" t="s">
        <v>8276</v>
      </c>
      <c r="O3372" t="s">
        <v>8277</v>
      </c>
      <c r="P3372" s="10">
        <f t="shared" si="208"/>
        <v>118</v>
      </c>
      <c r="Q3372" s="10">
        <f t="shared" si="209"/>
        <v>67.92</v>
      </c>
      <c r="R3372">
        <f t="shared" si="210"/>
        <v>2016</v>
      </c>
      <c r="S3372" s="17">
        <f t="shared" si="211"/>
        <v>42690.334317129629</v>
      </c>
    </row>
    <row r="3373" spans="1:19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14">
        <v>1446670765</v>
      </c>
      <c r="K3373" t="b">
        <v>0</v>
      </c>
      <c r="L3373">
        <v>9</v>
      </c>
      <c r="M3373" t="b">
        <v>1</v>
      </c>
      <c r="N3373" s="12" t="s">
        <v>8276</v>
      </c>
      <c r="O3373" t="s">
        <v>8277</v>
      </c>
      <c r="P3373" s="10">
        <f t="shared" si="208"/>
        <v>139</v>
      </c>
      <c r="Q3373" s="10">
        <f t="shared" si="209"/>
        <v>30.78</v>
      </c>
      <c r="R3373">
        <f t="shared" si="210"/>
        <v>2015</v>
      </c>
      <c r="S3373" s="17">
        <f t="shared" si="211"/>
        <v>42312.874594907407</v>
      </c>
    </row>
    <row r="3374" spans="1:19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14">
        <v>1407157756</v>
      </c>
      <c r="K3374" t="b">
        <v>0</v>
      </c>
      <c r="L3374">
        <v>27</v>
      </c>
      <c r="M3374" t="b">
        <v>1</v>
      </c>
      <c r="N3374" s="12" t="s">
        <v>8276</v>
      </c>
      <c r="O3374" t="s">
        <v>8277</v>
      </c>
      <c r="P3374" s="10">
        <f t="shared" si="208"/>
        <v>104</v>
      </c>
      <c r="Q3374" s="10">
        <f t="shared" si="209"/>
        <v>38.33</v>
      </c>
      <c r="R3374">
        <f t="shared" si="210"/>
        <v>2014</v>
      </c>
      <c r="S3374" s="17">
        <f t="shared" si="211"/>
        <v>41855.548101851848</v>
      </c>
    </row>
    <row r="3375" spans="1:19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14">
        <v>1435177840</v>
      </c>
      <c r="K3375" t="b">
        <v>0</v>
      </c>
      <c r="L3375">
        <v>30</v>
      </c>
      <c r="M3375" t="b">
        <v>1</v>
      </c>
      <c r="N3375" s="12" t="s">
        <v>8276</v>
      </c>
      <c r="O3375" t="s">
        <v>8277</v>
      </c>
      <c r="P3375" s="10">
        <f t="shared" si="208"/>
        <v>100</v>
      </c>
      <c r="Q3375" s="10">
        <f t="shared" si="209"/>
        <v>66.83</v>
      </c>
      <c r="R3375">
        <f t="shared" si="210"/>
        <v>2015</v>
      </c>
      <c r="S3375" s="17">
        <f t="shared" si="211"/>
        <v>42179.854629629626</v>
      </c>
    </row>
    <row r="3376" spans="1:19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14">
        <v>1443461616</v>
      </c>
      <c r="K3376" t="b">
        <v>0</v>
      </c>
      <c r="L3376">
        <v>52</v>
      </c>
      <c r="M3376" t="b">
        <v>1</v>
      </c>
      <c r="N3376" s="12" t="s">
        <v>8276</v>
      </c>
      <c r="O3376" t="s">
        <v>8277</v>
      </c>
      <c r="P3376" s="10">
        <f t="shared" si="208"/>
        <v>107</v>
      </c>
      <c r="Q3376" s="10">
        <f t="shared" si="209"/>
        <v>71.73</v>
      </c>
      <c r="R3376">
        <f t="shared" si="210"/>
        <v>2015</v>
      </c>
      <c r="S3376" s="17">
        <f t="shared" si="211"/>
        <v>42275.731666666667</v>
      </c>
    </row>
    <row r="3377" spans="1:19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14">
        <v>1399387173</v>
      </c>
      <c r="K3377" t="b">
        <v>0</v>
      </c>
      <c r="L3377">
        <v>17</v>
      </c>
      <c r="M3377" t="b">
        <v>1</v>
      </c>
      <c r="N3377" s="12" t="s">
        <v>8276</v>
      </c>
      <c r="O3377" t="s">
        <v>8277</v>
      </c>
      <c r="P3377" s="10">
        <f t="shared" si="208"/>
        <v>100</v>
      </c>
      <c r="Q3377" s="10">
        <f t="shared" si="209"/>
        <v>176.47</v>
      </c>
      <c r="R3377">
        <f t="shared" si="210"/>
        <v>2014</v>
      </c>
      <c r="S3377" s="17">
        <f t="shared" si="211"/>
        <v>41765.610798611109</v>
      </c>
    </row>
    <row r="3378" spans="1:19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14">
        <v>1424796594</v>
      </c>
      <c r="K3378" t="b">
        <v>0</v>
      </c>
      <c r="L3378">
        <v>19</v>
      </c>
      <c r="M3378" t="b">
        <v>1</v>
      </c>
      <c r="N3378" s="12" t="s">
        <v>8276</v>
      </c>
      <c r="O3378" t="s">
        <v>8277</v>
      </c>
      <c r="P3378" s="10">
        <f t="shared" si="208"/>
        <v>100</v>
      </c>
      <c r="Q3378" s="10">
        <f t="shared" si="209"/>
        <v>421.11</v>
      </c>
      <c r="R3378">
        <f t="shared" si="210"/>
        <v>2015</v>
      </c>
      <c r="S3378" s="17">
        <f t="shared" si="211"/>
        <v>42059.701319444444</v>
      </c>
    </row>
    <row r="3379" spans="1:19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14">
        <v>1424280899</v>
      </c>
      <c r="K3379" t="b">
        <v>0</v>
      </c>
      <c r="L3379">
        <v>77</v>
      </c>
      <c r="M3379" t="b">
        <v>1</v>
      </c>
      <c r="N3379" s="12" t="s">
        <v>8276</v>
      </c>
      <c r="O3379" t="s">
        <v>8277</v>
      </c>
      <c r="P3379" s="10">
        <f t="shared" si="208"/>
        <v>101</v>
      </c>
      <c r="Q3379" s="10">
        <f t="shared" si="209"/>
        <v>104.99</v>
      </c>
      <c r="R3379">
        <f t="shared" si="210"/>
        <v>2015</v>
      </c>
      <c r="S3379" s="17">
        <f t="shared" si="211"/>
        <v>42053.732627314821</v>
      </c>
    </row>
    <row r="3380" spans="1:19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14">
        <v>1407400306</v>
      </c>
      <c r="K3380" t="b">
        <v>0</v>
      </c>
      <c r="L3380">
        <v>21</v>
      </c>
      <c r="M3380" t="b">
        <v>1</v>
      </c>
      <c r="N3380" s="12" t="s">
        <v>8276</v>
      </c>
      <c r="O3380" t="s">
        <v>8277</v>
      </c>
      <c r="P3380" s="10">
        <f t="shared" si="208"/>
        <v>108</v>
      </c>
      <c r="Q3380" s="10">
        <f t="shared" si="209"/>
        <v>28.19</v>
      </c>
      <c r="R3380">
        <f t="shared" si="210"/>
        <v>2014</v>
      </c>
      <c r="S3380" s="17">
        <f t="shared" si="211"/>
        <v>41858.355393518519</v>
      </c>
    </row>
    <row r="3381" spans="1:19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14">
        <v>1439122800</v>
      </c>
      <c r="K3381" t="b">
        <v>0</v>
      </c>
      <c r="L3381">
        <v>38</v>
      </c>
      <c r="M3381" t="b">
        <v>1</v>
      </c>
      <c r="N3381" s="12" t="s">
        <v>8276</v>
      </c>
      <c r="O3381" t="s">
        <v>8277</v>
      </c>
      <c r="P3381" s="10">
        <f t="shared" si="208"/>
        <v>104</v>
      </c>
      <c r="Q3381" s="10">
        <f t="shared" si="209"/>
        <v>54.55</v>
      </c>
      <c r="R3381">
        <f t="shared" si="210"/>
        <v>2015</v>
      </c>
      <c r="S3381" s="17">
        <f t="shared" si="211"/>
        <v>42225.513888888891</v>
      </c>
    </row>
    <row r="3382" spans="1:19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14">
        <v>1414277578</v>
      </c>
      <c r="K3382" t="b">
        <v>0</v>
      </c>
      <c r="L3382">
        <v>28</v>
      </c>
      <c r="M3382" t="b">
        <v>1</v>
      </c>
      <c r="N3382" s="12" t="s">
        <v>8276</v>
      </c>
      <c r="O3382" t="s">
        <v>8277</v>
      </c>
      <c r="P3382" s="10">
        <f t="shared" si="208"/>
        <v>104</v>
      </c>
      <c r="Q3382" s="10">
        <f t="shared" si="209"/>
        <v>111.89</v>
      </c>
      <c r="R3382">
        <f t="shared" si="210"/>
        <v>2014</v>
      </c>
      <c r="S3382" s="17">
        <f t="shared" si="211"/>
        <v>41937.95344907407</v>
      </c>
    </row>
    <row r="3383" spans="1:19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14">
        <v>1423455983</v>
      </c>
      <c r="K3383" t="b">
        <v>0</v>
      </c>
      <c r="L3383">
        <v>48</v>
      </c>
      <c r="M3383" t="b">
        <v>1</v>
      </c>
      <c r="N3383" s="12" t="s">
        <v>8276</v>
      </c>
      <c r="O3383" t="s">
        <v>8277</v>
      </c>
      <c r="P3383" s="10">
        <f t="shared" si="208"/>
        <v>102</v>
      </c>
      <c r="Q3383" s="10">
        <f t="shared" si="209"/>
        <v>85.21</v>
      </c>
      <c r="R3383">
        <f t="shared" si="210"/>
        <v>2015</v>
      </c>
      <c r="S3383" s="17">
        <f t="shared" si="211"/>
        <v>42044.184988425928</v>
      </c>
    </row>
    <row r="3384" spans="1:19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14">
        <v>1467973256</v>
      </c>
      <c r="K3384" t="b">
        <v>0</v>
      </c>
      <c r="L3384">
        <v>46</v>
      </c>
      <c r="M3384" t="b">
        <v>1</v>
      </c>
      <c r="N3384" s="12" t="s">
        <v>8276</v>
      </c>
      <c r="O3384" t="s">
        <v>8277</v>
      </c>
      <c r="P3384" s="10">
        <f t="shared" si="208"/>
        <v>101</v>
      </c>
      <c r="Q3384" s="10">
        <f t="shared" si="209"/>
        <v>76.650000000000006</v>
      </c>
      <c r="R3384">
        <f t="shared" si="210"/>
        <v>2016</v>
      </c>
      <c r="S3384" s="17">
        <f t="shared" si="211"/>
        <v>42559.431203703702</v>
      </c>
    </row>
    <row r="3385" spans="1:19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14">
        <v>1464979620</v>
      </c>
      <c r="K3385" t="b">
        <v>0</v>
      </c>
      <c r="L3385">
        <v>30</v>
      </c>
      <c r="M3385" t="b">
        <v>1</v>
      </c>
      <c r="N3385" s="12" t="s">
        <v>8276</v>
      </c>
      <c r="O3385" t="s">
        <v>8277</v>
      </c>
      <c r="P3385" s="10">
        <f t="shared" si="208"/>
        <v>112</v>
      </c>
      <c r="Q3385" s="10">
        <f t="shared" si="209"/>
        <v>65.17</v>
      </c>
      <c r="R3385">
        <f t="shared" si="210"/>
        <v>2016</v>
      </c>
      <c r="S3385" s="17">
        <f t="shared" si="211"/>
        <v>42524.782638888893</v>
      </c>
    </row>
    <row r="3386" spans="1:19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14">
        <v>1444874768</v>
      </c>
      <c r="K3386" t="b">
        <v>0</v>
      </c>
      <c r="L3386">
        <v>64</v>
      </c>
      <c r="M3386" t="b">
        <v>1</v>
      </c>
      <c r="N3386" s="12" t="s">
        <v>8276</v>
      </c>
      <c r="O3386" t="s">
        <v>8277</v>
      </c>
      <c r="P3386" s="10">
        <f t="shared" si="208"/>
        <v>100</v>
      </c>
      <c r="Q3386" s="10">
        <f t="shared" si="209"/>
        <v>93.76</v>
      </c>
      <c r="R3386">
        <f t="shared" si="210"/>
        <v>2015</v>
      </c>
      <c r="S3386" s="17">
        <f t="shared" si="211"/>
        <v>42292.087592592594</v>
      </c>
    </row>
    <row r="3387" spans="1:19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14">
        <v>1415652552</v>
      </c>
      <c r="K3387" t="b">
        <v>0</v>
      </c>
      <c r="L3387">
        <v>15</v>
      </c>
      <c r="M3387" t="b">
        <v>1</v>
      </c>
      <c r="N3387" s="12" t="s">
        <v>8276</v>
      </c>
      <c r="O3387" t="s">
        <v>8277</v>
      </c>
      <c r="P3387" s="10">
        <f t="shared" si="208"/>
        <v>100</v>
      </c>
      <c r="Q3387" s="10">
        <f t="shared" si="209"/>
        <v>133.33000000000001</v>
      </c>
      <c r="R3387">
        <f t="shared" si="210"/>
        <v>2014</v>
      </c>
      <c r="S3387" s="17">
        <f t="shared" si="211"/>
        <v>41953.8675</v>
      </c>
    </row>
    <row r="3388" spans="1:19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14">
        <v>1415028506</v>
      </c>
      <c r="K3388" t="b">
        <v>0</v>
      </c>
      <c r="L3388">
        <v>41</v>
      </c>
      <c r="M3388" t="b">
        <v>1</v>
      </c>
      <c r="N3388" s="12" t="s">
        <v>8276</v>
      </c>
      <c r="O3388" t="s">
        <v>8277</v>
      </c>
      <c r="P3388" s="10">
        <f t="shared" si="208"/>
        <v>105</v>
      </c>
      <c r="Q3388" s="10">
        <f t="shared" si="209"/>
        <v>51.22</v>
      </c>
      <c r="R3388">
        <f t="shared" si="210"/>
        <v>2014</v>
      </c>
      <c r="S3388" s="17">
        <f t="shared" si="211"/>
        <v>41946.644745370373</v>
      </c>
    </row>
    <row r="3389" spans="1:19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14">
        <v>1415125088</v>
      </c>
      <c r="K3389" t="b">
        <v>0</v>
      </c>
      <c r="L3389">
        <v>35</v>
      </c>
      <c r="M3389" t="b">
        <v>1</v>
      </c>
      <c r="N3389" s="12" t="s">
        <v>8276</v>
      </c>
      <c r="O3389" t="s">
        <v>8277</v>
      </c>
      <c r="P3389" s="10">
        <f t="shared" si="208"/>
        <v>117</v>
      </c>
      <c r="Q3389" s="10">
        <f t="shared" si="209"/>
        <v>100.17</v>
      </c>
      <c r="R3389">
        <f t="shared" si="210"/>
        <v>2014</v>
      </c>
      <c r="S3389" s="17">
        <f t="shared" si="211"/>
        <v>41947.762592592589</v>
      </c>
    </row>
    <row r="3390" spans="1:19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14">
        <v>1432033441</v>
      </c>
      <c r="K3390" t="b">
        <v>0</v>
      </c>
      <c r="L3390">
        <v>45</v>
      </c>
      <c r="M3390" t="b">
        <v>1</v>
      </c>
      <c r="N3390" s="12" t="s">
        <v>8276</v>
      </c>
      <c r="O3390" t="s">
        <v>8277</v>
      </c>
      <c r="P3390" s="10">
        <f t="shared" si="208"/>
        <v>104</v>
      </c>
      <c r="Q3390" s="10">
        <f t="shared" si="209"/>
        <v>34.6</v>
      </c>
      <c r="R3390">
        <f t="shared" si="210"/>
        <v>2015</v>
      </c>
      <c r="S3390" s="17">
        <f t="shared" si="211"/>
        <v>42143.461122685185</v>
      </c>
    </row>
    <row r="3391" spans="1:19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14">
        <v>1462368682</v>
      </c>
      <c r="K3391" t="b">
        <v>0</v>
      </c>
      <c r="L3391">
        <v>62</v>
      </c>
      <c r="M3391" t="b">
        <v>1</v>
      </c>
      <c r="N3391" s="12" t="s">
        <v>8276</v>
      </c>
      <c r="O3391" t="s">
        <v>8277</v>
      </c>
      <c r="P3391" s="10">
        <f t="shared" si="208"/>
        <v>115</v>
      </c>
      <c r="Q3391" s="10">
        <f t="shared" si="209"/>
        <v>184.68</v>
      </c>
      <c r="R3391">
        <f t="shared" si="210"/>
        <v>2016</v>
      </c>
      <c r="S3391" s="17">
        <f t="shared" si="211"/>
        <v>42494.563449074078</v>
      </c>
    </row>
    <row r="3392" spans="1:19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14">
        <v>1403721345</v>
      </c>
      <c r="K3392" t="b">
        <v>0</v>
      </c>
      <c r="L3392">
        <v>22</v>
      </c>
      <c r="M3392" t="b">
        <v>1</v>
      </c>
      <c r="N3392" s="12" t="s">
        <v>8276</v>
      </c>
      <c r="O3392" t="s">
        <v>8277</v>
      </c>
      <c r="P3392" s="10">
        <f t="shared" si="208"/>
        <v>102</v>
      </c>
      <c r="Q3392" s="10">
        <f t="shared" si="209"/>
        <v>69.819999999999993</v>
      </c>
      <c r="R3392">
        <f t="shared" si="210"/>
        <v>2014</v>
      </c>
      <c r="S3392" s="17">
        <f t="shared" si="211"/>
        <v>41815.774826388886</v>
      </c>
    </row>
    <row r="3393" spans="1:19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14">
        <v>1404997548</v>
      </c>
      <c r="K3393" t="b">
        <v>0</v>
      </c>
      <c r="L3393">
        <v>18</v>
      </c>
      <c r="M3393" t="b">
        <v>1</v>
      </c>
      <c r="N3393" s="12" t="s">
        <v>8276</v>
      </c>
      <c r="O3393" t="s">
        <v>8277</v>
      </c>
      <c r="P3393" s="10">
        <f t="shared" si="208"/>
        <v>223</v>
      </c>
      <c r="Q3393" s="10">
        <f t="shared" si="209"/>
        <v>61.94</v>
      </c>
      <c r="R3393">
        <f t="shared" si="210"/>
        <v>2014</v>
      </c>
      <c r="S3393" s="17">
        <f t="shared" si="211"/>
        <v>41830.545694444445</v>
      </c>
    </row>
    <row r="3394" spans="1:19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14">
        <v>1458245855</v>
      </c>
      <c r="K3394" t="b">
        <v>0</v>
      </c>
      <c r="L3394">
        <v>12</v>
      </c>
      <c r="M3394" t="b">
        <v>1</v>
      </c>
      <c r="N3394" s="12" t="s">
        <v>8276</v>
      </c>
      <c r="O3394" t="s">
        <v>8277</v>
      </c>
      <c r="P3394" s="10">
        <f t="shared" si="208"/>
        <v>100</v>
      </c>
      <c r="Q3394" s="10">
        <f t="shared" si="209"/>
        <v>41.67</v>
      </c>
      <c r="R3394">
        <f t="shared" si="210"/>
        <v>2016</v>
      </c>
      <c r="S3394" s="17">
        <f t="shared" si="211"/>
        <v>42446.845543981486</v>
      </c>
    </row>
    <row r="3395" spans="1:19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14">
        <v>1413065230</v>
      </c>
      <c r="K3395" t="b">
        <v>0</v>
      </c>
      <c r="L3395">
        <v>44</v>
      </c>
      <c r="M3395" t="b">
        <v>1</v>
      </c>
      <c r="N3395" s="12" t="s">
        <v>8276</v>
      </c>
      <c r="O3395" t="s">
        <v>8277</v>
      </c>
      <c r="P3395" s="10">
        <f t="shared" ref="P3395:P3458" si="212">ROUND(E3395/D3395*100,0)</f>
        <v>106</v>
      </c>
      <c r="Q3395" s="10">
        <f t="shared" ref="Q3395:Q3458" si="213">ROUND(E3395/L3395,2)</f>
        <v>36.07</v>
      </c>
      <c r="R3395">
        <f t="shared" ref="R3395:R3458" si="214">YEAR(S3395)</f>
        <v>2014</v>
      </c>
      <c r="S3395" s="17">
        <f t="shared" ref="S3395:S3458" si="215">(((J3395/60)/60)/24)+DATE(1970,1,1)</f>
        <v>41923.921643518523</v>
      </c>
    </row>
    <row r="3396" spans="1:19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14">
        <v>1403878645</v>
      </c>
      <c r="K3396" t="b">
        <v>0</v>
      </c>
      <c r="L3396">
        <v>27</v>
      </c>
      <c r="M3396" t="b">
        <v>1</v>
      </c>
      <c r="N3396" s="12" t="s">
        <v>8276</v>
      </c>
      <c r="O3396" t="s">
        <v>8277</v>
      </c>
      <c r="P3396" s="10">
        <f t="shared" si="212"/>
        <v>142</v>
      </c>
      <c r="Q3396" s="10">
        <f t="shared" si="213"/>
        <v>29</v>
      </c>
      <c r="R3396">
        <f t="shared" si="214"/>
        <v>2014</v>
      </c>
      <c r="S3396" s="17">
        <f t="shared" si="215"/>
        <v>41817.59542824074</v>
      </c>
    </row>
    <row r="3397" spans="1:19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14">
        <v>1431795944</v>
      </c>
      <c r="K3397" t="b">
        <v>0</v>
      </c>
      <c r="L3397">
        <v>38</v>
      </c>
      <c r="M3397" t="b">
        <v>1</v>
      </c>
      <c r="N3397" s="12" t="s">
        <v>8276</v>
      </c>
      <c r="O3397" t="s">
        <v>8277</v>
      </c>
      <c r="P3397" s="10">
        <f t="shared" si="212"/>
        <v>184</v>
      </c>
      <c r="Q3397" s="10">
        <f t="shared" si="213"/>
        <v>24.21</v>
      </c>
      <c r="R3397">
        <f t="shared" si="214"/>
        <v>2015</v>
      </c>
      <c r="S3397" s="17">
        <f t="shared" si="215"/>
        <v>42140.712314814817</v>
      </c>
    </row>
    <row r="3398" spans="1:19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14">
        <v>1399286589</v>
      </c>
      <c r="K3398" t="b">
        <v>0</v>
      </c>
      <c r="L3398">
        <v>28</v>
      </c>
      <c r="M3398" t="b">
        <v>1</v>
      </c>
      <c r="N3398" s="12" t="s">
        <v>8276</v>
      </c>
      <c r="O3398" t="s">
        <v>8277</v>
      </c>
      <c r="P3398" s="10">
        <f t="shared" si="212"/>
        <v>104</v>
      </c>
      <c r="Q3398" s="10">
        <f t="shared" si="213"/>
        <v>55.89</v>
      </c>
      <c r="R3398">
        <f t="shared" si="214"/>
        <v>2014</v>
      </c>
      <c r="S3398" s="17">
        <f t="shared" si="215"/>
        <v>41764.44663194444</v>
      </c>
    </row>
    <row r="3399" spans="1:19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14">
        <v>1452338929</v>
      </c>
      <c r="K3399" t="b">
        <v>0</v>
      </c>
      <c r="L3399">
        <v>24</v>
      </c>
      <c r="M3399" t="b">
        <v>1</v>
      </c>
      <c r="N3399" s="12" t="s">
        <v>8276</v>
      </c>
      <c r="O3399" t="s">
        <v>8277</v>
      </c>
      <c r="P3399" s="10">
        <f t="shared" si="212"/>
        <v>112</v>
      </c>
      <c r="Q3399" s="10">
        <f t="shared" si="213"/>
        <v>11.67</v>
      </c>
      <c r="R3399">
        <f t="shared" si="214"/>
        <v>2016</v>
      </c>
      <c r="S3399" s="17">
        <f t="shared" si="215"/>
        <v>42378.478344907402</v>
      </c>
    </row>
    <row r="3400" spans="1:19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14">
        <v>1414605776</v>
      </c>
      <c r="K3400" t="b">
        <v>0</v>
      </c>
      <c r="L3400">
        <v>65</v>
      </c>
      <c r="M3400" t="b">
        <v>1</v>
      </c>
      <c r="N3400" s="12" t="s">
        <v>8276</v>
      </c>
      <c r="O3400" t="s">
        <v>8277</v>
      </c>
      <c r="P3400" s="10">
        <f t="shared" si="212"/>
        <v>111</v>
      </c>
      <c r="Q3400" s="10">
        <f t="shared" si="213"/>
        <v>68.349999999999994</v>
      </c>
      <c r="R3400">
        <f t="shared" si="214"/>
        <v>2014</v>
      </c>
      <c r="S3400" s="17">
        <f t="shared" si="215"/>
        <v>41941.75203703704</v>
      </c>
    </row>
    <row r="3401" spans="1:19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14">
        <v>1421964325</v>
      </c>
      <c r="K3401" t="b">
        <v>0</v>
      </c>
      <c r="L3401">
        <v>46</v>
      </c>
      <c r="M3401" t="b">
        <v>1</v>
      </c>
      <c r="N3401" s="12" t="s">
        <v>8276</v>
      </c>
      <c r="O3401" t="s">
        <v>8277</v>
      </c>
      <c r="P3401" s="10">
        <f t="shared" si="212"/>
        <v>104</v>
      </c>
      <c r="Q3401" s="10">
        <f t="shared" si="213"/>
        <v>27.07</v>
      </c>
      <c r="R3401">
        <f t="shared" si="214"/>
        <v>2015</v>
      </c>
      <c r="S3401" s="17">
        <f t="shared" si="215"/>
        <v>42026.920428240745</v>
      </c>
    </row>
    <row r="3402" spans="1:19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14">
        <v>1405378414</v>
      </c>
      <c r="K3402" t="b">
        <v>0</v>
      </c>
      <c r="L3402">
        <v>85</v>
      </c>
      <c r="M3402" t="b">
        <v>1</v>
      </c>
      <c r="N3402" s="12" t="s">
        <v>8276</v>
      </c>
      <c r="O3402" t="s">
        <v>8277</v>
      </c>
      <c r="P3402" s="10">
        <f t="shared" si="212"/>
        <v>100</v>
      </c>
      <c r="Q3402" s="10">
        <f t="shared" si="213"/>
        <v>118.13</v>
      </c>
      <c r="R3402">
        <f t="shared" si="214"/>
        <v>2014</v>
      </c>
      <c r="S3402" s="17">
        <f t="shared" si="215"/>
        <v>41834.953865740739</v>
      </c>
    </row>
    <row r="3403" spans="1:19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14">
        <v>1436376146</v>
      </c>
      <c r="K3403" t="b">
        <v>0</v>
      </c>
      <c r="L3403">
        <v>66</v>
      </c>
      <c r="M3403" t="b">
        <v>1</v>
      </c>
      <c r="N3403" s="12" t="s">
        <v>8276</v>
      </c>
      <c r="O3403" t="s">
        <v>8277</v>
      </c>
      <c r="P3403" s="10">
        <f t="shared" si="212"/>
        <v>102</v>
      </c>
      <c r="Q3403" s="10">
        <f t="shared" si="213"/>
        <v>44.76</v>
      </c>
      <c r="R3403">
        <f t="shared" si="214"/>
        <v>2015</v>
      </c>
      <c r="S3403" s="17">
        <f t="shared" si="215"/>
        <v>42193.723912037036</v>
      </c>
    </row>
    <row r="3404" spans="1:19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14">
        <v>1444747843</v>
      </c>
      <c r="K3404" t="b">
        <v>0</v>
      </c>
      <c r="L3404">
        <v>165</v>
      </c>
      <c r="M3404" t="b">
        <v>1</v>
      </c>
      <c r="N3404" s="12" t="s">
        <v>8276</v>
      </c>
      <c r="O3404" t="s">
        <v>8277</v>
      </c>
      <c r="P3404" s="10">
        <f t="shared" si="212"/>
        <v>110</v>
      </c>
      <c r="Q3404" s="10">
        <f t="shared" si="213"/>
        <v>99.79</v>
      </c>
      <c r="R3404">
        <f t="shared" si="214"/>
        <v>2015</v>
      </c>
      <c r="S3404" s="17">
        <f t="shared" si="215"/>
        <v>42290.61855324074</v>
      </c>
    </row>
    <row r="3405" spans="1:19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14">
        <v>1432638324</v>
      </c>
      <c r="K3405" t="b">
        <v>0</v>
      </c>
      <c r="L3405">
        <v>17</v>
      </c>
      <c r="M3405" t="b">
        <v>1</v>
      </c>
      <c r="N3405" s="12" t="s">
        <v>8276</v>
      </c>
      <c r="O3405" t="s">
        <v>8277</v>
      </c>
      <c r="P3405" s="10">
        <f t="shared" si="212"/>
        <v>100</v>
      </c>
      <c r="Q3405" s="10">
        <f t="shared" si="213"/>
        <v>117.65</v>
      </c>
      <c r="R3405">
        <f t="shared" si="214"/>
        <v>2015</v>
      </c>
      <c r="S3405" s="17">
        <f t="shared" si="215"/>
        <v>42150.462083333332</v>
      </c>
    </row>
    <row r="3406" spans="1:19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14">
        <v>1432814702</v>
      </c>
      <c r="K3406" t="b">
        <v>0</v>
      </c>
      <c r="L3406">
        <v>3</v>
      </c>
      <c r="M3406" t="b">
        <v>1</v>
      </c>
      <c r="N3406" s="12" t="s">
        <v>8276</v>
      </c>
      <c r="O3406" t="s">
        <v>8277</v>
      </c>
      <c r="P3406" s="10">
        <f t="shared" si="212"/>
        <v>122</v>
      </c>
      <c r="Q3406" s="10">
        <f t="shared" si="213"/>
        <v>203.33</v>
      </c>
      <c r="R3406">
        <f t="shared" si="214"/>
        <v>2015</v>
      </c>
      <c r="S3406" s="17">
        <f t="shared" si="215"/>
        <v>42152.503495370373</v>
      </c>
    </row>
    <row r="3407" spans="1:19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14">
        <v>1455063886</v>
      </c>
      <c r="K3407" t="b">
        <v>0</v>
      </c>
      <c r="L3407">
        <v>17</v>
      </c>
      <c r="M3407" t="b">
        <v>1</v>
      </c>
      <c r="N3407" s="12" t="s">
        <v>8276</v>
      </c>
      <c r="O3407" t="s">
        <v>8277</v>
      </c>
      <c r="P3407" s="10">
        <f t="shared" si="212"/>
        <v>138</v>
      </c>
      <c r="Q3407" s="10">
        <f t="shared" si="213"/>
        <v>28.32</v>
      </c>
      <c r="R3407">
        <f t="shared" si="214"/>
        <v>2016</v>
      </c>
      <c r="S3407" s="17">
        <f t="shared" si="215"/>
        <v>42410.017199074078</v>
      </c>
    </row>
    <row r="3408" spans="1:19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14">
        <v>1401623376</v>
      </c>
      <c r="K3408" t="b">
        <v>0</v>
      </c>
      <c r="L3408">
        <v>91</v>
      </c>
      <c r="M3408" t="b">
        <v>1</v>
      </c>
      <c r="N3408" s="12" t="s">
        <v>8276</v>
      </c>
      <c r="O3408" t="s">
        <v>8277</v>
      </c>
      <c r="P3408" s="10">
        <f t="shared" si="212"/>
        <v>100</v>
      </c>
      <c r="Q3408" s="10">
        <f t="shared" si="213"/>
        <v>110.23</v>
      </c>
      <c r="R3408">
        <f t="shared" si="214"/>
        <v>2014</v>
      </c>
      <c r="S3408" s="17">
        <f t="shared" si="215"/>
        <v>41791.492777777778</v>
      </c>
    </row>
    <row r="3409" spans="1:19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14">
        <v>1402049289</v>
      </c>
      <c r="K3409" t="b">
        <v>0</v>
      </c>
      <c r="L3409">
        <v>67</v>
      </c>
      <c r="M3409" t="b">
        <v>1</v>
      </c>
      <c r="N3409" s="12" t="s">
        <v>8276</v>
      </c>
      <c r="O3409" t="s">
        <v>8277</v>
      </c>
      <c r="P3409" s="10">
        <f t="shared" si="212"/>
        <v>107</v>
      </c>
      <c r="Q3409" s="10">
        <f t="shared" si="213"/>
        <v>31.97</v>
      </c>
      <c r="R3409">
        <f t="shared" si="214"/>
        <v>2014</v>
      </c>
      <c r="S3409" s="17">
        <f t="shared" si="215"/>
        <v>41796.422326388885</v>
      </c>
    </row>
    <row r="3410" spans="1:19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14">
        <v>1403135304</v>
      </c>
      <c r="K3410" t="b">
        <v>0</v>
      </c>
      <c r="L3410">
        <v>18</v>
      </c>
      <c r="M3410" t="b">
        <v>1</v>
      </c>
      <c r="N3410" s="12" t="s">
        <v>8276</v>
      </c>
      <c r="O3410" t="s">
        <v>8277</v>
      </c>
      <c r="P3410" s="10">
        <f t="shared" si="212"/>
        <v>211</v>
      </c>
      <c r="Q3410" s="10">
        <f t="shared" si="213"/>
        <v>58.61</v>
      </c>
      <c r="R3410">
        <f t="shared" si="214"/>
        <v>2014</v>
      </c>
      <c r="S3410" s="17">
        <f t="shared" si="215"/>
        <v>41808.991944444446</v>
      </c>
    </row>
    <row r="3411" spans="1:19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14">
        <v>1466710358</v>
      </c>
      <c r="K3411" t="b">
        <v>0</v>
      </c>
      <c r="L3411">
        <v>21</v>
      </c>
      <c r="M3411" t="b">
        <v>1</v>
      </c>
      <c r="N3411" s="12" t="s">
        <v>8276</v>
      </c>
      <c r="O3411" t="s">
        <v>8277</v>
      </c>
      <c r="P3411" s="10">
        <f t="shared" si="212"/>
        <v>124</v>
      </c>
      <c r="Q3411" s="10">
        <f t="shared" si="213"/>
        <v>29.43</v>
      </c>
      <c r="R3411">
        <f t="shared" si="214"/>
        <v>2016</v>
      </c>
      <c r="S3411" s="17">
        <f t="shared" si="215"/>
        <v>42544.814328703709</v>
      </c>
    </row>
    <row r="3412" spans="1:19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14">
        <v>1462841990</v>
      </c>
      <c r="K3412" t="b">
        <v>0</v>
      </c>
      <c r="L3412">
        <v>40</v>
      </c>
      <c r="M3412" t="b">
        <v>1</v>
      </c>
      <c r="N3412" s="12" t="s">
        <v>8276</v>
      </c>
      <c r="O3412" t="s">
        <v>8277</v>
      </c>
      <c r="P3412" s="10">
        <f t="shared" si="212"/>
        <v>109</v>
      </c>
      <c r="Q3412" s="10">
        <f t="shared" si="213"/>
        <v>81.38</v>
      </c>
      <c r="R3412">
        <f t="shared" si="214"/>
        <v>2016</v>
      </c>
      <c r="S3412" s="17">
        <f t="shared" si="215"/>
        <v>42500.041550925926</v>
      </c>
    </row>
    <row r="3413" spans="1:19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14">
        <v>1442536372</v>
      </c>
      <c r="K3413" t="b">
        <v>0</v>
      </c>
      <c r="L3413">
        <v>78</v>
      </c>
      <c r="M3413" t="b">
        <v>1</v>
      </c>
      <c r="N3413" s="12" t="s">
        <v>8276</v>
      </c>
      <c r="O3413" t="s">
        <v>8277</v>
      </c>
      <c r="P3413" s="10">
        <f t="shared" si="212"/>
        <v>104</v>
      </c>
      <c r="Q3413" s="10">
        <f t="shared" si="213"/>
        <v>199.17</v>
      </c>
      <c r="R3413">
        <f t="shared" si="214"/>
        <v>2015</v>
      </c>
      <c r="S3413" s="17">
        <f t="shared" si="215"/>
        <v>42265.022824074069</v>
      </c>
    </row>
    <row r="3414" spans="1:19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14">
        <v>1409266862</v>
      </c>
      <c r="K3414" t="b">
        <v>0</v>
      </c>
      <c r="L3414">
        <v>26</v>
      </c>
      <c r="M3414" t="b">
        <v>1</v>
      </c>
      <c r="N3414" s="12" t="s">
        <v>8276</v>
      </c>
      <c r="O3414" t="s">
        <v>8277</v>
      </c>
      <c r="P3414" s="10">
        <f t="shared" si="212"/>
        <v>100</v>
      </c>
      <c r="Q3414" s="10">
        <f t="shared" si="213"/>
        <v>115.38</v>
      </c>
      <c r="R3414">
        <f t="shared" si="214"/>
        <v>2014</v>
      </c>
      <c r="S3414" s="17">
        <f t="shared" si="215"/>
        <v>41879.959050925929</v>
      </c>
    </row>
    <row r="3415" spans="1:19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14">
        <v>1424280938</v>
      </c>
      <c r="K3415" t="b">
        <v>0</v>
      </c>
      <c r="L3415">
        <v>14</v>
      </c>
      <c r="M3415" t="b">
        <v>1</v>
      </c>
      <c r="N3415" s="12" t="s">
        <v>8276</v>
      </c>
      <c r="O3415" t="s">
        <v>8277</v>
      </c>
      <c r="P3415" s="10">
        <f t="shared" si="212"/>
        <v>130</v>
      </c>
      <c r="Q3415" s="10">
        <f t="shared" si="213"/>
        <v>46.43</v>
      </c>
      <c r="R3415">
        <f t="shared" si="214"/>
        <v>2015</v>
      </c>
      <c r="S3415" s="17">
        <f t="shared" si="215"/>
        <v>42053.733078703706</v>
      </c>
    </row>
    <row r="3416" spans="1:19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14">
        <v>1478030325</v>
      </c>
      <c r="K3416" t="b">
        <v>0</v>
      </c>
      <c r="L3416">
        <v>44</v>
      </c>
      <c r="M3416" t="b">
        <v>1</v>
      </c>
      <c r="N3416" s="12" t="s">
        <v>8276</v>
      </c>
      <c r="O3416" t="s">
        <v>8277</v>
      </c>
      <c r="P3416" s="10">
        <f t="shared" si="212"/>
        <v>104</v>
      </c>
      <c r="Q3416" s="10">
        <f t="shared" si="213"/>
        <v>70.569999999999993</v>
      </c>
      <c r="R3416">
        <f t="shared" si="214"/>
        <v>2016</v>
      </c>
      <c r="S3416" s="17">
        <f t="shared" si="215"/>
        <v>42675.832465277781</v>
      </c>
    </row>
    <row r="3417" spans="1:19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14">
        <v>1459999656</v>
      </c>
      <c r="K3417" t="b">
        <v>0</v>
      </c>
      <c r="L3417">
        <v>9</v>
      </c>
      <c r="M3417" t="b">
        <v>1</v>
      </c>
      <c r="N3417" s="12" t="s">
        <v>8276</v>
      </c>
      <c r="O3417" t="s">
        <v>8277</v>
      </c>
      <c r="P3417" s="10">
        <f t="shared" si="212"/>
        <v>100</v>
      </c>
      <c r="Q3417" s="10">
        <f t="shared" si="213"/>
        <v>22.22</v>
      </c>
      <c r="R3417">
        <f t="shared" si="214"/>
        <v>2016</v>
      </c>
      <c r="S3417" s="17">
        <f t="shared" si="215"/>
        <v>42467.144166666665</v>
      </c>
    </row>
    <row r="3418" spans="1:19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14">
        <v>1427363645</v>
      </c>
      <c r="K3418" t="b">
        <v>0</v>
      </c>
      <c r="L3418">
        <v>30</v>
      </c>
      <c r="M3418" t="b">
        <v>1</v>
      </c>
      <c r="N3418" s="12" t="s">
        <v>8276</v>
      </c>
      <c r="O3418" t="s">
        <v>8277</v>
      </c>
      <c r="P3418" s="10">
        <f t="shared" si="212"/>
        <v>120</v>
      </c>
      <c r="Q3418" s="10">
        <f t="shared" si="213"/>
        <v>159.47</v>
      </c>
      <c r="R3418">
        <f t="shared" si="214"/>
        <v>2015</v>
      </c>
      <c r="S3418" s="17">
        <f t="shared" si="215"/>
        <v>42089.412557870368</v>
      </c>
    </row>
    <row r="3419" spans="1:19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14">
        <v>1410558948</v>
      </c>
      <c r="K3419" t="b">
        <v>0</v>
      </c>
      <c r="L3419">
        <v>45</v>
      </c>
      <c r="M3419" t="b">
        <v>1</v>
      </c>
      <c r="N3419" s="12" t="s">
        <v>8276</v>
      </c>
      <c r="O3419" t="s">
        <v>8277</v>
      </c>
      <c r="P3419" s="10">
        <f t="shared" si="212"/>
        <v>100</v>
      </c>
      <c r="Q3419" s="10">
        <f t="shared" si="213"/>
        <v>37.78</v>
      </c>
      <c r="R3419">
        <f t="shared" si="214"/>
        <v>2014</v>
      </c>
      <c r="S3419" s="17">
        <f t="shared" si="215"/>
        <v>41894.91375</v>
      </c>
    </row>
    <row r="3420" spans="1:19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14">
        <v>1398283307</v>
      </c>
      <c r="K3420" t="b">
        <v>0</v>
      </c>
      <c r="L3420">
        <v>56</v>
      </c>
      <c r="M3420" t="b">
        <v>1</v>
      </c>
      <c r="N3420" s="12" t="s">
        <v>8276</v>
      </c>
      <c r="O3420" t="s">
        <v>8277</v>
      </c>
      <c r="P3420" s="10">
        <f t="shared" si="212"/>
        <v>101</v>
      </c>
      <c r="Q3420" s="10">
        <f t="shared" si="213"/>
        <v>72.05</v>
      </c>
      <c r="R3420">
        <f t="shared" si="214"/>
        <v>2014</v>
      </c>
      <c r="S3420" s="17">
        <f t="shared" si="215"/>
        <v>41752.83457175926</v>
      </c>
    </row>
    <row r="3421" spans="1:19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14">
        <v>1458416585</v>
      </c>
      <c r="K3421" t="b">
        <v>0</v>
      </c>
      <c r="L3421">
        <v>46</v>
      </c>
      <c r="M3421" t="b">
        <v>1</v>
      </c>
      <c r="N3421" s="12" t="s">
        <v>8276</v>
      </c>
      <c r="O3421" t="s">
        <v>8277</v>
      </c>
      <c r="P3421" s="10">
        <f t="shared" si="212"/>
        <v>107</v>
      </c>
      <c r="Q3421" s="10">
        <f t="shared" si="213"/>
        <v>63.7</v>
      </c>
      <c r="R3421">
        <f t="shared" si="214"/>
        <v>2016</v>
      </c>
      <c r="S3421" s="17">
        <f t="shared" si="215"/>
        <v>42448.821585648147</v>
      </c>
    </row>
    <row r="3422" spans="1:19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14">
        <v>1454638202</v>
      </c>
      <c r="K3422" t="b">
        <v>0</v>
      </c>
      <c r="L3422">
        <v>34</v>
      </c>
      <c r="M3422" t="b">
        <v>1</v>
      </c>
      <c r="N3422" s="12" t="s">
        <v>8276</v>
      </c>
      <c r="O3422" t="s">
        <v>8277</v>
      </c>
      <c r="P3422" s="10">
        <f t="shared" si="212"/>
        <v>138</v>
      </c>
      <c r="Q3422" s="10">
        <f t="shared" si="213"/>
        <v>28.41</v>
      </c>
      <c r="R3422">
        <f t="shared" si="214"/>
        <v>2016</v>
      </c>
      <c r="S3422" s="17">
        <f t="shared" si="215"/>
        <v>42405.090300925927</v>
      </c>
    </row>
    <row r="3423" spans="1:19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14">
        <v>1422903563</v>
      </c>
      <c r="K3423" t="b">
        <v>0</v>
      </c>
      <c r="L3423">
        <v>98</v>
      </c>
      <c r="M3423" t="b">
        <v>1</v>
      </c>
      <c r="N3423" s="12" t="s">
        <v>8276</v>
      </c>
      <c r="O3423" t="s">
        <v>8277</v>
      </c>
      <c r="P3423" s="10">
        <f t="shared" si="212"/>
        <v>101</v>
      </c>
      <c r="Q3423" s="10">
        <f t="shared" si="213"/>
        <v>103.21</v>
      </c>
      <c r="R3423">
        <f t="shared" si="214"/>
        <v>2015</v>
      </c>
      <c r="S3423" s="17">
        <f t="shared" si="215"/>
        <v>42037.791238425925</v>
      </c>
    </row>
    <row r="3424" spans="1:19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14">
        <v>1447594176</v>
      </c>
      <c r="K3424" t="b">
        <v>0</v>
      </c>
      <c r="L3424">
        <v>46</v>
      </c>
      <c r="M3424" t="b">
        <v>1</v>
      </c>
      <c r="N3424" s="12" t="s">
        <v>8276</v>
      </c>
      <c r="O3424" t="s">
        <v>8277</v>
      </c>
      <c r="P3424" s="10">
        <f t="shared" si="212"/>
        <v>109</v>
      </c>
      <c r="Q3424" s="10">
        <f t="shared" si="213"/>
        <v>71.150000000000006</v>
      </c>
      <c r="R3424">
        <f t="shared" si="214"/>
        <v>2015</v>
      </c>
      <c r="S3424" s="17">
        <f t="shared" si="215"/>
        <v>42323.562222222223</v>
      </c>
    </row>
    <row r="3425" spans="1:19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14">
        <v>1427320341</v>
      </c>
      <c r="K3425" t="b">
        <v>0</v>
      </c>
      <c r="L3425">
        <v>10</v>
      </c>
      <c r="M3425" t="b">
        <v>1</v>
      </c>
      <c r="N3425" s="12" t="s">
        <v>8276</v>
      </c>
      <c r="O3425" t="s">
        <v>8277</v>
      </c>
      <c r="P3425" s="10">
        <f t="shared" si="212"/>
        <v>140</v>
      </c>
      <c r="Q3425" s="10">
        <f t="shared" si="213"/>
        <v>35</v>
      </c>
      <c r="R3425">
        <f t="shared" si="214"/>
        <v>2015</v>
      </c>
      <c r="S3425" s="17">
        <f t="shared" si="215"/>
        <v>42088.911354166667</v>
      </c>
    </row>
    <row r="3426" spans="1:19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14">
        <v>1421252084</v>
      </c>
      <c r="K3426" t="b">
        <v>0</v>
      </c>
      <c r="L3426">
        <v>76</v>
      </c>
      <c r="M3426" t="b">
        <v>1</v>
      </c>
      <c r="N3426" s="12" t="s">
        <v>8276</v>
      </c>
      <c r="O3426" t="s">
        <v>8277</v>
      </c>
      <c r="P3426" s="10">
        <f t="shared" si="212"/>
        <v>104</v>
      </c>
      <c r="Q3426" s="10">
        <f t="shared" si="213"/>
        <v>81.78</v>
      </c>
      <c r="R3426">
        <f t="shared" si="214"/>
        <v>2015</v>
      </c>
      <c r="S3426" s="17">
        <f t="shared" si="215"/>
        <v>42018.676898148144</v>
      </c>
    </row>
    <row r="3427" spans="1:19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14">
        <v>1409669336</v>
      </c>
      <c r="K3427" t="b">
        <v>0</v>
      </c>
      <c r="L3427">
        <v>104</v>
      </c>
      <c r="M3427" t="b">
        <v>1</v>
      </c>
      <c r="N3427" s="12" t="s">
        <v>8276</v>
      </c>
      <c r="O3427" t="s">
        <v>8277</v>
      </c>
      <c r="P3427" s="10">
        <f t="shared" si="212"/>
        <v>103</v>
      </c>
      <c r="Q3427" s="10">
        <f t="shared" si="213"/>
        <v>297.02999999999997</v>
      </c>
      <c r="R3427">
        <f t="shared" si="214"/>
        <v>2014</v>
      </c>
      <c r="S3427" s="17">
        <f t="shared" si="215"/>
        <v>41884.617314814815</v>
      </c>
    </row>
    <row r="3428" spans="1:19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14">
        <v>1409620903</v>
      </c>
      <c r="K3428" t="b">
        <v>0</v>
      </c>
      <c r="L3428">
        <v>87</v>
      </c>
      <c r="M3428" t="b">
        <v>1</v>
      </c>
      <c r="N3428" s="12" t="s">
        <v>8276</v>
      </c>
      <c r="O3428" t="s">
        <v>8277</v>
      </c>
      <c r="P3428" s="10">
        <f t="shared" si="212"/>
        <v>108</v>
      </c>
      <c r="Q3428" s="10">
        <f t="shared" si="213"/>
        <v>46.61</v>
      </c>
      <c r="R3428">
        <f t="shared" si="214"/>
        <v>2014</v>
      </c>
      <c r="S3428" s="17">
        <f t="shared" si="215"/>
        <v>41884.056747685187</v>
      </c>
    </row>
    <row r="3429" spans="1:19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14">
        <v>1401722952</v>
      </c>
      <c r="K3429" t="b">
        <v>0</v>
      </c>
      <c r="L3429">
        <v>29</v>
      </c>
      <c r="M3429" t="b">
        <v>1</v>
      </c>
      <c r="N3429" s="12" t="s">
        <v>8276</v>
      </c>
      <c r="O3429" t="s">
        <v>8277</v>
      </c>
      <c r="P3429" s="10">
        <f t="shared" si="212"/>
        <v>100</v>
      </c>
      <c r="Q3429" s="10">
        <f t="shared" si="213"/>
        <v>51.72</v>
      </c>
      <c r="R3429">
        <f t="shared" si="214"/>
        <v>2014</v>
      </c>
      <c r="S3429" s="17">
        <f t="shared" si="215"/>
        <v>41792.645277777774</v>
      </c>
    </row>
    <row r="3430" spans="1:19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14">
        <v>1422983847</v>
      </c>
      <c r="K3430" t="b">
        <v>0</v>
      </c>
      <c r="L3430">
        <v>51</v>
      </c>
      <c r="M3430" t="b">
        <v>1</v>
      </c>
      <c r="N3430" s="12" t="s">
        <v>8276</v>
      </c>
      <c r="O3430" t="s">
        <v>8277</v>
      </c>
      <c r="P3430" s="10">
        <f t="shared" si="212"/>
        <v>103</v>
      </c>
      <c r="Q3430" s="10">
        <f t="shared" si="213"/>
        <v>40.29</v>
      </c>
      <c r="R3430">
        <f t="shared" si="214"/>
        <v>2015</v>
      </c>
      <c r="S3430" s="17">
        <f t="shared" si="215"/>
        <v>42038.720451388886</v>
      </c>
    </row>
    <row r="3431" spans="1:19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14">
        <v>1476837061</v>
      </c>
      <c r="K3431" t="b">
        <v>0</v>
      </c>
      <c r="L3431">
        <v>12</v>
      </c>
      <c r="M3431" t="b">
        <v>1</v>
      </c>
      <c r="N3431" s="12" t="s">
        <v>8276</v>
      </c>
      <c r="O3431" t="s">
        <v>8277</v>
      </c>
      <c r="P3431" s="10">
        <f t="shared" si="212"/>
        <v>130</v>
      </c>
      <c r="Q3431" s="10">
        <f t="shared" si="213"/>
        <v>16.25</v>
      </c>
      <c r="R3431">
        <f t="shared" si="214"/>
        <v>2016</v>
      </c>
      <c r="S3431" s="17">
        <f t="shared" si="215"/>
        <v>42662.021539351852</v>
      </c>
    </row>
    <row r="3432" spans="1:19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14">
        <v>1404168101</v>
      </c>
      <c r="K3432" t="b">
        <v>0</v>
      </c>
      <c r="L3432">
        <v>72</v>
      </c>
      <c r="M3432" t="b">
        <v>1</v>
      </c>
      <c r="N3432" s="12" t="s">
        <v>8276</v>
      </c>
      <c r="O3432" t="s">
        <v>8277</v>
      </c>
      <c r="P3432" s="10">
        <f t="shared" si="212"/>
        <v>109</v>
      </c>
      <c r="Q3432" s="10">
        <f t="shared" si="213"/>
        <v>30.15</v>
      </c>
      <c r="R3432">
        <f t="shared" si="214"/>
        <v>2014</v>
      </c>
      <c r="S3432" s="17">
        <f t="shared" si="215"/>
        <v>41820.945613425924</v>
      </c>
    </row>
    <row r="3433" spans="1:19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14">
        <v>1405791153</v>
      </c>
      <c r="K3433" t="b">
        <v>0</v>
      </c>
      <c r="L3433">
        <v>21</v>
      </c>
      <c r="M3433" t="b">
        <v>1</v>
      </c>
      <c r="N3433" s="12" t="s">
        <v>8276</v>
      </c>
      <c r="O3433" t="s">
        <v>8277</v>
      </c>
      <c r="P3433" s="10">
        <f t="shared" si="212"/>
        <v>100</v>
      </c>
      <c r="Q3433" s="10">
        <f t="shared" si="213"/>
        <v>95.24</v>
      </c>
      <c r="R3433">
        <f t="shared" si="214"/>
        <v>2014</v>
      </c>
      <c r="S3433" s="17">
        <f t="shared" si="215"/>
        <v>41839.730937500004</v>
      </c>
    </row>
    <row r="3434" spans="1:19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14">
        <v>1452520614</v>
      </c>
      <c r="K3434" t="b">
        <v>0</v>
      </c>
      <c r="L3434">
        <v>42</v>
      </c>
      <c r="M3434" t="b">
        <v>1</v>
      </c>
      <c r="N3434" s="12" t="s">
        <v>8276</v>
      </c>
      <c r="O3434" t="s">
        <v>8277</v>
      </c>
      <c r="P3434" s="10">
        <f t="shared" si="212"/>
        <v>110</v>
      </c>
      <c r="Q3434" s="10">
        <f t="shared" si="213"/>
        <v>52.21</v>
      </c>
      <c r="R3434">
        <f t="shared" si="214"/>
        <v>2016</v>
      </c>
      <c r="S3434" s="17">
        <f t="shared" si="215"/>
        <v>42380.581180555557</v>
      </c>
    </row>
    <row r="3435" spans="1:19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14">
        <v>1400290255</v>
      </c>
      <c r="K3435" t="b">
        <v>0</v>
      </c>
      <c r="L3435">
        <v>71</v>
      </c>
      <c r="M3435" t="b">
        <v>1</v>
      </c>
      <c r="N3435" s="12" t="s">
        <v>8276</v>
      </c>
      <c r="O3435" t="s">
        <v>8277</v>
      </c>
      <c r="P3435" s="10">
        <f t="shared" si="212"/>
        <v>100</v>
      </c>
      <c r="Q3435" s="10">
        <f t="shared" si="213"/>
        <v>134.15</v>
      </c>
      <c r="R3435">
        <f t="shared" si="214"/>
        <v>2014</v>
      </c>
      <c r="S3435" s="17">
        <f t="shared" si="215"/>
        <v>41776.063136574077</v>
      </c>
    </row>
    <row r="3436" spans="1:19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14">
        <v>1402391269</v>
      </c>
      <c r="K3436" t="b">
        <v>0</v>
      </c>
      <c r="L3436">
        <v>168</v>
      </c>
      <c r="M3436" t="b">
        <v>1</v>
      </c>
      <c r="N3436" s="12" t="s">
        <v>8276</v>
      </c>
      <c r="O3436" t="s">
        <v>8277</v>
      </c>
      <c r="P3436" s="10">
        <f t="shared" si="212"/>
        <v>106</v>
      </c>
      <c r="Q3436" s="10">
        <f t="shared" si="213"/>
        <v>62.83</v>
      </c>
      <c r="R3436">
        <f t="shared" si="214"/>
        <v>2014</v>
      </c>
      <c r="S3436" s="17">
        <f t="shared" si="215"/>
        <v>41800.380428240744</v>
      </c>
    </row>
    <row r="3437" spans="1:19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14">
        <v>1469112493</v>
      </c>
      <c r="K3437" t="b">
        <v>0</v>
      </c>
      <c r="L3437">
        <v>19</v>
      </c>
      <c r="M3437" t="b">
        <v>1</v>
      </c>
      <c r="N3437" s="12" t="s">
        <v>8276</v>
      </c>
      <c r="O3437" t="s">
        <v>8277</v>
      </c>
      <c r="P3437" s="10">
        <f t="shared" si="212"/>
        <v>112</v>
      </c>
      <c r="Q3437" s="10">
        <f t="shared" si="213"/>
        <v>58.95</v>
      </c>
      <c r="R3437">
        <f t="shared" si="214"/>
        <v>2016</v>
      </c>
      <c r="S3437" s="17">
        <f t="shared" si="215"/>
        <v>42572.61681712963</v>
      </c>
    </row>
    <row r="3438" spans="1:19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14">
        <v>1406811593</v>
      </c>
      <c r="K3438" t="b">
        <v>0</v>
      </c>
      <c r="L3438">
        <v>37</v>
      </c>
      <c r="M3438" t="b">
        <v>1</v>
      </c>
      <c r="N3438" s="12" t="s">
        <v>8276</v>
      </c>
      <c r="O3438" t="s">
        <v>8277</v>
      </c>
      <c r="P3438" s="10">
        <f t="shared" si="212"/>
        <v>106</v>
      </c>
      <c r="Q3438" s="10">
        <f t="shared" si="213"/>
        <v>143.11000000000001</v>
      </c>
      <c r="R3438">
        <f t="shared" si="214"/>
        <v>2014</v>
      </c>
      <c r="S3438" s="17">
        <f t="shared" si="215"/>
        <v>41851.541585648149</v>
      </c>
    </row>
    <row r="3439" spans="1:19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14">
        <v>1437411820</v>
      </c>
      <c r="K3439" t="b">
        <v>0</v>
      </c>
      <c r="L3439">
        <v>36</v>
      </c>
      <c r="M3439" t="b">
        <v>1</v>
      </c>
      <c r="N3439" s="12" t="s">
        <v>8276</v>
      </c>
      <c r="O3439" t="s">
        <v>8277</v>
      </c>
      <c r="P3439" s="10">
        <f t="shared" si="212"/>
        <v>101</v>
      </c>
      <c r="Q3439" s="10">
        <f t="shared" si="213"/>
        <v>84.17</v>
      </c>
      <c r="R3439">
        <f t="shared" si="214"/>
        <v>2015</v>
      </c>
      <c r="S3439" s="17">
        <f t="shared" si="215"/>
        <v>42205.710879629631</v>
      </c>
    </row>
    <row r="3440" spans="1:19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14">
        <v>1428358567</v>
      </c>
      <c r="K3440" t="b">
        <v>0</v>
      </c>
      <c r="L3440">
        <v>14</v>
      </c>
      <c r="M3440" t="b">
        <v>1</v>
      </c>
      <c r="N3440" s="12" t="s">
        <v>8276</v>
      </c>
      <c r="O3440" t="s">
        <v>8277</v>
      </c>
      <c r="P3440" s="10">
        <f t="shared" si="212"/>
        <v>104</v>
      </c>
      <c r="Q3440" s="10">
        <f t="shared" si="213"/>
        <v>186.07</v>
      </c>
      <c r="R3440">
        <f t="shared" si="214"/>
        <v>2015</v>
      </c>
      <c r="S3440" s="17">
        <f t="shared" si="215"/>
        <v>42100.927858796291</v>
      </c>
    </row>
    <row r="3441" spans="1:19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14">
        <v>1452030730</v>
      </c>
      <c r="K3441" t="b">
        <v>0</v>
      </c>
      <c r="L3441">
        <v>18</v>
      </c>
      <c r="M3441" t="b">
        <v>1</v>
      </c>
      <c r="N3441" s="12" t="s">
        <v>8276</v>
      </c>
      <c r="O3441" t="s">
        <v>8277</v>
      </c>
      <c r="P3441" s="10">
        <f t="shared" si="212"/>
        <v>135</v>
      </c>
      <c r="Q3441" s="10">
        <f t="shared" si="213"/>
        <v>89.79</v>
      </c>
      <c r="R3441">
        <f t="shared" si="214"/>
        <v>2016</v>
      </c>
      <c r="S3441" s="17">
        <f t="shared" si="215"/>
        <v>42374.911226851851</v>
      </c>
    </row>
    <row r="3442" spans="1:19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14">
        <v>1403146628</v>
      </c>
      <c r="K3442" t="b">
        <v>0</v>
      </c>
      <c r="L3442">
        <v>82</v>
      </c>
      <c r="M3442" t="b">
        <v>1</v>
      </c>
      <c r="N3442" s="12" t="s">
        <v>8276</v>
      </c>
      <c r="O3442" t="s">
        <v>8277</v>
      </c>
      <c r="P3442" s="10">
        <f t="shared" si="212"/>
        <v>105</v>
      </c>
      <c r="Q3442" s="10">
        <f t="shared" si="213"/>
        <v>64.16</v>
      </c>
      <c r="R3442">
        <f t="shared" si="214"/>
        <v>2014</v>
      </c>
      <c r="S3442" s="17">
        <f t="shared" si="215"/>
        <v>41809.12300925926</v>
      </c>
    </row>
    <row r="3443" spans="1:19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14">
        <v>1445077121</v>
      </c>
      <c r="K3443" t="b">
        <v>0</v>
      </c>
      <c r="L3443">
        <v>43</v>
      </c>
      <c r="M3443" t="b">
        <v>1</v>
      </c>
      <c r="N3443" s="12" t="s">
        <v>8276</v>
      </c>
      <c r="O3443" t="s">
        <v>8277</v>
      </c>
      <c r="P3443" s="10">
        <f t="shared" si="212"/>
        <v>103</v>
      </c>
      <c r="Q3443" s="10">
        <f t="shared" si="213"/>
        <v>59.65</v>
      </c>
      <c r="R3443">
        <f t="shared" si="214"/>
        <v>2015</v>
      </c>
      <c r="S3443" s="17">
        <f t="shared" si="215"/>
        <v>42294.429641203707</v>
      </c>
    </row>
    <row r="3444" spans="1:19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14">
        <v>1430424672</v>
      </c>
      <c r="K3444" t="b">
        <v>0</v>
      </c>
      <c r="L3444">
        <v>8</v>
      </c>
      <c r="M3444" t="b">
        <v>1</v>
      </c>
      <c r="N3444" s="12" t="s">
        <v>8276</v>
      </c>
      <c r="O3444" t="s">
        <v>8277</v>
      </c>
      <c r="P3444" s="10">
        <f t="shared" si="212"/>
        <v>100</v>
      </c>
      <c r="Q3444" s="10">
        <f t="shared" si="213"/>
        <v>31.25</v>
      </c>
      <c r="R3444">
        <f t="shared" si="214"/>
        <v>2015</v>
      </c>
      <c r="S3444" s="17">
        <f t="shared" si="215"/>
        <v>42124.841111111105</v>
      </c>
    </row>
    <row r="3445" spans="1:19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14">
        <v>1407674146</v>
      </c>
      <c r="K3445" t="b">
        <v>0</v>
      </c>
      <c r="L3445">
        <v>45</v>
      </c>
      <c r="M3445" t="b">
        <v>1</v>
      </c>
      <c r="N3445" s="12" t="s">
        <v>8276</v>
      </c>
      <c r="O3445" t="s">
        <v>8277</v>
      </c>
      <c r="P3445" s="10">
        <f t="shared" si="212"/>
        <v>186</v>
      </c>
      <c r="Q3445" s="10">
        <f t="shared" si="213"/>
        <v>41.22</v>
      </c>
      <c r="R3445">
        <f t="shared" si="214"/>
        <v>2014</v>
      </c>
      <c r="S3445" s="17">
        <f t="shared" si="215"/>
        <v>41861.524837962963</v>
      </c>
    </row>
    <row r="3446" spans="1:19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14">
        <v>1464677986</v>
      </c>
      <c r="K3446" t="b">
        <v>0</v>
      </c>
      <c r="L3446">
        <v>20</v>
      </c>
      <c r="M3446" t="b">
        <v>1</v>
      </c>
      <c r="N3446" s="12" t="s">
        <v>8276</v>
      </c>
      <c r="O3446" t="s">
        <v>8277</v>
      </c>
      <c r="P3446" s="10">
        <f t="shared" si="212"/>
        <v>289</v>
      </c>
      <c r="Q3446" s="10">
        <f t="shared" si="213"/>
        <v>43.35</v>
      </c>
      <c r="R3446">
        <f t="shared" si="214"/>
        <v>2016</v>
      </c>
      <c r="S3446" s="17">
        <f t="shared" si="215"/>
        <v>42521.291504629626</v>
      </c>
    </row>
    <row r="3447" spans="1:19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14">
        <v>1443185036</v>
      </c>
      <c r="K3447" t="b">
        <v>0</v>
      </c>
      <c r="L3447">
        <v>31</v>
      </c>
      <c r="M3447" t="b">
        <v>1</v>
      </c>
      <c r="N3447" s="12" t="s">
        <v>8276</v>
      </c>
      <c r="O3447" t="s">
        <v>8277</v>
      </c>
      <c r="P3447" s="10">
        <f t="shared" si="212"/>
        <v>100</v>
      </c>
      <c r="Q3447" s="10">
        <f t="shared" si="213"/>
        <v>64.52</v>
      </c>
      <c r="R3447">
        <f t="shared" si="214"/>
        <v>2015</v>
      </c>
      <c r="S3447" s="17">
        <f t="shared" si="215"/>
        <v>42272.530509259261</v>
      </c>
    </row>
    <row r="3448" spans="1:19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14">
        <v>1421092725</v>
      </c>
      <c r="K3448" t="b">
        <v>0</v>
      </c>
      <c r="L3448">
        <v>25</v>
      </c>
      <c r="M3448" t="b">
        <v>1</v>
      </c>
      <c r="N3448" s="12" t="s">
        <v>8276</v>
      </c>
      <c r="O3448" t="s">
        <v>8277</v>
      </c>
      <c r="P3448" s="10">
        <f t="shared" si="212"/>
        <v>108</v>
      </c>
      <c r="Q3448" s="10">
        <f t="shared" si="213"/>
        <v>43.28</v>
      </c>
      <c r="R3448">
        <f t="shared" si="214"/>
        <v>2015</v>
      </c>
      <c r="S3448" s="17">
        <f t="shared" si="215"/>
        <v>42016.832465277781</v>
      </c>
    </row>
    <row r="3449" spans="1:19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14">
        <v>1454448012</v>
      </c>
      <c r="K3449" t="b">
        <v>0</v>
      </c>
      <c r="L3449">
        <v>14</v>
      </c>
      <c r="M3449" t="b">
        <v>1</v>
      </c>
      <c r="N3449" s="12" t="s">
        <v>8276</v>
      </c>
      <c r="O3449" t="s">
        <v>8277</v>
      </c>
      <c r="P3449" s="10">
        <f t="shared" si="212"/>
        <v>108</v>
      </c>
      <c r="Q3449" s="10">
        <f t="shared" si="213"/>
        <v>77</v>
      </c>
      <c r="R3449">
        <f t="shared" si="214"/>
        <v>2016</v>
      </c>
      <c r="S3449" s="17">
        <f t="shared" si="215"/>
        <v>42402.889027777783</v>
      </c>
    </row>
    <row r="3450" spans="1:19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14">
        <v>1416192689</v>
      </c>
      <c r="K3450" t="b">
        <v>0</v>
      </c>
      <c r="L3450">
        <v>45</v>
      </c>
      <c r="M3450" t="b">
        <v>1</v>
      </c>
      <c r="N3450" s="12" t="s">
        <v>8276</v>
      </c>
      <c r="O3450" t="s">
        <v>8277</v>
      </c>
      <c r="P3450" s="10">
        <f t="shared" si="212"/>
        <v>110</v>
      </c>
      <c r="Q3450" s="10">
        <f t="shared" si="213"/>
        <v>51.22</v>
      </c>
      <c r="R3450">
        <f t="shared" si="214"/>
        <v>2014</v>
      </c>
      <c r="S3450" s="17">
        <f t="shared" si="215"/>
        <v>41960.119085648148</v>
      </c>
    </row>
    <row r="3451" spans="1:19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14">
        <v>1465607738</v>
      </c>
      <c r="K3451" t="b">
        <v>0</v>
      </c>
      <c r="L3451">
        <v>20</v>
      </c>
      <c r="M3451" t="b">
        <v>1</v>
      </c>
      <c r="N3451" s="12" t="s">
        <v>8276</v>
      </c>
      <c r="O3451" t="s">
        <v>8277</v>
      </c>
      <c r="P3451" s="10">
        <f t="shared" si="212"/>
        <v>171</v>
      </c>
      <c r="Q3451" s="10">
        <f t="shared" si="213"/>
        <v>68.25</v>
      </c>
      <c r="R3451">
        <f t="shared" si="214"/>
        <v>2016</v>
      </c>
      <c r="S3451" s="17">
        <f t="shared" si="215"/>
        <v>42532.052523148144</v>
      </c>
    </row>
    <row r="3452" spans="1:19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14">
        <v>1422809671</v>
      </c>
      <c r="K3452" t="b">
        <v>0</v>
      </c>
      <c r="L3452">
        <v>39</v>
      </c>
      <c r="M3452" t="b">
        <v>1</v>
      </c>
      <c r="N3452" s="12" t="s">
        <v>8276</v>
      </c>
      <c r="O3452" t="s">
        <v>8277</v>
      </c>
      <c r="P3452" s="10">
        <f t="shared" si="212"/>
        <v>152</v>
      </c>
      <c r="Q3452" s="10">
        <f t="shared" si="213"/>
        <v>19.489999999999998</v>
      </c>
      <c r="R3452">
        <f t="shared" si="214"/>
        <v>2015</v>
      </c>
      <c r="S3452" s="17">
        <f t="shared" si="215"/>
        <v>42036.704525462963</v>
      </c>
    </row>
    <row r="3453" spans="1:19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14">
        <v>1427304127</v>
      </c>
      <c r="K3453" t="b">
        <v>0</v>
      </c>
      <c r="L3453">
        <v>16</v>
      </c>
      <c r="M3453" t="b">
        <v>1</v>
      </c>
      <c r="N3453" s="12" t="s">
        <v>8276</v>
      </c>
      <c r="O3453" t="s">
        <v>8277</v>
      </c>
      <c r="P3453" s="10">
        <f t="shared" si="212"/>
        <v>101</v>
      </c>
      <c r="Q3453" s="10">
        <f t="shared" si="213"/>
        <v>41.13</v>
      </c>
      <c r="R3453">
        <f t="shared" si="214"/>
        <v>2015</v>
      </c>
      <c r="S3453" s="17">
        <f t="shared" si="215"/>
        <v>42088.723692129628</v>
      </c>
    </row>
    <row r="3454" spans="1:19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14">
        <v>1404141626</v>
      </c>
      <c r="K3454" t="b">
        <v>0</v>
      </c>
      <c r="L3454">
        <v>37</v>
      </c>
      <c r="M3454" t="b">
        <v>1</v>
      </c>
      <c r="N3454" s="12" t="s">
        <v>8276</v>
      </c>
      <c r="O3454" t="s">
        <v>8277</v>
      </c>
      <c r="P3454" s="10">
        <f t="shared" si="212"/>
        <v>153</v>
      </c>
      <c r="Q3454" s="10">
        <f t="shared" si="213"/>
        <v>41.41</v>
      </c>
      <c r="R3454">
        <f t="shared" si="214"/>
        <v>2014</v>
      </c>
      <c r="S3454" s="17">
        <f t="shared" si="215"/>
        <v>41820.639189814814</v>
      </c>
    </row>
    <row r="3455" spans="1:19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14">
        <v>1465946956</v>
      </c>
      <c r="K3455" t="b">
        <v>0</v>
      </c>
      <c r="L3455">
        <v>14</v>
      </c>
      <c r="M3455" t="b">
        <v>1</v>
      </c>
      <c r="N3455" s="12" t="s">
        <v>8276</v>
      </c>
      <c r="O3455" t="s">
        <v>8277</v>
      </c>
      <c r="P3455" s="10">
        <f t="shared" si="212"/>
        <v>128</v>
      </c>
      <c r="Q3455" s="10">
        <f t="shared" si="213"/>
        <v>27.5</v>
      </c>
      <c r="R3455">
        <f t="shared" si="214"/>
        <v>2016</v>
      </c>
      <c r="S3455" s="17">
        <f t="shared" si="215"/>
        <v>42535.97865740741</v>
      </c>
    </row>
    <row r="3456" spans="1:19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14">
        <v>1404233159</v>
      </c>
      <c r="K3456" t="b">
        <v>0</v>
      </c>
      <c r="L3456">
        <v>21</v>
      </c>
      <c r="M3456" t="b">
        <v>1</v>
      </c>
      <c r="N3456" s="12" t="s">
        <v>8276</v>
      </c>
      <c r="O3456" t="s">
        <v>8277</v>
      </c>
      <c r="P3456" s="10">
        <f t="shared" si="212"/>
        <v>101</v>
      </c>
      <c r="Q3456" s="10">
        <f t="shared" si="213"/>
        <v>33.57</v>
      </c>
      <c r="R3456">
        <f t="shared" si="214"/>
        <v>2014</v>
      </c>
      <c r="S3456" s="17">
        <f t="shared" si="215"/>
        <v>41821.698599537034</v>
      </c>
    </row>
    <row r="3457" spans="1:19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14">
        <v>1473789627</v>
      </c>
      <c r="K3457" t="b">
        <v>0</v>
      </c>
      <c r="L3457">
        <v>69</v>
      </c>
      <c r="M3457" t="b">
        <v>1</v>
      </c>
      <c r="N3457" s="12" t="s">
        <v>8276</v>
      </c>
      <c r="O3457" t="s">
        <v>8277</v>
      </c>
      <c r="P3457" s="10">
        <f t="shared" si="212"/>
        <v>101</v>
      </c>
      <c r="Q3457" s="10">
        <f t="shared" si="213"/>
        <v>145.87</v>
      </c>
      <c r="R3457">
        <f t="shared" si="214"/>
        <v>2016</v>
      </c>
      <c r="S3457" s="17">
        <f t="shared" si="215"/>
        <v>42626.7503125</v>
      </c>
    </row>
    <row r="3458" spans="1:19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14">
        <v>1404190567</v>
      </c>
      <c r="K3458" t="b">
        <v>0</v>
      </c>
      <c r="L3458">
        <v>16</v>
      </c>
      <c r="M3458" t="b">
        <v>1</v>
      </c>
      <c r="N3458" s="12" t="s">
        <v>8276</v>
      </c>
      <c r="O3458" t="s">
        <v>8277</v>
      </c>
      <c r="P3458" s="10">
        <f t="shared" si="212"/>
        <v>191</v>
      </c>
      <c r="Q3458" s="10">
        <f t="shared" si="213"/>
        <v>358.69</v>
      </c>
      <c r="R3458">
        <f t="shared" si="214"/>
        <v>2014</v>
      </c>
      <c r="S3458" s="17">
        <f t="shared" si="215"/>
        <v>41821.205636574072</v>
      </c>
    </row>
    <row r="3459" spans="1:19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14">
        <v>1421081857</v>
      </c>
      <c r="K3459" t="b">
        <v>0</v>
      </c>
      <c r="L3459">
        <v>55</v>
      </c>
      <c r="M3459" t="b">
        <v>1</v>
      </c>
      <c r="N3459" s="12" t="s">
        <v>8276</v>
      </c>
      <c r="O3459" t="s">
        <v>8277</v>
      </c>
      <c r="P3459" s="10">
        <f t="shared" ref="P3459:P3522" si="216">ROUND(E3459/D3459*100,0)</f>
        <v>140</v>
      </c>
      <c r="Q3459" s="10">
        <f t="shared" ref="Q3459:Q3522" si="217">ROUND(E3459/L3459,2)</f>
        <v>50.98</v>
      </c>
      <c r="R3459">
        <f t="shared" ref="R3459:R3522" si="218">YEAR(S3459)</f>
        <v>2015</v>
      </c>
      <c r="S3459" s="17">
        <f t="shared" ref="S3459:S3522" si="219">(((J3459/60)/60)/24)+DATE(1970,1,1)</f>
        <v>42016.706678240742</v>
      </c>
    </row>
    <row r="3460" spans="1:19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14">
        <v>1420606303</v>
      </c>
      <c r="K3460" t="b">
        <v>0</v>
      </c>
      <c r="L3460">
        <v>27</v>
      </c>
      <c r="M3460" t="b">
        <v>1</v>
      </c>
      <c r="N3460" s="12" t="s">
        <v>8276</v>
      </c>
      <c r="O3460" t="s">
        <v>8277</v>
      </c>
      <c r="P3460" s="10">
        <f t="shared" si="216"/>
        <v>124</v>
      </c>
      <c r="Q3460" s="10">
        <f t="shared" si="217"/>
        <v>45.04</v>
      </c>
      <c r="R3460">
        <f t="shared" si="218"/>
        <v>2015</v>
      </c>
      <c r="S3460" s="17">
        <f t="shared" si="219"/>
        <v>42011.202581018515</v>
      </c>
    </row>
    <row r="3461" spans="1:19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14">
        <v>1461151860</v>
      </c>
      <c r="K3461" t="b">
        <v>0</v>
      </c>
      <c r="L3461">
        <v>36</v>
      </c>
      <c r="M3461" t="b">
        <v>1</v>
      </c>
      <c r="N3461" s="12" t="s">
        <v>8276</v>
      </c>
      <c r="O3461" t="s">
        <v>8277</v>
      </c>
      <c r="P3461" s="10">
        <f t="shared" si="216"/>
        <v>126</v>
      </c>
      <c r="Q3461" s="10">
        <f t="shared" si="217"/>
        <v>17.53</v>
      </c>
      <c r="R3461">
        <f t="shared" si="218"/>
        <v>2016</v>
      </c>
      <c r="S3461" s="17">
        <f t="shared" si="219"/>
        <v>42480.479861111111</v>
      </c>
    </row>
    <row r="3462" spans="1:19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14">
        <v>1406896752</v>
      </c>
      <c r="K3462" t="b">
        <v>0</v>
      </c>
      <c r="L3462">
        <v>19</v>
      </c>
      <c r="M3462" t="b">
        <v>1</v>
      </c>
      <c r="N3462" s="12" t="s">
        <v>8276</v>
      </c>
      <c r="O3462" t="s">
        <v>8277</v>
      </c>
      <c r="P3462" s="10">
        <f t="shared" si="216"/>
        <v>190</v>
      </c>
      <c r="Q3462" s="10">
        <f t="shared" si="217"/>
        <v>50</v>
      </c>
      <c r="R3462">
        <f t="shared" si="218"/>
        <v>2014</v>
      </c>
      <c r="S3462" s="17">
        <f t="shared" si="219"/>
        <v>41852.527222222219</v>
      </c>
    </row>
    <row r="3463" spans="1:19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14">
        <v>1475248279</v>
      </c>
      <c r="K3463" t="b">
        <v>0</v>
      </c>
      <c r="L3463">
        <v>12</v>
      </c>
      <c r="M3463" t="b">
        <v>1</v>
      </c>
      <c r="N3463" s="12" t="s">
        <v>8276</v>
      </c>
      <c r="O3463" t="s">
        <v>8277</v>
      </c>
      <c r="P3463" s="10">
        <f t="shared" si="216"/>
        <v>139</v>
      </c>
      <c r="Q3463" s="10">
        <f t="shared" si="217"/>
        <v>57.92</v>
      </c>
      <c r="R3463">
        <f t="shared" si="218"/>
        <v>2016</v>
      </c>
      <c r="S3463" s="17">
        <f t="shared" si="219"/>
        <v>42643.632858796293</v>
      </c>
    </row>
    <row r="3464" spans="1:19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14">
        <v>1435181628</v>
      </c>
      <c r="K3464" t="b">
        <v>0</v>
      </c>
      <c r="L3464">
        <v>17</v>
      </c>
      <c r="M3464" t="b">
        <v>1</v>
      </c>
      <c r="N3464" s="12" t="s">
        <v>8276</v>
      </c>
      <c r="O3464" t="s">
        <v>8277</v>
      </c>
      <c r="P3464" s="10">
        <f t="shared" si="216"/>
        <v>202</v>
      </c>
      <c r="Q3464" s="10">
        <f t="shared" si="217"/>
        <v>29.71</v>
      </c>
      <c r="R3464">
        <f t="shared" si="218"/>
        <v>2015</v>
      </c>
      <c r="S3464" s="17">
        <f t="shared" si="219"/>
        <v>42179.898472222223</v>
      </c>
    </row>
    <row r="3465" spans="1:19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14">
        <v>1472594585</v>
      </c>
      <c r="K3465" t="b">
        <v>0</v>
      </c>
      <c r="L3465">
        <v>114</v>
      </c>
      <c r="M3465" t="b">
        <v>1</v>
      </c>
      <c r="N3465" s="12" t="s">
        <v>8276</v>
      </c>
      <c r="O3465" t="s">
        <v>8277</v>
      </c>
      <c r="P3465" s="10">
        <f t="shared" si="216"/>
        <v>103</v>
      </c>
      <c r="Q3465" s="10">
        <f t="shared" si="217"/>
        <v>90.68</v>
      </c>
      <c r="R3465">
        <f t="shared" si="218"/>
        <v>2016</v>
      </c>
      <c r="S3465" s="17">
        <f t="shared" si="219"/>
        <v>42612.918807870374</v>
      </c>
    </row>
    <row r="3466" spans="1:19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14">
        <v>1469329637</v>
      </c>
      <c r="K3466" t="b">
        <v>0</v>
      </c>
      <c r="L3466">
        <v>93</v>
      </c>
      <c r="M3466" t="b">
        <v>1</v>
      </c>
      <c r="N3466" s="12" t="s">
        <v>8276</v>
      </c>
      <c r="O3466" t="s">
        <v>8277</v>
      </c>
      <c r="P3466" s="10">
        <f t="shared" si="216"/>
        <v>102</v>
      </c>
      <c r="Q3466" s="10">
        <f t="shared" si="217"/>
        <v>55.01</v>
      </c>
      <c r="R3466">
        <f t="shared" si="218"/>
        <v>2016</v>
      </c>
      <c r="S3466" s="17">
        <f t="shared" si="219"/>
        <v>42575.130057870367</v>
      </c>
    </row>
    <row r="3467" spans="1:19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14">
        <v>1436972472</v>
      </c>
      <c r="K3467" t="b">
        <v>0</v>
      </c>
      <c r="L3467">
        <v>36</v>
      </c>
      <c r="M3467" t="b">
        <v>1</v>
      </c>
      <c r="N3467" s="12" t="s">
        <v>8276</v>
      </c>
      <c r="O3467" t="s">
        <v>8277</v>
      </c>
      <c r="P3467" s="10">
        <f t="shared" si="216"/>
        <v>103</v>
      </c>
      <c r="Q3467" s="10">
        <f t="shared" si="217"/>
        <v>57.22</v>
      </c>
      <c r="R3467">
        <f t="shared" si="218"/>
        <v>2015</v>
      </c>
      <c r="S3467" s="17">
        <f t="shared" si="219"/>
        <v>42200.625833333332</v>
      </c>
    </row>
    <row r="3468" spans="1:19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14">
        <v>1455928050</v>
      </c>
      <c r="K3468" t="b">
        <v>0</v>
      </c>
      <c r="L3468">
        <v>61</v>
      </c>
      <c r="M3468" t="b">
        <v>1</v>
      </c>
      <c r="N3468" s="12" t="s">
        <v>8276</v>
      </c>
      <c r="O3468" t="s">
        <v>8277</v>
      </c>
      <c r="P3468" s="10">
        <f t="shared" si="216"/>
        <v>127</v>
      </c>
      <c r="Q3468" s="10">
        <f t="shared" si="217"/>
        <v>72.95</v>
      </c>
      <c r="R3468">
        <f t="shared" si="218"/>
        <v>2016</v>
      </c>
      <c r="S3468" s="17">
        <f t="shared" si="219"/>
        <v>42420.019097222219</v>
      </c>
    </row>
    <row r="3469" spans="1:19" ht="15.7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14">
        <v>1424275632</v>
      </c>
      <c r="K3469" t="b">
        <v>0</v>
      </c>
      <c r="L3469">
        <v>47</v>
      </c>
      <c r="M3469" t="b">
        <v>1</v>
      </c>
      <c r="N3469" s="12" t="s">
        <v>8276</v>
      </c>
      <c r="O3469" t="s">
        <v>8277</v>
      </c>
      <c r="P3469" s="10">
        <f t="shared" si="216"/>
        <v>101</v>
      </c>
      <c r="Q3469" s="10">
        <f t="shared" si="217"/>
        <v>64.47</v>
      </c>
      <c r="R3469">
        <f t="shared" si="218"/>
        <v>2015</v>
      </c>
      <c r="S3469" s="17">
        <f t="shared" si="219"/>
        <v>42053.671666666662</v>
      </c>
    </row>
    <row r="3470" spans="1:19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14">
        <v>1471976529</v>
      </c>
      <c r="K3470" t="b">
        <v>0</v>
      </c>
      <c r="L3470">
        <v>17</v>
      </c>
      <c r="M3470" t="b">
        <v>1</v>
      </c>
      <c r="N3470" s="12" t="s">
        <v>8276</v>
      </c>
      <c r="O3470" t="s">
        <v>8277</v>
      </c>
      <c r="P3470" s="10">
        <f t="shared" si="216"/>
        <v>122</v>
      </c>
      <c r="Q3470" s="10">
        <f t="shared" si="217"/>
        <v>716.35</v>
      </c>
      <c r="R3470">
        <f t="shared" si="218"/>
        <v>2016</v>
      </c>
      <c r="S3470" s="17">
        <f t="shared" si="219"/>
        <v>42605.765381944439</v>
      </c>
    </row>
    <row r="3471" spans="1:19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14">
        <v>1459265045</v>
      </c>
      <c r="K3471" t="b">
        <v>0</v>
      </c>
      <c r="L3471">
        <v>63</v>
      </c>
      <c r="M3471" t="b">
        <v>1</v>
      </c>
      <c r="N3471" s="12" t="s">
        <v>8276</v>
      </c>
      <c r="O3471" t="s">
        <v>8277</v>
      </c>
      <c r="P3471" s="10">
        <f t="shared" si="216"/>
        <v>113</v>
      </c>
      <c r="Q3471" s="10">
        <f t="shared" si="217"/>
        <v>50.4</v>
      </c>
      <c r="R3471">
        <f t="shared" si="218"/>
        <v>2016</v>
      </c>
      <c r="S3471" s="17">
        <f t="shared" si="219"/>
        <v>42458.641724537039</v>
      </c>
    </row>
    <row r="3472" spans="1:19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14">
        <v>1465345902</v>
      </c>
      <c r="K3472" t="b">
        <v>0</v>
      </c>
      <c r="L3472">
        <v>9</v>
      </c>
      <c r="M3472" t="b">
        <v>1</v>
      </c>
      <c r="N3472" s="12" t="s">
        <v>8276</v>
      </c>
      <c r="O3472" t="s">
        <v>8277</v>
      </c>
      <c r="P3472" s="10">
        <f t="shared" si="216"/>
        <v>150</v>
      </c>
      <c r="Q3472" s="10">
        <f t="shared" si="217"/>
        <v>41.67</v>
      </c>
      <c r="R3472">
        <f t="shared" si="218"/>
        <v>2016</v>
      </c>
      <c r="S3472" s="17">
        <f t="shared" si="219"/>
        <v>42529.022013888884</v>
      </c>
    </row>
    <row r="3473" spans="1:19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14">
        <v>1405971690</v>
      </c>
      <c r="K3473" t="b">
        <v>0</v>
      </c>
      <c r="L3473">
        <v>30</v>
      </c>
      <c r="M3473" t="b">
        <v>1</v>
      </c>
      <c r="N3473" s="12" t="s">
        <v>8276</v>
      </c>
      <c r="O3473" t="s">
        <v>8277</v>
      </c>
      <c r="P3473" s="10">
        <f t="shared" si="216"/>
        <v>215</v>
      </c>
      <c r="Q3473" s="10">
        <f t="shared" si="217"/>
        <v>35.770000000000003</v>
      </c>
      <c r="R3473">
        <f t="shared" si="218"/>
        <v>2014</v>
      </c>
      <c r="S3473" s="17">
        <f t="shared" si="219"/>
        <v>41841.820486111108</v>
      </c>
    </row>
    <row r="3474" spans="1:19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14">
        <v>1413432331</v>
      </c>
      <c r="K3474" t="b">
        <v>0</v>
      </c>
      <c r="L3474">
        <v>23</v>
      </c>
      <c r="M3474" t="b">
        <v>1</v>
      </c>
      <c r="N3474" s="12" t="s">
        <v>8276</v>
      </c>
      <c r="O3474" t="s">
        <v>8277</v>
      </c>
      <c r="P3474" s="10">
        <f t="shared" si="216"/>
        <v>102</v>
      </c>
      <c r="Q3474" s="10">
        <f t="shared" si="217"/>
        <v>88.74</v>
      </c>
      <c r="R3474">
        <f t="shared" si="218"/>
        <v>2014</v>
      </c>
      <c r="S3474" s="17">
        <f t="shared" si="219"/>
        <v>41928.170497685183</v>
      </c>
    </row>
    <row r="3475" spans="1:19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14">
        <v>1425067296</v>
      </c>
      <c r="K3475" t="b">
        <v>0</v>
      </c>
      <c r="L3475">
        <v>33</v>
      </c>
      <c r="M3475" t="b">
        <v>1</v>
      </c>
      <c r="N3475" s="12" t="s">
        <v>8276</v>
      </c>
      <c r="O3475" t="s">
        <v>8277</v>
      </c>
      <c r="P3475" s="10">
        <f t="shared" si="216"/>
        <v>100</v>
      </c>
      <c r="Q3475" s="10">
        <f t="shared" si="217"/>
        <v>148.47999999999999</v>
      </c>
      <c r="R3475">
        <f t="shared" si="218"/>
        <v>2015</v>
      </c>
      <c r="S3475" s="17">
        <f t="shared" si="219"/>
        <v>42062.834444444445</v>
      </c>
    </row>
    <row r="3476" spans="1:19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14">
        <v>1466424131</v>
      </c>
      <c r="K3476" t="b">
        <v>0</v>
      </c>
      <c r="L3476">
        <v>39</v>
      </c>
      <c r="M3476" t="b">
        <v>1</v>
      </c>
      <c r="N3476" s="12" t="s">
        <v>8276</v>
      </c>
      <c r="O3476" t="s">
        <v>8277</v>
      </c>
      <c r="P3476" s="10">
        <f t="shared" si="216"/>
        <v>101</v>
      </c>
      <c r="Q3476" s="10">
        <f t="shared" si="217"/>
        <v>51.79</v>
      </c>
      <c r="R3476">
        <f t="shared" si="218"/>
        <v>2016</v>
      </c>
      <c r="S3476" s="17">
        <f t="shared" si="219"/>
        <v>42541.501516203702</v>
      </c>
    </row>
    <row r="3477" spans="1:19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14">
        <v>1412629704</v>
      </c>
      <c r="K3477" t="b">
        <v>0</v>
      </c>
      <c r="L3477">
        <v>17</v>
      </c>
      <c r="M3477" t="b">
        <v>1</v>
      </c>
      <c r="N3477" s="12" t="s">
        <v>8276</v>
      </c>
      <c r="O3477" t="s">
        <v>8277</v>
      </c>
      <c r="P3477" s="10">
        <f t="shared" si="216"/>
        <v>113</v>
      </c>
      <c r="Q3477" s="10">
        <f t="shared" si="217"/>
        <v>20</v>
      </c>
      <c r="R3477">
        <f t="shared" si="218"/>
        <v>2014</v>
      </c>
      <c r="S3477" s="17">
        <f t="shared" si="219"/>
        <v>41918.880833333329</v>
      </c>
    </row>
    <row r="3478" spans="1:19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14">
        <v>1412836990</v>
      </c>
      <c r="K3478" t="b">
        <v>0</v>
      </c>
      <c r="L3478">
        <v>6</v>
      </c>
      <c r="M3478" t="b">
        <v>1</v>
      </c>
      <c r="N3478" s="12" t="s">
        <v>8276</v>
      </c>
      <c r="O3478" t="s">
        <v>8277</v>
      </c>
      <c r="P3478" s="10">
        <f t="shared" si="216"/>
        <v>104</v>
      </c>
      <c r="Q3478" s="10">
        <f t="shared" si="217"/>
        <v>52</v>
      </c>
      <c r="R3478">
        <f t="shared" si="218"/>
        <v>2014</v>
      </c>
      <c r="S3478" s="17">
        <f t="shared" si="219"/>
        <v>41921.279976851853</v>
      </c>
    </row>
    <row r="3479" spans="1:19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14">
        <v>1430761243</v>
      </c>
      <c r="K3479" t="b">
        <v>0</v>
      </c>
      <c r="L3479">
        <v>39</v>
      </c>
      <c r="M3479" t="b">
        <v>1</v>
      </c>
      <c r="N3479" s="12" t="s">
        <v>8276</v>
      </c>
      <c r="O3479" t="s">
        <v>8277</v>
      </c>
      <c r="P3479" s="10">
        <f t="shared" si="216"/>
        <v>115</v>
      </c>
      <c r="Q3479" s="10">
        <f t="shared" si="217"/>
        <v>53.23</v>
      </c>
      <c r="R3479">
        <f t="shared" si="218"/>
        <v>2015</v>
      </c>
      <c r="S3479" s="17">
        <f t="shared" si="219"/>
        <v>42128.736608796295</v>
      </c>
    </row>
    <row r="3480" spans="1:19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14">
        <v>1424296822</v>
      </c>
      <c r="K3480" t="b">
        <v>0</v>
      </c>
      <c r="L3480">
        <v>57</v>
      </c>
      <c r="M3480" t="b">
        <v>1</v>
      </c>
      <c r="N3480" s="12" t="s">
        <v>8276</v>
      </c>
      <c r="O3480" t="s">
        <v>8277</v>
      </c>
      <c r="P3480" s="10">
        <f t="shared" si="216"/>
        <v>113</v>
      </c>
      <c r="Q3480" s="10">
        <f t="shared" si="217"/>
        <v>39.6</v>
      </c>
      <c r="R3480">
        <f t="shared" si="218"/>
        <v>2015</v>
      </c>
      <c r="S3480" s="17">
        <f t="shared" si="219"/>
        <v>42053.916921296302</v>
      </c>
    </row>
    <row r="3481" spans="1:19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14">
        <v>1400790680</v>
      </c>
      <c r="K3481" t="b">
        <v>0</v>
      </c>
      <c r="L3481">
        <v>56</v>
      </c>
      <c r="M3481" t="b">
        <v>1</v>
      </c>
      <c r="N3481" s="12" t="s">
        <v>8276</v>
      </c>
      <c r="O3481" t="s">
        <v>8277</v>
      </c>
      <c r="P3481" s="10">
        <f t="shared" si="216"/>
        <v>128</v>
      </c>
      <c r="Q3481" s="10">
        <f t="shared" si="217"/>
        <v>34.25</v>
      </c>
      <c r="R3481">
        <f t="shared" si="218"/>
        <v>2014</v>
      </c>
      <c r="S3481" s="17">
        <f t="shared" si="219"/>
        <v>41781.855092592588</v>
      </c>
    </row>
    <row r="3482" spans="1:19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14">
        <v>1434440227</v>
      </c>
      <c r="K3482" t="b">
        <v>0</v>
      </c>
      <c r="L3482">
        <v>13</v>
      </c>
      <c r="M3482" t="b">
        <v>1</v>
      </c>
      <c r="N3482" s="12" t="s">
        <v>8276</v>
      </c>
      <c r="O3482" t="s">
        <v>8277</v>
      </c>
      <c r="P3482" s="10">
        <f t="shared" si="216"/>
        <v>143</v>
      </c>
      <c r="Q3482" s="10">
        <f t="shared" si="217"/>
        <v>164.62</v>
      </c>
      <c r="R3482">
        <f t="shared" si="218"/>
        <v>2015</v>
      </c>
      <c r="S3482" s="17">
        <f t="shared" si="219"/>
        <v>42171.317442129628</v>
      </c>
    </row>
    <row r="3483" spans="1:19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14">
        <v>1418709388</v>
      </c>
      <c r="K3483" t="b">
        <v>0</v>
      </c>
      <c r="L3483">
        <v>95</v>
      </c>
      <c r="M3483" t="b">
        <v>1</v>
      </c>
      <c r="N3483" s="12" t="s">
        <v>8276</v>
      </c>
      <c r="O3483" t="s">
        <v>8277</v>
      </c>
      <c r="P3483" s="10">
        <f t="shared" si="216"/>
        <v>119</v>
      </c>
      <c r="Q3483" s="10">
        <f t="shared" si="217"/>
        <v>125.05</v>
      </c>
      <c r="R3483">
        <f t="shared" si="218"/>
        <v>2014</v>
      </c>
      <c r="S3483" s="17">
        <f t="shared" si="219"/>
        <v>41989.24754629629</v>
      </c>
    </row>
    <row r="3484" spans="1:19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14">
        <v>1402079466</v>
      </c>
      <c r="K3484" t="b">
        <v>0</v>
      </c>
      <c r="L3484">
        <v>80</v>
      </c>
      <c r="M3484" t="b">
        <v>1</v>
      </c>
      <c r="N3484" s="12" t="s">
        <v>8276</v>
      </c>
      <c r="O3484" t="s">
        <v>8277</v>
      </c>
      <c r="P3484" s="10">
        <f t="shared" si="216"/>
        <v>138</v>
      </c>
      <c r="Q3484" s="10">
        <f t="shared" si="217"/>
        <v>51.88</v>
      </c>
      <c r="R3484">
        <f t="shared" si="218"/>
        <v>2014</v>
      </c>
      <c r="S3484" s="17">
        <f t="shared" si="219"/>
        <v>41796.771597222221</v>
      </c>
    </row>
    <row r="3485" spans="1:19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14">
        <v>1401811381</v>
      </c>
      <c r="K3485" t="b">
        <v>0</v>
      </c>
      <c r="L3485">
        <v>133</v>
      </c>
      <c r="M3485" t="b">
        <v>1</v>
      </c>
      <c r="N3485" s="12" t="s">
        <v>8276</v>
      </c>
      <c r="O3485" t="s">
        <v>8277</v>
      </c>
      <c r="P3485" s="10">
        <f t="shared" si="216"/>
        <v>160</v>
      </c>
      <c r="Q3485" s="10">
        <f t="shared" si="217"/>
        <v>40.29</v>
      </c>
      <c r="R3485">
        <f t="shared" si="218"/>
        <v>2014</v>
      </c>
      <c r="S3485" s="17">
        <f t="shared" si="219"/>
        <v>41793.668761574074</v>
      </c>
    </row>
    <row r="3486" spans="1:19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14">
        <v>1463422499</v>
      </c>
      <c r="K3486" t="b">
        <v>0</v>
      </c>
      <c r="L3486">
        <v>44</v>
      </c>
      <c r="M3486" t="b">
        <v>1</v>
      </c>
      <c r="N3486" s="12" t="s">
        <v>8276</v>
      </c>
      <c r="O3486" t="s">
        <v>8277</v>
      </c>
      <c r="P3486" s="10">
        <f t="shared" si="216"/>
        <v>114</v>
      </c>
      <c r="Q3486" s="10">
        <f t="shared" si="217"/>
        <v>64.91</v>
      </c>
      <c r="R3486">
        <f t="shared" si="218"/>
        <v>2016</v>
      </c>
      <c r="S3486" s="17">
        <f t="shared" si="219"/>
        <v>42506.760405092587</v>
      </c>
    </row>
    <row r="3487" spans="1:19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14">
        <v>1451839080</v>
      </c>
      <c r="K3487" t="b">
        <v>0</v>
      </c>
      <c r="L3487">
        <v>30</v>
      </c>
      <c r="M3487" t="b">
        <v>1</v>
      </c>
      <c r="N3487" s="12" t="s">
        <v>8276</v>
      </c>
      <c r="O3487" t="s">
        <v>8277</v>
      </c>
      <c r="P3487" s="10">
        <f t="shared" si="216"/>
        <v>101</v>
      </c>
      <c r="Q3487" s="10">
        <f t="shared" si="217"/>
        <v>55.33</v>
      </c>
      <c r="R3487">
        <f t="shared" si="218"/>
        <v>2016</v>
      </c>
      <c r="S3487" s="17">
        <f t="shared" si="219"/>
        <v>42372.693055555559</v>
      </c>
    </row>
    <row r="3488" spans="1:19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14">
        <v>1430600401</v>
      </c>
      <c r="K3488" t="b">
        <v>0</v>
      </c>
      <c r="L3488">
        <v>56</v>
      </c>
      <c r="M3488" t="b">
        <v>1</v>
      </c>
      <c r="N3488" s="12" t="s">
        <v>8276</v>
      </c>
      <c r="O3488" t="s">
        <v>8277</v>
      </c>
      <c r="P3488" s="10">
        <f t="shared" si="216"/>
        <v>155</v>
      </c>
      <c r="Q3488" s="10">
        <f t="shared" si="217"/>
        <v>83.14</v>
      </c>
      <c r="R3488">
        <f t="shared" si="218"/>
        <v>2015</v>
      </c>
      <c r="S3488" s="17">
        <f t="shared" si="219"/>
        <v>42126.87501157407</v>
      </c>
    </row>
    <row r="3489" spans="1:19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14">
        <v>1432593252</v>
      </c>
      <c r="K3489" t="b">
        <v>0</v>
      </c>
      <c r="L3489">
        <v>66</v>
      </c>
      <c r="M3489" t="b">
        <v>1</v>
      </c>
      <c r="N3489" s="12" t="s">
        <v>8276</v>
      </c>
      <c r="O3489" t="s">
        <v>8277</v>
      </c>
      <c r="P3489" s="10">
        <f t="shared" si="216"/>
        <v>128</v>
      </c>
      <c r="Q3489" s="10">
        <f t="shared" si="217"/>
        <v>38.71</v>
      </c>
      <c r="R3489">
        <f t="shared" si="218"/>
        <v>2015</v>
      </c>
      <c r="S3489" s="17">
        <f t="shared" si="219"/>
        <v>42149.940416666665</v>
      </c>
    </row>
    <row r="3490" spans="1:19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14">
        <v>1427221560</v>
      </c>
      <c r="K3490" t="b">
        <v>0</v>
      </c>
      <c r="L3490">
        <v>29</v>
      </c>
      <c r="M3490" t="b">
        <v>1</v>
      </c>
      <c r="N3490" s="12" t="s">
        <v>8276</v>
      </c>
      <c r="O3490" t="s">
        <v>8277</v>
      </c>
      <c r="P3490" s="10">
        <f t="shared" si="216"/>
        <v>121</v>
      </c>
      <c r="Q3490" s="10">
        <f t="shared" si="217"/>
        <v>125.38</v>
      </c>
      <c r="R3490">
        <f t="shared" si="218"/>
        <v>2015</v>
      </c>
      <c r="S3490" s="17">
        <f t="shared" si="219"/>
        <v>42087.768055555556</v>
      </c>
    </row>
    <row r="3491" spans="1:19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14">
        <v>1398352531</v>
      </c>
      <c r="K3491" t="b">
        <v>0</v>
      </c>
      <c r="L3491">
        <v>72</v>
      </c>
      <c r="M3491" t="b">
        <v>1</v>
      </c>
      <c r="N3491" s="12" t="s">
        <v>8276</v>
      </c>
      <c r="O3491" t="s">
        <v>8277</v>
      </c>
      <c r="P3491" s="10">
        <f t="shared" si="216"/>
        <v>113</v>
      </c>
      <c r="Q3491" s="10">
        <f t="shared" si="217"/>
        <v>78.260000000000005</v>
      </c>
      <c r="R3491">
        <f t="shared" si="218"/>
        <v>2014</v>
      </c>
      <c r="S3491" s="17">
        <f t="shared" si="219"/>
        <v>41753.635775462964</v>
      </c>
    </row>
    <row r="3492" spans="1:19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14">
        <v>1457982924</v>
      </c>
      <c r="K3492" t="b">
        <v>0</v>
      </c>
      <c r="L3492">
        <v>27</v>
      </c>
      <c r="M3492" t="b">
        <v>1</v>
      </c>
      <c r="N3492" s="12" t="s">
        <v>8276</v>
      </c>
      <c r="O3492" t="s">
        <v>8277</v>
      </c>
      <c r="P3492" s="10">
        <f t="shared" si="216"/>
        <v>128</v>
      </c>
      <c r="Q3492" s="10">
        <f t="shared" si="217"/>
        <v>47.22</v>
      </c>
      <c r="R3492">
        <f t="shared" si="218"/>
        <v>2016</v>
      </c>
      <c r="S3492" s="17">
        <f t="shared" si="219"/>
        <v>42443.802361111113</v>
      </c>
    </row>
    <row r="3493" spans="1:19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14">
        <v>1430114384</v>
      </c>
      <c r="K3493" t="b">
        <v>0</v>
      </c>
      <c r="L3493">
        <v>10</v>
      </c>
      <c r="M3493" t="b">
        <v>1</v>
      </c>
      <c r="N3493" s="12" t="s">
        <v>8276</v>
      </c>
      <c r="O3493" t="s">
        <v>8277</v>
      </c>
      <c r="P3493" s="10">
        <f t="shared" si="216"/>
        <v>158</v>
      </c>
      <c r="Q3493" s="10">
        <f t="shared" si="217"/>
        <v>79.099999999999994</v>
      </c>
      <c r="R3493">
        <f t="shared" si="218"/>
        <v>2015</v>
      </c>
      <c r="S3493" s="17">
        <f t="shared" si="219"/>
        <v>42121.249814814815</v>
      </c>
    </row>
    <row r="3494" spans="1:19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14">
        <v>1442794397</v>
      </c>
      <c r="K3494" t="b">
        <v>0</v>
      </c>
      <c r="L3494">
        <v>35</v>
      </c>
      <c r="M3494" t="b">
        <v>1</v>
      </c>
      <c r="N3494" s="12" t="s">
        <v>8276</v>
      </c>
      <c r="O3494" t="s">
        <v>8277</v>
      </c>
      <c r="P3494" s="10">
        <f t="shared" si="216"/>
        <v>105</v>
      </c>
      <c r="Q3494" s="10">
        <f t="shared" si="217"/>
        <v>114.29</v>
      </c>
      <c r="R3494">
        <f t="shared" si="218"/>
        <v>2015</v>
      </c>
      <c r="S3494" s="17">
        <f t="shared" si="219"/>
        <v>42268.009224537032</v>
      </c>
    </row>
    <row r="3495" spans="1:19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14">
        <v>1406580436</v>
      </c>
      <c r="K3495" t="b">
        <v>0</v>
      </c>
      <c r="L3495">
        <v>29</v>
      </c>
      <c r="M3495" t="b">
        <v>1</v>
      </c>
      <c r="N3495" s="12" t="s">
        <v>8276</v>
      </c>
      <c r="O3495" t="s">
        <v>8277</v>
      </c>
      <c r="P3495" s="10">
        <f t="shared" si="216"/>
        <v>100</v>
      </c>
      <c r="Q3495" s="10">
        <f t="shared" si="217"/>
        <v>51.72</v>
      </c>
      <c r="R3495">
        <f t="shared" si="218"/>
        <v>2014</v>
      </c>
      <c r="S3495" s="17">
        <f t="shared" si="219"/>
        <v>41848.866157407407</v>
      </c>
    </row>
    <row r="3496" spans="1:19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14">
        <v>1479186575</v>
      </c>
      <c r="K3496" t="b">
        <v>0</v>
      </c>
      <c r="L3496">
        <v>13</v>
      </c>
      <c r="M3496" t="b">
        <v>1</v>
      </c>
      <c r="N3496" s="12" t="s">
        <v>8276</v>
      </c>
      <c r="O3496" t="s">
        <v>8277</v>
      </c>
      <c r="P3496" s="10">
        <f t="shared" si="216"/>
        <v>100</v>
      </c>
      <c r="Q3496" s="10">
        <f t="shared" si="217"/>
        <v>30.77</v>
      </c>
      <c r="R3496">
        <f t="shared" si="218"/>
        <v>2016</v>
      </c>
      <c r="S3496" s="17">
        <f t="shared" si="219"/>
        <v>42689.214988425927</v>
      </c>
    </row>
    <row r="3497" spans="1:19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14">
        <v>1412360309</v>
      </c>
      <c r="K3497" t="b">
        <v>0</v>
      </c>
      <c r="L3497">
        <v>72</v>
      </c>
      <c r="M3497" t="b">
        <v>1</v>
      </c>
      <c r="N3497" s="12" t="s">
        <v>8276</v>
      </c>
      <c r="O3497" t="s">
        <v>8277</v>
      </c>
      <c r="P3497" s="10">
        <f t="shared" si="216"/>
        <v>107</v>
      </c>
      <c r="Q3497" s="10">
        <f t="shared" si="217"/>
        <v>74.209999999999994</v>
      </c>
      <c r="R3497">
        <f t="shared" si="218"/>
        <v>2014</v>
      </c>
      <c r="S3497" s="17">
        <f t="shared" si="219"/>
        <v>41915.762835648151</v>
      </c>
    </row>
    <row r="3498" spans="1:19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14">
        <v>1470169166</v>
      </c>
      <c r="K3498" t="b">
        <v>0</v>
      </c>
      <c r="L3498">
        <v>78</v>
      </c>
      <c r="M3498" t="b">
        <v>1</v>
      </c>
      <c r="N3498" s="12" t="s">
        <v>8276</v>
      </c>
      <c r="O3498" t="s">
        <v>8277</v>
      </c>
      <c r="P3498" s="10">
        <f t="shared" si="216"/>
        <v>124</v>
      </c>
      <c r="Q3498" s="10">
        <f t="shared" si="217"/>
        <v>47.85</v>
      </c>
      <c r="R3498">
        <f t="shared" si="218"/>
        <v>2016</v>
      </c>
      <c r="S3498" s="17">
        <f t="shared" si="219"/>
        <v>42584.846828703703</v>
      </c>
    </row>
    <row r="3499" spans="1:19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14">
        <v>1463852904</v>
      </c>
      <c r="K3499" t="b">
        <v>0</v>
      </c>
      <c r="L3499">
        <v>49</v>
      </c>
      <c r="M3499" t="b">
        <v>1</v>
      </c>
      <c r="N3499" s="12" t="s">
        <v>8276</v>
      </c>
      <c r="O3499" t="s">
        <v>8277</v>
      </c>
      <c r="P3499" s="10">
        <f t="shared" si="216"/>
        <v>109</v>
      </c>
      <c r="Q3499" s="10">
        <f t="shared" si="217"/>
        <v>34.409999999999997</v>
      </c>
      <c r="R3499">
        <f t="shared" si="218"/>
        <v>2016</v>
      </c>
      <c r="S3499" s="17">
        <f t="shared" si="219"/>
        <v>42511.741944444439</v>
      </c>
    </row>
    <row r="3500" spans="1:19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14">
        <v>1459309704</v>
      </c>
      <c r="K3500" t="b">
        <v>0</v>
      </c>
      <c r="L3500">
        <v>42</v>
      </c>
      <c r="M3500" t="b">
        <v>1</v>
      </c>
      <c r="N3500" s="12" t="s">
        <v>8276</v>
      </c>
      <c r="O3500" t="s">
        <v>8277</v>
      </c>
      <c r="P3500" s="10">
        <f t="shared" si="216"/>
        <v>102</v>
      </c>
      <c r="Q3500" s="10">
        <f t="shared" si="217"/>
        <v>40.24</v>
      </c>
      <c r="R3500">
        <f t="shared" si="218"/>
        <v>2016</v>
      </c>
      <c r="S3500" s="17">
        <f t="shared" si="219"/>
        <v>42459.15861111111</v>
      </c>
    </row>
    <row r="3501" spans="1:19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14">
        <v>1431046325</v>
      </c>
      <c r="K3501" t="b">
        <v>0</v>
      </c>
      <c r="L3501">
        <v>35</v>
      </c>
      <c r="M3501" t="b">
        <v>1</v>
      </c>
      <c r="N3501" s="12" t="s">
        <v>8276</v>
      </c>
      <c r="O3501" t="s">
        <v>8277</v>
      </c>
      <c r="P3501" s="10">
        <f t="shared" si="216"/>
        <v>106</v>
      </c>
      <c r="Q3501" s="10">
        <f t="shared" si="217"/>
        <v>60.29</v>
      </c>
      <c r="R3501">
        <f t="shared" si="218"/>
        <v>2015</v>
      </c>
      <c r="S3501" s="17">
        <f t="shared" si="219"/>
        <v>42132.036168981482</v>
      </c>
    </row>
    <row r="3502" spans="1:19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14">
        <v>1455919438</v>
      </c>
      <c r="K3502" t="b">
        <v>0</v>
      </c>
      <c r="L3502">
        <v>42</v>
      </c>
      <c r="M3502" t="b">
        <v>1</v>
      </c>
      <c r="N3502" s="12" t="s">
        <v>8276</v>
      </c>
      <c r="O3502" t="s">
        <v>8277</v>
      </c>
      <c r="P3502" s="10">
        <f t="shared" si="216"/>
        <v>106</v>
      </c>
      <c r="Q3502" s="10">
        <f t="shared" si="217"/>
        <v>25.31</v>
      </c>
      <c r="R3502">
        <f t="shared" si="218"/>
        <v>2016</v>
      </c>
      <c r="S3502" s="17">
        <f t="shared" si="219"/>
        <v>42419.91942129629</v>
      </c>
    </row>
    <row r="3503" spans="1:19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14">
        <v>1439835595</v>
      </c>
      <c r="K3503" t="b">
        <v>0</v>
      </c>
      <c r="L3503">
        <v>42</v>
      </c>
      <c r="M3503" t="b">
        <v>1</v>
      </c>
      <c r="N3503" s="12" t="s">
        <v>8276</v>
      </c>
      <c r="O3503" t="s">
        <v>8277</v>
      </c>
      <c r="P3503" s="10">
        <f t="shared" si="216"/>
        <v>101</v>
      </c>
      <c r="Q3503" s="10">
        <f t="shared" si="217"/>
        <v>35.950000000000003</v>
      </c>
      <c r="R3503">
        <f t="shared" si="218"/>
        <v>2015</v>
      </c>
      <c r="S3503" s="17">
        <f t="shared" si="219"/>
        <v>42233.763831018514</v>
      </c>
    </row>
    <row r="3504" spans="1:19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14">
        <v>1456862924</v>
      </c>
      <c r="K3504" t="b">
        <v>0</v>
      </c>
      <c r="L3504">
        <v>31</v>
      </c>
      <c r="M3504" t="b">
        <v>1</v>
      </c>
      <c r="N3504" s="12" t="s">
        <v>8276</v>
      </c>
      <c r="O3504" t="s">
        <v>8277</v>
      </c>
      <c r="P3504" s="10">
        <f t="shared" si="216"/>
        <v>105</v>
      </c>
      <c r="Q3504" s="10">
        <f t="shared" si="217"/>
        <v>136</v>
      </c>
      <c r="R3504">
        <f t="shared" si="218"/>
        <v>2016</v>
      </c>
      <c r="S3504" s="17">
        <f t="shared" si="219"/>
        <v>42430.839398148149</v>
      </c>
    </row>
    <row r="3505" spans="1:19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14">
        <v>1466767728</v>
      </c>
      <c r="K3505" t="b">
        <v>0</v>
      </c>
      <c r="L3505">
        <v>38</v>
      </c>
      <c r="M3505" t="b">
        <v>1</v>
      </c>
      <c r="N3505" s="12" t="s">
        <v>8276</v>
      </c>
      <c r="O3505" t="s">
        <v>8277</v>
      </c>
      <c r="P3505" s="10">
        <f t="shared" si="216"/>
        <v>108</v>
      </c>
      <c r="Q3505" s="10">
        <f t="shared" si="217"/>
        <v>70.760000000000005</v>
      </c>
      <c r="R3505">
        <f t="shared" si="218"/>
        <v>2016</v>
      </c>
      <c r="S3505" s="17">
        <f t="shared" si="219"/>
        <v>42545.478333333333</v>
      </c>
    </row>
    <row r="3506" spans="1:19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14">
        <v>1445363891</v>
      </c>
      <c r="K3506" t="b">
        <v>0</v>
      </c>
      <c r="L3506">
        <v>8</v>
      </c>
      <c r="M3506" t="b">
        <v>1</v>
      </c>
      <c r="N3506" s="12" t="s">
        <v>8276</v>
      </c>
      <c r="O3506" t="s">
        <v>8277</v>
      </c>
      <c r="P3506" s="10">
        <f t="shared" si="216"/>
        <v>100</v>
      </c>
      <c r="Q3506" s="10">
        <f t="shared" si="217"/>
        <v>125</v>
      </c>
      <c r="R3506">
        <f t="shared" si="218"/>
        <v>2015</v>
      </c>
      <c r="S3506" s="17">
        <f t="shared" si="219"/>
        <v>42297.748738425929</v>
      </c>
    </row>
    <row r="3507" spans="1:19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14">
        <v>1398983245</v>
      </c>
      <c r="K3507" t="b">
        <v>0</v>
      </c>
      <c r="L3507">
        <v>39</v>
      </c>
      <c r="M3507" t="b">
        <v>1</v>
      </c>
      <c r="N3507" s="12" t="s">
        <v>8276</v>
      </c>
      <c r="O3507" t="s">
        <v>8277</v>
      </c>
      <c r="P3507" s="10">
        <f t="shared" si="216"/>
        <v>104</v>
      </c>
      <c r="Q3507" s="10">
        <f t="shared" si="217"/>
        <v>66.510000000000005</v>
      </c>
      <c r="R3507">
        <f t="shared" si="218"/>
        <v>2014</v>
      </c>
      <c r="S3507" s="17">
        <f t="shared" si="219"/>
        <v>41760.935706018521</v>
      </c>
    </row>
    <row r="3508" spans="1:19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14">
        <v>1404927440</v>
      </c>
      <c r="K3508" t="b">
        <v>0</v>
      </c>
      <c r="L3508">
        <v>29</v>
      </c>
      <c r="M3508" t="b">
        <v>1</v>
      </c>
      <c r="N3508" s="12" t="s">
        <v>8276</v>
      </c>
      <c r="O3508" t="s">
        <v>8277</v>
      </c>
      <c r="P3508" s="10">
        <f t="shared" si="216"/>
        <v>102</v>
      </c>
      <c r="Q3508" s="10">
        <f t="shared" si="217"/>
        <v>105</v>
      </c>
      <c r="R3508">
        <f t="shared" si="218"/>
        <v>2014</v>
      </c>
      <c r="S3508" s="17">
        <f t="shared" si="219"/>
        <v>41829.734259259261</v>
      </c>
    </row>
    <row r="3509" spans="1:19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14">
        <v>1462140537</v>
      </c>
      <c r="K3509" t="b">
        <v>0</v>
      </c>
      <c r="L3509">
        <v>72</v>
      </c>
      <c r="M3509" t="b">
        <v>1</v>
      </c>
      <c r="N3509" s="12" t="s">
        <v>8276</v>
      </c>
      <c r="O3509" t="s">
        <v>8277</v>
      </c>
      <c r="P3509" s="10">
        <f t="shared" si="216"/>
        <v>104</v>
      </c>
      <c r="Q3509" s="10">
        <f t="shared" si="217"/>
        <v>145</v>
      </c>
      <c r="R3509">
        <f t="shared" si="218"/>
        <v>2016</v>
      </c>
      <c r="S3509" s="17">
        <f t="shared" si="219"/>
        <v>42491.92288194444</v>
      </c>
    </row>
    <row r="3510" spans="1:19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14">
        <v>1460914253</v>
      </c>
      <c r="K3510" t="b">
        <v>0</v>
      </c>
      <c r="L3510">
        <v>15</v>
      </c>
      <c r="M3510" t="b">
        <v>1</v>
      </c>
      <c r="N3510" s="12" t="s">
        <v>8276</v>
      </c>
      <c r="O3510" t="s">
        <v>8277</v>
      </c>
      <c r="P3510" s="10">
        <f t="shared" si="216"/>
        <v>180</v>
      </c>
      <c r="Q3510" s="10">
        <f t="shared" si="217"/>
        <v>12</v>
      </c>
      <c r="R3510">
        <f t="shared" si="218"/>
        <v>2016</v>
      </c>
      <c r="S3510" s="17">
        <f t="shared" si="219"/>
        <v>42477.729780092588</v>
      </c>
    </row>
    <row r="3511" spans="1:19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14">
        <v>1415392666</v>
      </c>
      <c r="K3511" t="b">
        <v>0</v>
      </c>
      <c r="L3511">
        <v>33</v>
      </c>
      <c r="M3511" t="b">
        <v>1</v>
      </c>
      <c r="N3511" s="12" t="s">
        <v>8276</v>
      </c>
      <c r="O3511" t="s">
        <v>8277</v>
      </c>
      <c r="P3511" s="10">
        <f t="shared" si="216"/>
        <v>106</v>
      </c>
      <c r="Q3511" s="10">
        <f t="shared" si="217"/>
        <v>96.67</v>
      </c>
      <c r="R3511">
        <f t="shared" si="218"/>
        <v>2014</v>
      </c>
      <c r="S3511" s="17">
        <f t="shared" si="219"/>
        <v>41950.859560185185</v>
      </c>
    </row>
    <row r="3512" spans="1:19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14">
        <v>1402584846</v>
      </c>
      <c r="K3512" t="b">
        <v>0</v>
      </c>
      <c r="L3512">
        <v>15</v>
      </c>
      <c r="M3512" t="b">
        <v>1</v>
      </c>
      <c r="N3512" s="12" t="s">
        <v>8276</v>
      </c>
      <c r="O3512" t="s">
        <v>8277</v>
      </c>
      <c r="P3512" s="10">
        <f t="shared" si="216"/>
        <v>101</v>
      </c>
      <c r="Q3512" s="10">
        <f t="shared" si="217"/>
        <v>60.33</v>
      </c>
      <c r="R3512">
        <f t="shared" si="218"/>
        <v>2014</v>
      </c>
      <c r="S3512" s="17">
        <f t="shared" si="219"/>
        <v>41802.62090277778</v>
      </c>
    </row>
    <row r="3513" spans="1:19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14">
        <v>1413406695</v>
      </c>
      <c r="K3513" t="b">
        <v>0</v>
      </c>
      <c r="L3513">
        <v>19</v>
      </c>
      <c r="M3513" t="b">
        <v>1</v>
      </c>
      <c r="N3513" s="12" t="s">
        <v>8276</v>
      </c>
      <c r="O3513" t="s">
        <v>8277</v>
      </c>
      <c r="P3513" s="10">
        <f t="shared" si="216"/>
        <v>101</v>
      </c>
      <c r="Q3513" s="10">
        <f t="shared" si="217"/>
        <v>79.89</v>
      </c>
      <c r="R3513">
        <f t="shared" si="218"/>
        <v>2014</v>
      </c>
      <c r="S3513" s="17">
        <f t="shared" si="219"/>
        <v>41927.873784722222</v>
      </c>
    </row>
    <row r="3514" spans="1:19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14">
        <v>1424609592</v>
      </c>
      <c r="K3514" t="b">
        <v>0</v>
      </c>
      <c r="L3514">
        <v>17</v>
      </c>
      <c r="M3514" t="b">
        <v>1</v>
      </c>
      <c r="N3514" s="12" t="s">
        <v>8276</v>
      </c>
      <c r="O3514" t="s">
        <v>8277</v>
      </c>
      <c r="P3514" s="10">
        <f t="shared" si="216"/>
        <v>100</v>
      </c>
      <c r="Q3514" s="10">
        <f t="shared" si="217"/>
        <v>58.82</v>
      </c>
      <c r="R3514">
        <f t="shared" si="218"/>
        <v>2015</v>
      </c>
      <c r="S3514" s="17">
        <f t="shared" si="219"/>
        <v>42057.536944444444</v>
      </c>
    </row>
    <row r="3515" spans="1:19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14">
        <v>1400725112</v>
      </c>
      <c r="K3515" t="b">
        <v>0</v>
      </c>
      <c r="L3515">
        <v>44</v>
      </c>
      <c r="M3515" t="b">
        <v>1</v>
      </c>
      <c r="N3515" s="12" t="s">
        <v>8276</v>
      </c>
      <c r="O3515" t="s">
        <v>8277</v>
      </c>
      <c r="P3515" s="10">
        <f t="shared" si="216"/>
        <v>118</v>
      </c>
      <c r="Q3515" s="10">
        <f t="shared" si="217"/>
        <v>75.34</v>
      </c>
      <c r="R3515">
        <f t="shared" si="218"/>
        <v>2014</v>
      </c>
      <c r="S3515" s="17">
        <f t="shared" si="219"/>
        <v>41781.096203703702</v>
      </c>
    </row>
    <row r="3516" spans="1:19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14">
        <v>1421439552</v>
      </c>
      <c r="K3516" t="b">
        <v>0</v>
      </c>
      <c r="L3516">
        <v>10</v>
      </c>
      <c r="M3516" t="b">
        <v>1</v>
      </c>
      <c r="N3516" s="12" t="s">
        <v>8276</v>
      </c>
      <c r="O3516" t="s">
        <v>8277</v>
      </c>
      <c r="P3516" s="10">
        <f t="shared" si="216"/>
        <v>110</v>
      </c>
      <c r="Q3516" s="10">
        <f t="shared" si="217"/>
        <v>55</v>
      </c>
      <c r="R3516">
        <f t="shared" si="218"/>
        <v>2015</v>
      </c>
      <c r="S3516" s="17">
        <f t="shared" si="219"/>
        <v>42020.846666666665</v>
      </c>
    </row>
    <row r="3517" spans="1:19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14">
        <v>1430505171</v>
      </c>
      <c r="K3517" t="b">
        <v>0</v>
      </c>
      <c r="L3517">
        <v>46</v>
      </c>
      <c r="M3517" t="b">
        <v>1</v>
      </c>
      <c r="N3517" s="12" t="s">
        <v>8276</v>
      </c>
      <c r="O3517" t="s">
        <v>8277</v>
      </c>
      <c r="P3517" s="10">
        <f t="shared" si="216"/>
        <v>103</v>
      </c>
      <c r="Q3517" s="10">
        <f t="shared" si="217"/>
        <v>66.959999999999994</v>
      </c>
      <c r="R3517">
        <f t="shared" si="218"/>
        <v>2015</v>
      </c>
      <c r="S3517" s="17">
        <f t="shared" si="219"/>
        <v>42125.772812499999</v>
      </c>
    </row>
    <row r="3518" spans="1:19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14">
        <v>1407197670</v>
      </c>
      <c r="K3518" t="b">
        <v>0</v>
      </c>
      <c r="L3518">
        <v>11</v>
      </c>
      <c r="M3518" t="b">
        <v>1</v>
      </c>
      <c r="N3518" s="12" t="s">
        <v>8276</v>
      </c>
      <c r="O3518" t="s">
        <v>8277</v>
      </c>
      <c r="P3518" s="10">
        <f t="shared" si="216"/>
        <v>100</v>
      </c>
      <c r="Q3518" s="10">
        <f t="shared" si="217"/>
        <v>227.27</v>
      </c>
      <c r="R3518">
        <f t="shared" si="218"/>
        <v>2014</v>
      </c>
      <c r="S3518" s="17">
        <f t="shared" si="219"/>
        <v>41856.010069444441</v>
      </c>
    </row>
    <row r="3519" spans="1:19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14">
        <v>1401910634</v>
      </c>
      <c r="K3519" t="b">
        <v>0</v>
      </c>
      <c r="L3519">
        <v>13</v>
      </c>
      <c r="M3519" t="b">
        <v>1</v>
      </c>
      <c r="N3519" s="12" t="s">
        <v>8276</v>
      </c>
      <c r="O3519" t="s">
        <v>8277</v>
      </c>
      <c r="P3519" s="10">
        <f t="shared" si="216"/>
        <v>100</v>
      </c>
      <c r="Q3519" s="10">
        <f t="shared" si="217"/>
        <v>307.69</v>
      </c>
      <c r="R3519">
        <f t="shared" si="218"/>
        <v>2014</v>
      </c>
      <c r="S3519" s="17">
        <f t="shared" si="219"/>
        <v>41794.817523148151</v>
      </c>
    </row>
    <row r="3520" spans="1:19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14">
        <v>1410461299</v>
      </c>
      <c r="K3520" t="b">
        <v>0</v>
      </c>
      <c r="L3520">
        <v>33</v>
      </c>
      <c r="M3520" t="b">
        <v>1</v>
      </c>
      <c r="N3520" s="12" t="s">
        <v>8276</v>
      </c>
      <c r="O3520" t="s">
        <v>8277</v>
      </c>
      <c r="P3520" s="10">
        <f t="shared" si="216"/>
        <v>110</v>
      </c>
      <c r="Q3520" s="10">
        <f t="shared" si="217"/>
        <v>50.02</v>
      </c>
      <c r="R3520">
        <f t="shared" si="218"/>
        <v>2014</v>
      </c>
      <c r="S3520" s="17">
        <f t="shared" si="219"/>
        <v>41893.783553240741</v>
      </c>
    </row>
    <row r="3521" spans="1:19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14">
        <v>1422886950</v>
      </c>
      <c r="K3521" t="b">
        <v>0</v>
      </c>
      <c r="L3521">
        <v>28</v>
      </c>
      <c r="M3521" t="b">
        <v>1</v>
      </c>
      <c r="N3521" s="12" t="s">
        <v>8276</v>
      </c>
      <c r="O3521" t="s">
        <v>8277</v>
      </c>
      <c r="P3521" s="10">
        <f t="shared" si="216"/>
        <v>101</v>
      </c>
      <c r="Q3521" s="10">
        <f t="shared" si="217"/>
        <v>72.39</v>
      </c>
      <c r="R3521">
        <f t="shared" si="218"/>
        <v>2015</v>
      </c>
      <c r="S3521" s="17">
        <f t="shared" si="219"/>
        <v>42037.598958333328</v>
      </c>
    </row>
    <row r="3522" spans="1:19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14">
        <v>1439322412</v>
      </c>
      <c r="K3522" t="b">
        <v>0</v>
      </c>
      <c r="L3522">
        <v>21</v>
      </c>
      <c r="M3522" t="b">
        <v>1</v>
      </c>
      <c r="N3522" s="12" t="s">
        <v>8276</v>
      </c>
      <c r="O3522" t="s">
        <v>8277</v>
      </c>
      <c r="P3522" s="10">
        <f t="shared" si="216"/>
        <v>101</v>
      </c>
      <c r="Q3522" s="10">
        <f t="shared" si="217"/>
        <v>95.95</v>
      </c>
      <c r="R3522">
        <f t="shared" si="218"/>
        <v>2015</v>
      </c>
      <c r="S3522" s="17">
        <f t="shared" si="219"/>
        <v>42227.824212962965</v>
      </c>
    </row>
    <row r="3523" spans="1:19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14">
        <v>1409388020</v>
      </c>
      <c r="K3523" t="b">
        <v>0</v>
      </c>
      <c r="L3523">
        <v>13</v>
      </c>
      <c r="M3523" t="b">
        <v>1</v>
      </c>
      <c r="N3523" s="12" t="s">
        <v>8276</v>
      </c>
      <c r="O3523" t="s">
        <v>8277</v>
      </c>
      <c r="P3523" s="10">
        <f t="shared" ref="P3523:P3586" si="220">ROUND(E3523/D3523*100,0)</f>
        <v>169</v>
      </c>
      <c r="Q3523" s="10">
        <f t="shared" ref="Q3523:Q3586" si="221">ROUND(E3523/L3523,2)</f>
        <v>45.62</v>
      </c>
      <c r="R3523">
        <f t="shared" ref="R3523:R3586" si="222">YEAR(S3523)</f>
        <v>2014</v>
      </c>
      <c r="S3523" s="17">
        <f t="shared" ref="S3523:S3586" si="223">(((J3523/60)/60)/24)+DATE(1970,1,1)</f>
        <v>41881.361342592594</v>
      </c>
    </row>
    <row r="3524" spans="1:19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14">
        <v>1439924246</v>
      </c>
      <c r="K3524" t="b">
        <v>0</v>
      </c>
      <c r="L3524">
        <v>34</v>
      </c>
      <c r="M3524" t="b">
        <v>1</v>
      </c>
      <c r="N3524" s="12" t="s">
        <v>8276</v>
      </c>
      <c r="O3524" t="s">
        <v>8277</v>
      </c>
      <c r="P3524" s="10">
        <f t="shared" si="220"/>
        <v>100</v>
      </c>
      <c r="Q3524" s="10">
        <f t="shared" si="221"/>
        <v>41.03</v>
      </c>
      <c r="R3524">
        <f t="shared" si="222"/>
        <v>2015</v>
      </c>
      <c r="S3524" s="17">
        <f t="shared" si="223"/>
        <v>42234.789884259255</v>
      </c>
    </row>
    <row r="3525" spans="1:19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14">
        <v>1469871148</v>
      </c>
      <c r="K3525" t="b">
        <v>0</v>
      </c>
      <c r="L3525">
        <v>80</v>
      </c>
      <c r="M3525" t="b">
        <v>1</v>
      </c>
      <c r="N3525" s="12" t="s">
        <v>8276</v>
      </c>
      <c r="O3525" t="s">
        <v>8277</v>
      </c>
      <c r="P3525" s="10">
        <f t="shared" si="220"/>
        <v>114</v>
      </c>
      <c r="Q3525" s="10">
        <f t="shared" si="221"/>
        <v>56.83</v>
      </c>
      <c r="R3525">
        <f t="shared" si="222"/>
        <v>2016</v>
      </c>
      <c r="S3525" s="17">
        <f t="shared" si="223"/>
        <v>42581.397546296299</v>
      </c>
    </row>
    <row r="3526" spans="1:19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14">
        <v>1409336373</v>
      </c>
      <c r="K3526" t="b">
        <v>0</v>
      </c>
      <c r="L3526">
        <v>74</v>
      </c>
      <c r="M3526" t="b">
        <v>1</v>
      </c>
      <c r="N3526" s="12" t="s">
        <v>8276</v>
      </c>
      <c r="O3526" t="s">
        <v>8277</v>
      </c>
      <c r="P3526" s="10">
        <f t="shared" si="220"/>
        <v>102</v>
      </c>
      <c r="Q3526" s="10">
        <f t="shared" si="221"/>
        <v>137.24</v>
      </c>
      <c r="R3526">
        <f t="shared" si="222"/>
        <v>2014</v>
      </c>
      <c r="S3526" s="17">
        <f t="shared" si="223"/>
        <v>41880.76357638889</v>
      </c>
    </row>
    <row r="3527" spans="1:19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14">
        <v>1438188106</v>
      </c>
      <c r="K3527" t="b">
        <v>0</v>
      </c>
      <c r="L3527">
        <v>7</v>
      </c>
      <c r="M3527" t="b">
        <v>1</v>
      </c>
      <c r="N3527" s="12" t="s">
        <v>8276</v>
      </c>
      <c r="O3527" t="s">
        <v>8277</v>
      </c>
      <c r="P3527" s="10">
        <f t="shared" si="220"/>
        <v>106</v>
      </c>
      <c r="Q3527" s="10">
        <f t="shared" si="221"/>
        <v>75.709999999999994</v>
      </c>
      <c r="R3527">
        <f t="shared" si="222"/>
        <v>2015</v>
      </c>
      <c r="S3527" s="17">
        <f t="shared" si="223"/>
        <v>42214.6956712963</v>
      </c>
    </row>
    <row r="3528" spans="1:19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14">
        <v>1459411371</v>
      </c>
      <c r="K3528" t="b">
        <v>0</v>
      </c>
      <c r="L3528">
        <v>34</v>
      </c>
      <c r="M3528" t="b">
        <v>1</v>
      </c>
      <c r="N3528" s="12" t="s">
        <v>8276</v>
      </c>
      <c r="O3528" t="s">
        <v>8277</v>
      </c>
      <c r="P3528" s="10">
        <f t="shared" si="220"/>
        <v>102</v>
      </c>
      <c r="Q3528" s="10">
        <f t="shared" si="221"/>
        <v>99</v>
      </c>
      <c r="R3528">
        <f t="shared" si="222"/>
        <v>2016</v>
      </c>
      <c r="S3528" s="17">
        <f t="shared" si="223"/>
        <v>42460.335312499999</v>
      </c>
    </row>
    <row r="3529" spans="1:19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14">
        <v>1434069205</v>
      </c>
      <c r="K3529" t="b">
        <v>0</v>
      </c>
      <c r="L3529">
        <v>86</v>
      </c>
      <c r="M3529" t="b">
        <v>1</v>
      </c>
      <c r="N3529" s="12" t="s">
        <v>8276</v>
      </c>
      <c r="O3529" t="s">
        <v>8277</v>
      </c>
      <c r="P3529" s="10">
        <f t="shared" si="220"/>
        <v>117</v>
      </c>
      <c r="Q3529" s="10">
        <f t="shared" si="221"/>
        <v>81.569999999999993</v>
      </c>
      <c r="R3529">
        <f t="shared" si="222"/>
        <v>2015</v>
      </c>
      <c r="S3529" s="17">
        <f t="shared" si="223"/>
        <v>42167.023206018523</v>
      </c>
    </row>
    <row r="3530" spans="1:19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14">
        <v>1483012918</v>
      </c>
      <c r="K3530" t="b">
        <v>0</v>
      </c>
      <c r="L3530">
        <v>37</v>
      </c>
      <c r="M3530" t="b">
        <v>1</v>
      </c>
      <c r="N3530" s="12" t="s">
        <v>8276</v>
      </c>
      <c r="O3530" t="s">
        <v>8277</v>
      </c>
      <c r="P3530" s="10">
        <f t="shared" si="220"/>
        <v>101</v>
      </c>
      <c r="Q3530" s="10">
        <f t="shared" si="221"/>
        <v>45.11</v>
      </c>
      <c r="R3530">
        <f t="shared" si="222"/>
        <v>2016</v>
      </c>
      <c r="S3530" s="17">
        <f t="shared" si="223"/>
        <v>42733.50136574074</v>
      </c>
    </row>
    <row r="3531" spans="1:19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14">
        <v>1434997018</v>
      </c>
      <c r="K3531" t="b">
        <v>0</v>
      </c>
      <c r="L3531">
        <v>18</v>
      </c>
      <c r="M3531" t="b">
        <v>1</v>
      </c>
      <c r="N3531" s="12" t="s">
        <v>8276</v>
      </c>
      <c r="O3531" t="s">
        <v>8277</v>
      </c>
      <c r="P3531" s="10">
        <f t="shared" si="220"/>
        <v>132</v>
      </c>
      <c r="Q3531" s="10">
        <f t="shared" si="221"/>
        <v>36.67</v>
      </c>
      <c r="R3531">
        <f t="shared" si="222"/>
        <v>2015</v>
      </c>
      <c r="S3531" s="17">
        <f t="shared" si="223"/>
        <v>42177.761782407411</v>
      </c>
    </row>
    <row r="3532" spans="1:19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14">
        <v>1457881057</v>
      </c>
      <c r="K3532" t="b">
        <v>0</v>
      </c>
      <c r="L3532">
        <v>22</v>
      </c>
      <c r="M3532" t="b">
        <v>1</v>
      </c>
      <c r="N3532" s="12" t="s">
        <v>8276</v>
      </c>
      <c r="O3532" t="s">
        <v>8277</v>
      </c>
      <c r="P3532" s="10">
        <f t="shared" si="220"/>
        <v>100</v>
      </c>
      <c r="Q3532" s="10">
        <f t="shared" si="221"/>
        <v>125</v>
      </c>
      <c r="R3532">
        <f t="shared" si="222"/>
        <v>2016</v>
      </c>
      <c r="S3532" s="17">
        <f t="shared" si="223"/>
        <v>42442.623344907406</v>
      </c>
    </row>
    <row r="3533" spans="1:19" ht="15.7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14">
        <v>1464709334</v>
      </c>
      <c r="K3533" t="b">
        <v>0</v>
      </c>
      <c r="L3533">
        <v>26</v>
      </c>
      <c r="M3533" t="b">
        <v>1</v>
      </c>
      <c r="N3533" s="12" t="s">
        <v>8276</v>
      </c>
      <c r="O3533" t="s">
        <v>8277</v>
      </c>
      <c r="P3533" s="10">
        <f t="shared" si="220"/>
        <v>128</v>
      </c>
      <c r="Q3533" s="10">
        <f t="shared" si="221"/>
        <v>49.23</v>
      </c>
      <c r="R3533">
        <f t="shared" si="222"/>
        <v>2016</v>
      </c>
      <c r="S3533" s="17">
        <f t="shared" si="223"/>
        <v>42521.654328703706</v>
      </c>
    </row>
    <row r="3534" spans="1:19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14">
        <v>1409667827</v>
      </c>
      <c r="K3534" t="b">
        <v>0</v>
      </c>
      <c r="L3534">
        <v>27</v>
      </c>
      <c r="M3534" t="b">
        <v>1</v>
      </c>
      <c r="N3534" s="12" t="s">
        <v>8276</v>
      </c>
      <c r="O3534" t="s">
        <v>8277</v>
      </c>
      <c r="P3534" s="10">
        <f t="shared" si="220"/>
        <v>119</v>
      </c>
      <c r="Q3534" s="10">
        <f t="shared" si="221"/>
        <v>42.3</v>
      </c>
      <c r="R3534">
        <f t="shared" si="222"/>
        <v>2014</v>
      </c>
      <c r="S3534" s="17">
        <f t="shared" si="223"/>
        <v>41884.599849537037</v>
      </c>
    </row>
    <row r="3535" spans="1:19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14">
        <v>1444673767</v>
      </c>
      <c r="K3535" t="b">
        <v>0</v>
      </c>
      <c r="L3535">
        <v>8</v>
      </c>
      <c r="M3535" t="b">
        <v>1</v>
      </c>
      <c r="N3535" s="12" t="s">
        <v>8276</v>
      </c>
      <c r="O3535" t="s">
        <v>8277</v>
      </c>
      <c r="P3535" s="10">
        <f t="shared" si="220"/>
        <v>126</v>
      </c>
      <c r="Q3535" s="10">
        <f t="shared" si="221"/>
        <v>78.88</v>
      </c>
      <c r="R3535">
        <f t="shared" si="222"/>
        <v>2015</v>
      </c>
      <c r="S3535" s="17">
        <f t="shared" si="223"/>
        <v>42289.761192129634</v>
      </c>
    </row>
    <row r="3536" spans="1:19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14">
        <v>1440687623</v>
      </c>
      <c r="K3536" t="b">
        <v>0</v>
      </c>
      <c r="L3536">
        <v>204</v>
      </c>
      <c r="M3536" t="b">
        <v>1</v>
      </c>
      <c r="N3536" s="12" t="s">
        <v>8276</v>
      </c>
      <c r="O3536" t="s">
        <v>8277</v>
      </c>
      <c r="P3536" s="10">
        <f t="shared" si="220"/>
        <v>156</v>
      </c>
      <c r="Q3536" s="10">
        <f t="shared" si="221"/>
        <v>38.28</v>
      </c>
      <c r="R3536">
        <f t="shared" si="222"/>
        <v>2015</v>
      </c>
      <c r="S3536" s="17">
        <f t="shared" si="223"/>
        <v>42243.6252662037</v>
      </c>
    </row>
    <row r="3537" spans="1:19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14">
        <v>1441120910</v>
      </c>
      <c r="K3537" t="b">
        <v>0</v>
      </c>
      <c r="L3537">
        <v>46</v>
      </c>
      <c r="M3537" t="b">
        <v>1</v>
      </c>
      <c r="N3537" s="12" t="s">
        <v>8276</v>
      </c>
      <c r="O3537" t="s">
        <v>8277</v>
      </c>
      <c r="P3537" s="10">
        <f t="shared" si="220"/>
        <v>103</v>
      </c>
      <c r="Q3537" s="10">
        <f t="shared" si="221"/>
        <v>44.85</v>
      </c>
      <c r="R3537">
        <f t="shared" si="222"/>
        <v>2015</v>
      </c>
      <c r="S3537" s="17">
        <f t="shared" si="223"/>
        <v>42248.640162037031</v>
      </c>
    </row>
    <row r="3538" spans="1:19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14">
        <v>1448040425</v>
      </c>
      <c r="K3538" t="b">
        <v>0</v>
      </c>
      <c r="L3538">
        <v>17</v>
      </c>
      <c r="M3538" t="b">
        <v>1</v>
      </c>
      <c r="N3538" s="12" t="s">
        <v>8276</v>
      </c>
      <c r="O3538" t="s">
        <v>8277</v>
      </c>
      <c r="P3538" s="10">
        <f t="shared" si="220"/>
        <v>153</v>
      </c>
      <c r="Q3538" s="10">
        <f t="shared" si="221"/>
        <v>13.53</v>
      </c>
      <c r="R3538">
        <f t="shared" si="222"/>
        <v>2015</v>
      </c>
      <c r="S3538" s="17">
        <f t="shared" si="223"/>
        <v>42328.727141203708</v>
      </c>
    </row>
    <row r="3539" spans="1:19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14">
        <v>1413016216</v>
      </c>
      <c r="K3539" t="b">
        <v>0</v>
      </c>
      <c r="L3539">
        <v>28</v>
      </c>
      <c r="M3539" t="b">
        <v>1</v>
      </c>
      <c r="N3539" s="12" t="s">
        <v>8276</v>
      </c>
      <c r="O3539" t="s">
        <v>8277</v>
      </c>
      <c r="P3539" s="10">
        <f t="shared" si="220"/>
        <v>180</v>
      </c>
      <c r="Q3539" s="10">
        <f t="shared" si="221"/>
        <v>43.5</v>
      </c>
      <c r="R3539">
        <f t="shared" si="222"/>
        <v>2014</v>
      </c>
      <c r="S3539" s="17">
        <f t="shared" si="223"/>
        <v>41923.354351851849</v>
      </c>
    </row>
    <row r="3540" spans="1:19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14">
        <v>1469009140</v>
      </c>
      <c r="K3540" t="b">
        <v>0</v>
      </c>
      <c r="L3540">
        <v>83</v>
      </c>
      <c r="M3540" t="b">
        <v>1</v>
      </c>
      <c r="N3540" s="12" t="s">
        <v>8276</v>
      </c>
      <c r="O3540" t="s">
        <v>8277</v>
      </c>
      <c r="P3540" s="10">
        <f t="shared" si="220"/>
        <v>128</v>
      </c>
      <c r="Q3540" s="10">
        <f t="shared" si="221"/>
        <v>30.95</v>
      </c>
      <c r="R3540">
        <f t="shared" si="222"/>
        <v>2016</v>
      </c>
      <c r="S3540" s="17">
        <f t="shared" si="223"/>
        <v>42571.420601851853</v>
      </c>
    </row>
    <row r="3541" spans="1:19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14">
        <v>1471543722</v>
      </c>
      <c r="K3541" t="b">
        <v>0</v>
      </c>
      <c r="L3541">
        <v>13</v>
      </c>
      <c r="M3541" t="b">
        <v>1</v>
      </c>
      <c r="N3541" s="12" t="s">
        <v>8276</v>
      </c>
      <c r="O3541" t="s">
        <v>8277</v>
      </c>
      <c r="P3541" s="10">
        <f t="shared" si="220"/>
        <v>120</v>
      </c>
      <c r="Q3541" s="10">
        <f t="shared" si="221"/>
        <v>55.23</v>
      </c>
      <c r="R3541">
        <f t="shared" si="222"/>
        <v>2016</v>
      </c>
      <c r="S3541" s="17">
        <f t="shared" si="223"/>
        <v>42600.756041666667</v>
      </c>
    </row>
    <row r="3542" spans="1:19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14">
        <v>1464307491</v>
      </c>
      <c r="K3542" t="b">
        <v>0</v>
      </c>
      <c r="L3542">
        <v>8</v>
      </c>
      <c r="M3542" t="b">
        <v>1</v>
      </c>
      <c r="N3542" s="12" t="s">
        <v>8276</v>
      </c>
      <c r="O3542" t="s">
        <v>8277</v>
      </c>
      <c r="P3542" s="10">
        <f t="shared" si="220"/>
        <v>123</v>
      </c>
      <c r="Q3542" s="10">
        <f t="shared" si="221"/>
        <v>46.13</v>
      </c>
      <c r="R3542">
        <f t="shared" si="222"/>
        <v>2016</v>
      </c>
      <c r="S3542" s="17">
        <f t="shared" si="223"/>
        <v>42517.003368055557</v>
      </c>
    </row>
    <row r="3543" spans="1:19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14">
        <v>1438882275</v>
      </c>
      <c r="K3543" t="b">
        <v>0</v>
      </c>
      <c r="L3543">
        <v>32</v>
      </c>
      <c r="M3543" t="b">
        <v>1</v>
      </c>
      <c r="N3543" s="12" t="s">
        <v>8276</v>
      </c>
      <c r="O3543" t="s">
        <v>8277</v>
      </c>
      <c r="P3543" s="10">
        <f t="shared" si="220"/>
        <v>105</v>
      </c>
      <c r="Q3543" s="10">
        <f t="shared" si="221"/>
        <v>39.380000000000003</v>
      </c>
      <c r="R3543">
        <f t="shared" si="222"/>
        <v>2015</v>
      </c>
      <c r="S3543" s="17">
        <f t="shared" si="223"/>
        <v>42222.730034722219</v>
      </c>
    </row>
    <row r="3544" spans="1:19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14">
        <v>1404915822</v>
      </c>
      <c r="K3544" t="b">
        <v>0</v>
      </c>
      <c r="L3544">
        <v>85</v>
      </c>
      <c r="M3544" t="b">
        <v>1</v>
      </c>
      <c r="N3544" s="12" t="s">
        <v>8276</v>
      </c>
      <c r="O3544" t="s">
        <v>8277</v>
      </c>
      <c r="P3544" s="10">
        <f t="shared" si="220"/>
        <v>102</v>
      </c>
      <c r="Q3544" s="10">
        <f t="shared" si="221"/>
        <v>66.150000000000006</v>
      </c>
      <c r="R3544">
        <f t="shared" si="222"/>
        <v>2014</v>
      </c>
      <c r="S3544" s="17">
        <f t="shared" si="223"/>
        <v>41829.599791666667</v>
      </c>
    </row>
    <row r="3545" spans="1:19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14">
        <v>1432663659</v>
      </c>
      <c r="K3545" t="b">
        <v>0</v>
      </c>
      <c r="L3545">
        <v>29</v>
      </c>
      <c r="M3545" t="b">
        <v>1</v>
      </c>
      <c r="N3545" s="12" t="s">
        <v>8276</v>
      </c>
      <c r="O3545" t="s">
        <v>8277</v>
      </c>
      <c r="P3545" s="10">
        <f t="shared" si="220"/>
        <v>105</v>
      </c>
      <c r="Q3545" s="10">
        <f t="shared" si="221"/>
        <v>54.14</v>
      </c>
      <c r="R3545">
        <f t="shared" si="222"/>
        <v>2015</v>
      </c>
      <c r="S3545" s="17">
        <f t="shared" si="223"/>
        <v>42150.755312499998</v>
      </c>
    </row>
    <row r="3546" spans="1:19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14">
        <v>1423166257</v>
      </c>
      <c r="K3546" t="b">
        <v>0</v>
      </c>
      <c r="L3546">
        <v>24</v>
      </c>
      <c r="M3546" t="b">
        <v>1</v>
      </c>
      <c r="N3546" s="12" t="s">
        <v>8276</v>
      </c>
      <c r="O3546" t="s">
        <v>8277</v>
      </c>
      <c r="P3546" s="10">
        <f t="shared" si="220"/>
        <v>100</v>
      </c>
      <c r="Q3546" s="10">
        <f t="shared" si="221"/>
        <v>104.17</v>
      </c>
      <c r="R3546">
        <f t="shared" si="222"/>
        <v>2015</v>
      </c>
      <c r="S3546" s="17">
        <f t="shared" si="223"/>
        <v>42040.831678240742</v>
      </c>
    </row>
    <row r="3547" spans="1:19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14">
        <v>1426188159</v>
      </c>
      <c r="K3547" t="b">
        <v>0</v>
      </c>
      <c r="L3547">
        <v>8</v>
      </c>
      <c r="M3547" t="b">
        <v>1</v>
      </c>
      <c r="N3547" s="12" t="s">
        <v>8276</v>
      </c>
      <c r="O3547" t="s">
        <v>8277</v>
      </c>
      <c r="P3547" s="10">
        <f t="shared" si="220"/>
        <v>100</v>
      </c>
      <c r="Q3547" s="10">
        <f t="shared" si="221"/>
        <v>31.38</v>
      </c>
      <c r="R3547">
        <f t="shared" si="222"/>
        <v>2015</v>
      </c>
      <c r="S3547" s="17">
        <f t="shared" si="223"/>
        <v>42075.807395833333</v>
      </c>
    </row>
    <row r="3548" spans="1:19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14">
        <v>1426002684</v>
      </c>
      <c r="K3548" t="b">
        <v>0</v>
      </c>
      <c r="L3548">
        <v>19</v>
      </c>
      <c r="M3548" t="b">
        <v>1</v>
      </c>
      <c r="N3548" s="12" t="s">
        <v>8276</v>
      </c>
      <c r="O3548" t="s">
        <v>8277</v>
      </c>
      <c r="P3548" s="10">
        <f t="shared" si="220"/>
        <v>102</v>
      </c>
      <c r="Q3548" s="10">
        <f t="shared" si="221"/>
        <v>59.21</v>
      </c>
      <c r="R3548">
        <f t="shared" si="222"/>
        <v>2015</v>
      </c>
      <c r="S3548" s="17">
        <f t="shared" si="223"/>
        <v>42073.660694444443</v>
      </c>
    </row>
    <row r="3549" spans="1:19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14">
        <v>1461117201</v>
      </c>
      <c r="K3549" t="b">
        <v>0</v>
      </c>
      <c r="L3549">
        <v>336</v>
      </c>
      <c r="M3549" t="b">
        <v>1</v>
      </c>
      <c r="N3549" s="12" t="s">
        <v>8276</v>
      </c>
      <c r="O3549" t="s">
        <v>8277</v>
      </c>
      <c r="P3549" s="10">
        <f t="shared" si="220"/>
        <v>114</v>
      </c>
      <c r="Q3549" s="10">
        <f t="shared" si="221"/>
        <v>119.18</v>
      </c>
      <c r="R3549">
        <f t="shared" si="222"/>
        <v>2016</v>
      </c>
      <c r="S3549" s="17">
        <f t="shared" si="223"/>
        <v>42480.078715277778</v>
      </c>
    </row>
    <row r="3550" spans="1:19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14">
        <v>1455230214</v>
      </c>
      <c r="K3550" t="b">
        <v>0</v>
      </c>
      <c r="L3550">
        <v>13</v>
      </c>
      <c r="M3550" t="b">
        <v>1</v>
      </c>
      <c r="N3550" s="12" t="s">
        <v>8276</v>
      </c>
      <c r="O3550" t="s">
        <v>8277</v>
      </c>
      <c r="P3550" s="10">
        <f t="shared" si="220"/>
        <v>102</v>
      </c>
      <c r="Q3550" s="10">
        <f t="shared" si="221"/>
        <v>164.62</v>
      </c>
      <c r="R3550">
        <f t="shared" si="222"/>
        <v>2016</v>
      </c>
      <c r="S3550" s="17">
        <f t="shared" si="223"/>
        <v>42411.942291666666</v>
      </c>
    </row>
    <row r="3551" spans="1:19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14">
        <v>1438939673</v>
      </c>
      <c r="K3551" t="b">
        <v>0</v>
      </c>
      <c r="L3551">
        <v>42</v>
      </c>
      <c r="M3551" t="b">
        <v>1</v>
      </c>
      <c r="N3551" s="12" t="s">
        <v>8276</v>
      </c>
      <c r="O3551" t="s">
        <v>8277</v>
      </c>
      <c r="P3551" s="10">
        <f t="shared" si="220"/>
        <v>102</v>
      </c>
      <c r="Q3551" s="10">
        <f t="shared" si="221"/>
        <v>24.29</v>
      </c>
      <c r="R3551">
        <f t="shared" si="222"/>
        <v>2015</v>
      </c>
      <c r="S3551" s="17">
        <f t="shared" si="223"/>
        <v>42223.394363425927</v>
      </c>
    </row>
    <row r="3552" spans="1:19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14">
        <v>1459632398</v>
      </c>
      <c r="K3552" t="b">
        <v>0</v>
      </c>
      <c r="L3552">
        <v>64</v>
      </c>
      <c r="M3552" t="b">
        <v>1</v>
      </c>
      <c r="N3552" s="12" t="s">
        <v>8276</v>
      </c>
      <c r="O3552" t="s">
        <v>8277</v>
      </c>
      <c r="P3552" s="10">
        <f t="shared" si="220"/>
        <v>105</v>
      </c>
      <c r="Q3552" s="10">
        <f t="shared" si="221"/>
        <v>40.94</v>
      </c>
      <c r="R3552">
        <f t="shared" si="222"/>
        <v>2016</v>
      </c>
      <c r="S3552" s="17">
        <f t="shared" si="223"/>
        <v>42462.893495370372</v>
      </c>
    </row>
    <row r="3553" spans="1:19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14">
        <v>1398342170</v>
      </c>
      <c r="K3553" t="b">
        <v>0</v>
      </c>
      <c r="L3553">
        <v>25</v>
      </c>
      <c r="M3553" t="b">
        <v>1</v>
      </c>
      <c r="N3553" s="12" t="s">
        <v>8276</v>
      </c>
      <c r="O3553" t="s">
        <v>8277</v>
      </c>
      <c r="P3553" s="10">
        <f t="shared" si="220"/>
        <v>102</v>
      </c>
      <c r="Q3553" s="10">
        <f t="shared" si="221"/>
        <v>61.1</v>
      </c>
      <c r="R3553">
        <f t="shared" si="222"/>
        <v>2014</v>
      </c>
      <c r="S3553" s="17">
        <f t="shared" si="223"/>
        <v>41753.515856481477</v>
      </c>
    </row>
    <row r="3554" spans="1:19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14">
        <v>1401372324</v>
      </c>
      <c r="K3554" t="b">
        <v>0</v>
      </c>
      <c r="L3554">
        <v>20</v>
      </c>
      <c r="M3554" t="b">
        <v>1</v>
      </c>
      <c r="N3554" s="12" t="s">
        <v>8276</v>
      </c>
      <c r="O3554" t="s">
        <v>8277</v>
      </c>
      <c r="P3554" s="10">
        <f t="shared" si="220"/>
        <v>100</v>
      </c>
      <c r="Q3554" s="10">
        <f t="shared" si="221"/>
        <v>38.65</v>
      </c>
      <c r="R3554">
        <f t="shared" si="222"/>
        <v>2014</v>
      </c>
      <c r="S3554" s="17">
        <f t="shared" si="223"/>
        <v>41788.587083333332</v>
      </c>
    </row>
    <row r="3555" spans="1:19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14">
        <v>1436575280</v>
      </c>
      <c r="K3555" t="b">
        <v>0</v>
      </c>
      <c r="L3555">
        <v>104</v>
      </c>
      <c r="M3555" t="b">
        <v>1</v>
      </c>
      <c r="N3555" s="12" t="s">
        <v>8276</v>
      </c>
      <c r="O3555" t="s">
        <v>8277</v>
      </c>
      <c r="P3555" s="10">
        <f t="shared" si="220"/>
        <v>106</v>
      </c>
      <c r="Q3555" s="10">
        <f t="shared" si="221"/>
        <v>56.2</v>
      </c>
      <c r="R3555">
        <f t="shared" si="222"/>
        <v>2015</v>
      </c>
      <c r="S3555" s="17">
        <f t="shared" si="223"/>
        <v>42196.028703703705</v>
      </c>
    </row>
    <row r="3556" spans="1:19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14">
        <v>1421025159</v>
      </c>
      <c r="K3556" t="b">
        <v>0</v>
      </c>
      <c r="L3556">
        <v>53</v>
      </c>
      <c r="M3556" t="b">
        <v>1</v>
      </c>
      <c r="N3556" s="12" t="s">
        <v>8276</v>
      </c>
      <c r="O3556" t="s">
        <v>8277</v>
      </c>
      <c r="P3556" s="10">
        <f t="shared" si="220"/>
        <v>113</v>
      </c>
      <c r="Q3556" s="10">
        <f t="shared" si="221"/>
        <v>107</v>
      </c>
      <c r="R3556">
        <f t="shared" si="222"/>
        <v>2015</v>
      </c>
      <c r="S3556" s="17">
        <f t="shared" si="223"/>
        <v>42016.050451388888</v>
      </c>
    </row>
    <row r="3557" spans="1:19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14">
        <v>1476786994</v>
      </c>
      <c r="K3557" t="b">
        <v>0</v>
      </c>
      <c r="L3557">
        <v>14</v>
      </c>
      <c r="M3557" t="b">
        <v>1</v>
      </c>
      <c r="N3557" s="12" t="s">
        <v>8276</v>
      </c>
      <c r="O3557" t="s">
        <v>8277</v>
      </c>
      <c r="P3557" s="10">
        <f t="shared" si="220"/>
        <v>100</v>
      </c>
      <c r="Q3557" s="10">
        <f t="shared" si="221"/>
        <v>171.43</v>
      </c>
      <c r="R3557">
        <f t="shared" si="222"/>
        <v>2016</v>
      </c>
      <c r="S3557" s="17">
        <f t="shared" si="223"/>
        <v>42661.442060185189</v>
      </c>
    </row>
    <row r="3558" spans="1:19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14">
        <v>1403105724</v>
      </c>
      <c r="K3558" t="b">
        <v>0</v>
      </c>
      <c r="L3558">
        <v>20</v>
      </c>
      <c r="M3558" t="b">
        <v>1</v>
      </c>
      <c r="N3558" s="12" t="s">
        <v>8276</v>
      </c>
      <c r="O3558" t="s">
        <v>8277</v>
      </c>
      <c r="P3558" s="10">
        <f t="shared" si="220"/>
        <v>100</v>
      </c>
      <c r="Q3558" s="10">
        <f t="shared" si="221"/>
        <v>110.5</v>
      </c>
      <c r="R3558">
        <f t="shared" si="222"/>
        <v>2014</v>
      </c>
      <c r="S3558" s="17">
        <f t="shared" si="223"/>
        <v>41808.649583333332</v>
      </c>
    </row>
    <row r="3559" spans="1:19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14">
        <v>1396334311</v>
      </c>
      <c r="K3559" t="b">
        <v>0</v>
      </c>
      <c r="L3559">
        <v>558</v>
      </c>
      <c r="M3559" t="b">
        <v>1</v>
      </c>
      <c r="N3559" s="12" t="s">
        <v>8276</v>
      </c>
      <c r="O3559" t="s">
        <v>8277</v>
      </c>
      <c r="P3559" s="10">
        <f t="shared" si="220"/>
        <v>100</v>
      </c>
      <c r="Q3559" s="10">
        <f t="shared" si="221"/>
        <v>179.28</v>
      </c>
      <c r="R3559">
        <f t="shared" si="222"/>
        <v>2014</v>
      </c>
      <c r="S3559" s="17">
        <f t="shared" si="223"/>
        <v>41730.276747685188</v>
      </c>
    </row>
    <row r="3560" spans="1:19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14">
        <v>1431718575</v>
      </c>
      <c r="K3560" t="b">
        <v>0</v>
      </c>
      <c r="L3560">
        <v>22</v>
      </c>
      <c r="M3560" t="b">
        <v>1</v>
      </c>
      <c r="N3560" s="12" t="s">
        <v>8276</v>
      </c>
      <c r="O3560" t="s">
        <v>8277</v>
      </c>
      <c r="P3560" s="10">
        <f t="shared" si="220"/>
        <v>144</v>
      </c>
      <c r="Q3560" s="10">
        <f t="shared" si="221"/>
        <v>22.91</v>
      </c>
      <c r="R3560">
        <f t="shared" si="222"/>
        <v>2015</v>
      </c>
      <c r="S3560" s="17">
        <f t="shared" si="223"/>
        <v>42139.816840277781</v>
      </c>
    </row>
    <row r="3561" spans="1:19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14">
        <v>1436408308</v>
      </c>
      <c r="K3561" t="b">
        <v>0</v>
      </c>
      <c r="L3561">
        <v>24</v>
      </c>
      <c r="M3561" t="b">
        <v>1</v>
      </c>
      <c r="N3561" s="12" t="s">
        <v>8276</v>
      </c>
      <c r="O3561" t="s">
        <v>8277</v>
      </c>
      <c r="P3561" s="10">
        <f t="shared" si="220"/>
        <v>104</v>
      </c>
      <c r="Q3561" s="10">
        <f t="shared" si="221"/>
        <v>43.13</v>
      </c>
      <c r="R3561">
        <f t="shared" si="222"/>
        <v>2015</v>
      </c>
      <c r="S3561" s="17">
        <f t="shared" si="223"/>
        <v>42194.096157407403</v>
      </c>
    </row>
    <row r="3562" spans="1:19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14">
        <v>1429651266</v>
      </c>
      <c r="K3562" t="b">
        <v>0</v>
      </c>
      <c r="L3562">
        <v>74</v>
      </c>
      <c r="M3562" t="b">
        <v>1</v>
      </c>
      <c r="N3562" s="12" t="s">
        <v>8276</v>
      </c>
      <c r="O3562" t="s">
        <v>8277</v>
      </c>
      <c r="P3562" s="10">
        <f t="shared" si="220"/>
        <v>108</v>
      </c>
      <c r="Q3562" s="10">
        <f t="shared" si="221"/>
        <v>46.89</v>
      </c>
      <c r="R3562">
        <f t="shared" si="222"/>
        <v>2015</v>
      </c>
      <c r="S3562" s="17">
        <f t="shared" si="223"/>
        <v>42115.889652777783</v>
      </c>
    </row>
    <row r="3563" spans="1:19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14">
        <v>1437236378</v>
      </c>
      <c r="K3563" t="b">
        <v>0</v>
      </c>
      <c r="L3563">
        <v>54</v>
      </c>
      <c r="M3563" t="b">
        <v>1</v>
      </c>
      <c r="N3563" s="12" t="s">
        <v>8276</v>
      </c>
      <c r="O3563" t="s">
        <v>8277</v>
      </c>
      <c r="P3563" s="10">
        <f t="shared" si="220"/>
        <v>102</v>
      </c>
      <c r="Q3563" s="10">
        <f t="shared" si="221"/>
        <v>47.41</v>
      </c>
      <c r="R3563">
        <f t="shared" si="222"/>
        <v>2015</v>
      </c>
      <c r="S3563" s="17">
        <f t="shared" si="223"/>
        <v>42203.680300925931</v>
      </c>
    </row>
    <row r="3564" spans="1:19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14">
        <v>1457115427</v>
      </c>
      <c r="K3564" t="b">
        <v>0</v>
      </c>
      <c r="L3564">
        <v>31</v>
      </c>
      <c r="M3564" t="b">
        <v>1</v>
      </c>
      <c r="N3564" s="12" t="s">
        <v>8276</v>
      </c>
      <c r="O3564" t="s">
        <v>8277</v>
      </c>
      <c r="P3564" s="10">
        <f t="shared" si="220"/>
        <v>149</v>
      </c>
      <c r="Q3564" s="10">
        <f t="shared" si="221"/>
        <v>15.13</v>
      </c>
      <c r="R3564">
        <f t="shared" si="222"/>
        <v>2016</v>
      </c>
      <c r="S3564" s="17">
        <f t="shared" si="223"/>
        <v>42433.761886574073</v>
      </c>
    </row>
    <row r="3565" spans="1:19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14">
        <v>1467648456</v>
      </c>
      <c r="K3565" t="b">
        <v>0</v>
      </c>
      <c r="L3565">
        <v>25</v>
      </c>
      <c r="M3565" t="b">
        <v>1</v>
      </c>
      <c r="N3565" s="12" t="s">
        <v>8276</v>
      </c>
      <c r="O3565" t="s">
        <v>8277</v>
      </c>
      <c r="P3565" s="10">
        <f t="shared" si="220"/>
        <v>105</v>
      </c>
      <c r="Q3565" s="10">
        <f t="shared" si="221"/>
        <v>21.1</v>
      </c>
      <c r="R3565">
        <f t="shared" si="222"/>
        <v>2016</v>
      </c>
      <c r="S3565" s="17">
        <f t="shared" si="223"/>
        <v>42555.671944444446</v>
      </c>
    </row>
    <row r="3566" spans="1:19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14">
        <v>1440082649</v>
      </c>
      <c r="K3566" t="b">
        <v>0</v>
      </c>
      <c r="L3566">
        <v>17</v>
      </c>
      <c r="M3566" t="b">
        <v>1</v>
      </c>
      <c r="N3566" s="12" t="s">
        <v>8276</v>
      </c>
      <c r="O3566" t="s">
        <v>8277</v>
      </c>
      <c r="P3566" s="10">
        <f t="shared" si="220"/>
        <v>101</v>
      </c>
      <c r="Q3566" s="10">
        <f t="shared" si="221"/>
        <v>59.12</v>
      </c>
      <c r="R3566">
        <f t="shared" si="222"/>
        <v>2015</v>
      </c>
      <c r="S3566" s="17">
        <f t="shared" si="223"/>
        <v>42236.623252314821</v>
      </c>
    </row>
    <row r="3567" spans="1:19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14">
        <v>1417456208</v>
      </c>
      <c r="K3567" t="b">
        <v>0</v>
      </c>
      <c r="L3567">
        <v>12</v>
      </c>
      <c r="M3567" t="b">
        <v>1</v>
      </c>
      <c r="N3567" s="12" t="s">
        <v>8276</v>
      </c>
      <c r="O3567" t="s">
        <v>8277</v>
      </c>
      <c r="P3567" s="10">
        <f t="shared" si="220"/>
        <v>131</v>
      </c>
      <c r="Q3567" s="10">
        <f t="shared" si="221"/>
        <v>97.92</v>
      </c>
      <c r="R3567">
        <f t="shared" si="222"/>
        <v>2014</v>
      </c>
      <c r="S3567" s="17">
        <f t="shared" si="223"/>
        <v>41974.743148148147</v>
      </c>
    </row>
    <row r="3568" spans="1:19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14">
        <v>1419423083</v>
      </c>
      <c r="K3568" t="b">
        <v>0</v>
      </c>
      <c r="L3568">
        <v>38</v>
      </c>
      <c r="M3568" t="b">
        <v>1</v>
      </c>
      <c r="N3568" s="12" t="s">
        <v>8276</v>
      </c>
      <c r="O3568" t="s">
        <v>8277</v>
      </c>
      <c r="P3568" s="10">
        <f t="shared" si="220"/>
        <v>105</v>
      </c>
      <c r="Q3568" s="10">
        <f t="shared" si="221"/>
        <v>55.13</v>
      </c>
      <c r="R3568">
        <f t="shared" si="222"/>
        <v>2014</v>
      </c>
      <c r="S3568" s="17">
        <f t="shared" si="223"/>
        <v>41997.507905092592</v>
      </c>
    </row>
    <row r="3569" spans="1:19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14">
        <v>1431372444</v>
      </c>
      <c r="K3569" t="b">
        <v>0</v>
      </c>
      <c r="L3569">
        <v>41</v>
      </c>
      <c r="M3569" t="b">
        <v>1</v>
      </c>
      <c r="N3569" s="12" t="s">
        <v>8276</v>
      </c>
      <c r="O3569" t="s">
        <v>8277</v>
      </c>
      <c r="P3569" s="10">
        <f t="shared" si="220"/>
        <v>109</v>
      </c>
      <c r="Q3569" s="10">
        <f t="shared" si="221"/>
        <v>26.54</v>
      </c>
      <c r="R3569">
        <f t="shared" si="222"/>
        <v>2015</v>
      </c>
      <c r="S3569" s="17">
        <f t="shared" si="223"/>
        <v>42135.810694444444</v>
      </c>
    </row>
    <row r="3570" spans="1:19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14">
        <v>1408383994</v>
      </c>
      <c r="K3570" t="b">
        <v>0</v>
      </c>
      <c r="L3570">
        <v>19</v>
      </c>
      <c r="M3570" t="b">
        <v>1</v>
      </c>
      <c r="N3570" s="12" t="s">
        <v>8276</v>
      </c>
      <c r="O3570" t="s">
        <v>8277</v>
      </c>
      <c r="P3570" s="10">
        <f t="shared" si="220"/>
        <v>111</v>
      </c>
      <c r="Q3570" s="10">
        <f t="shared" si="221"/>
        <v>58.42</v>
      </c>
      <c r="R3570">
        <f t="shared" si="222"/>
        <v>2014</v>
      </c>
      <c r="S3570" s="17">
        <f t="shared" si="223"/>
        <v>41869.740671296298</v>
      </c>
    </row>
    <row r="3571" spans="1:19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14">
        <v>1418142696</v>
      </c>
      <c r="K3571" t="b">
        <v>0</v>
      </c>
      <c r="L3571">
        <v>41</v>
      </c>
      <c r="M3571" t="b">
        <v>1</v>
      </c>
      <c r="N3571" s="12" t="s">
        <v>8276</v>
      </c>
      <c r="O3571" t="s">
        <v>8277</v>
      </c>
      <c r="P3571" s="10">
        <f t="shared" si="220"/>
        <v>100</v>
      </c>
      <c r="Q3571" s="10">
        <f t="shared" si="221"/>
        <v>122.54</v>
      </c>
      <c r="R3571">
        <f t="shared" si="222"/>
        <v>2014</v>
      </c>
      <c r="S3571" s="17">
        <f t="shared" si="223"/>
        <v>41982.688611111109</v>
      </c>
    </row>
    <row r="3572" spans="1:19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14">
        <v>1417593483</v>
      </c>
      <c r="K3572" t="b">
        <v>0</v>
      </c>
      <c r="L3572">
        <v>26</v>
      </c>
      <c r="M3572" t="b">
        <v>1</v>
      </c>
      <c r="N3572" s="12" t="s">
        <v>8276</v>
      </c>
      <c r="O3572" t="s">
        <v>8277</v>
      </c>
      <c r="P3572" s="10">
        <f t="shared" si="220"/>
        <v>114</v>
      </c>
      <c r="Q3572" s="10">
        <f t="shared" si="221"/>
        <v>87.96</v>
      </c>
      <c r="R3572">
        <f t="shared" si="222"/>
        <v>2014</v>
      </c>
      <c r="S3572" s="17">
        <f t="shared" si="223"/>
        <v>41976.331979166673</v>
      </c>
    </row>
    <row r="3573" spans="1:19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14">
        <v>1412109413</v>
      </c>
      <c r="K3573" t="b">
        <v>0</v>
      </c>
      <c r="L3573">
        <v>25</v>
      </c>
      <c r="M3573" t="b">
        <v>1</v>
      </c>
      <c r="N3573" s="12" t="s">
        <v>8276</v>
      </c>
      <c r="O3573" t="s">
        <v>8277</v>
      </c>
      <c r="P3573" s="10">
        <f t="shared" si="220"/>
        <v>122</v>
      </c>
      <c r="Q3573" s="10">
        <f t="shared" si="221"/>
        <v>73.239999999999995</v>
      </c>
      <c r="R3573">
        <f t="shared" si="222"/>
        <v>2014</v>
      </c>
      <c r="S3573" s="17">
        <f t="shared" si="223"/>
        <v>41912.858946759261</v>
      </c>
    </row>
    <row r="3574" spans="1:19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14">
        <v>1432302082</v>
      </c>
      <c r="K3574" t="b">
        <v>0</v>
      </c>
      <c r="L3574">
        <v>9</v>
      </c>
      <c r="M3574" t="b">
        <v>1</v>
      </c>
      <c r="N3574" s="12" t="s">
        <v>8276</v>
      </c>
      <c r="O3574" t="s">
        <v>8277</v>
      </c>
      <c r="P3574" s="10">
        <f t="shared" si="220"/>
        <v>100</v>
      </c>
      <c r="Q3574" s="10">
        <f t="shared" si="221"/>
        <v>55.56</v>
      </c>
      <c r="R3574">
        <f t="shared" si="222"/>
        <v>2015</v>
      </c>
      <c r="S3574" s="17">
        <f t="shared" si="223"/>
        <v>42146.570393518516</v>
      </c>
    </row>
    <row r="3575" spans="1:19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14">
        <v>1412845246</v>
      </c>
      <c r="K3575" t="b">
        <v>0</v>
      </c>
      <c r="L3575">
        <v>78</v>
      </c>
      <c r="M3575" t="b">
        <v>1</v>
      </c>
      <c r="N3575" s="12" t="s">
        <v>8276</v>
      </c>
      <c r="O3575" t="s">
        <v>8277</v>
      </c>
      <c r="P3575" s="10">
        <f t="shared" si="220"/>
        <v>103</v>
      </c>
      <c r="Q3575" s="10">
        <f t="shared" si="221"/>
        <v>39.54</v>
      </c>
      <c r="R3575">
        <f t="shared" si="222"/>
        <v>2014</v>
      </c>
      <c r="S3575" s="17">
        <f t="shared" si="223"/>
        <v>41921.375532407408</v>
      </c>
    </row>
    <row r="3576" spans="1:19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14">
        <v>1413326248</v>
      </c>
      <c r="K3576" t="b">
        <v>0</v>
      </c>
      <c r="L3576">
        <v>45</v>
      </c>
      <c r="M3576" t="b">
        <v>1</v>
      </c>
      <c r="N3576" s="12" t="s">
        <v>8276</v>
      </c>
      <c r="O3576" t="s">
        <v>8277</v>
      </c>
      <c r="P3576" s="10">
        <f t="shared" si="220"/>
        <v>106</v>
      </c>
      <c r="Q3576" s="10">
        <f t="shared" si="221"/>
        <v>136.78</v>
      </c>
      <c r="R3576">
        <f t="shared" si="222"/>
        <v>2014</v>
      </c>
      <c r="S3576" s="17">
        <f t="shared" si="223"/>
        <v>41926.942685185182</v>
      </c>
    </row>
    <row r="3577" spans="1:19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14">
        <v>1468176527</v>
      </c>
      <c r="K3577" t="b">
        <v>0</v>
      </c>
      <c r="L3577">
        <v>102</v>
      </c>
      <c r="M3577" t="b">
        <v>1</v>
      </c>
      <c r="N3577" s="12" t="s">
        <v>8276</v>
      </c>
      <c r="O3577" t="s">
        <v>8277</v>
      </c>
      <c r="P3577" s="10">
        <f t="shared" si="220"/>
        <v>101</v>
      </c>
      <c r="Q3577" s="10">
        <f t="shared" si="221"/>
        <v>99.34</v>
      </c>
      <c r="R3577">
        <f t="shared" si="222"/>
        <v>2016</v>
      </c>
      <c r="S3577" s="17">
        <f t="shared" si="223"/>
        <v>42561.783877314811</v>
      </c>
    </row>
    <row r="3578" spans="1:19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14">
        <v>1475759454</v>
      </c>
      <c r="K3578" t="b">
        <v>0</v>
      </c>
      <c r="L3578">
        <v>5</v>
      </c>
      <c r="M3578" t="b">
        <v>1</v>
      </c>
      <c r="N3578" s="12" t="s">
        <v>8276</v>
      </c>
      <c r="O3578" t="s">
        <v>8277</v>
      </c>
      <c r="P3578" s="10">
        <f t="shared" si="220"/>
        <v>100</v>
      </c>
      <c r="Q3578" s="10">
        <f t="shared" si="221"/>
        <v>20</v>
      </c>
      <c r="R3578">
        <f t="shared" si="222"/>
        <v>2016</v>
      </c>
      <c r="S3578" s="17">
        <f t="shared" si="223"/>
        <v>42649.54923611111</v>
      </c>
    </row>
    <row r="3579" spans="1:19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14">
        <v>1427741583</v>
      </c>
      <c r="K3579" t="b">
        <v>0</v>
      </c>
      <c r="L3579">
        <v>27</v>
      </c>
      <c r="M3579" t="b">
        <v>1</v>
      </c>
      <c r="N3579" s="12" t="s">
        <v>8276</v>
      </c>
      <c r="O3579" t="s">
        <v>8277</v>
      </c>
      <c r="P3579" s="10">
        <f t="shared" si="220"/>
        <v>130</v>
      </c>
      <c r="Q3579" s="10">
        <f t="shared" si="221"/>
        <v>28.89</v>
      </c>
      <c r="R3579">
        <f t="shared" si="222"/>
        <v>2015</v>
      </c>
      <c r="S3579" s="17">
        <f t="shared" si="223"/>
        <v>42093.786840277782</v>
      </c>
    </row>
    <row r="3580" spans="1:19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14">
        <v>1459445777</v>
      </c>
      <c r="K3580" t="b">
        <v>0</v>
      </c>
      <c r="L3580">
        <v>37</v>
      </c>
      <c r="M3580" t="b">
        <v>1</v>
      </c>
      <c r="N3580" s="12" t="s">
        <v>8276</v>
      </c>
      <c r="O3580" t="s">
        <v>8277</v>
      </c>
      <c r="P3580" s="10">
        <f t="shared" si="220"/>
        <v>100</v>
      </c>
      <c r="Q3580" s="10">
        <f t="shared" si="221"/>
        <v>40.549999999999997</v>
      </c>
      <c r="R3580">
        <f t="shared" si="222"/>
        <v>2016</v>
      </c>
      <c r="S3580" s="17">
        <f t="shared" si="223"/>
        <v>42460.733530092592</v>
      </c>
    </row>
    <row r="3581" spans="1:19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14">
        <v>1456856256</v>
      </c>
      <c r="K3581" t="b">
        <v>0</v>
      </c>
      <c r="L3581">
        <v>14</v>
      </c>
      <c r="M3581" t="b">
        <v>1</v>
      </c>
      <c r="N3581" s="12" t="s">
        <v>8276</v>
      </c>
      <c r="O3581" t="s">
        <v>8277</v>
      </c>
      <c r="P3581" s="10">
        <f t="shared" si="220"/>
        <v>100</v>
      </c>
      <c r="Q3581" s="10">
        <f t="shared" si="221"/>
        <v>35.71</v>
      </c>
      <c r="R3581">
        <f t="shared" si="222"/>
        <v>2016</v>
      </c>
      <c r="S3581" s="17">
        <f t="shared" si="223"/>
        <v>42430.762222222227</v>
      </c>
    </row>
    <row r="3582" spans="1:19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14">
        <v>1421900022</v>
      </c>
      <c r="K3582" t="b">
        <v>0</v>
      </c>
      <c r="L3582">
        <v>27</v>
      </c>
      <c r="M3582" t="b">
        <v>1</v>
      </c>
      <c r="N3582" s="12" t="s">
        <v>8276</v>
      </c>
      <c r="O3582" t="s">
        <v>8277</v>
      </c>
      <c r="P3582" s="10">
        <f t="shared" si="220"/>
        <v>114</v>
      </c>
      <c r="Q3582" s="10">
        <f t="shared" si="221"/>
        <v>37.96</v>
      </c>
      <c r="R3582">
        <f t="shared" si="222"/>
        <v>2015</v>
      </c>
      <c r="S3582" s="17">
        <f t="shared" si="223"/>
        <v>42026.176180555558</v>
      </c>
    </row>
    <row r="3583" spans="1:19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14">
        <v>1405509510</v>
      </c>
      <c r="K3583" t="b">
        <v>0</v>
      </c>
      <c r="L3583">
        <v>45</v>
      </c>
      <c r="M3583" t="b">
        <v>1</v>
      </c>
      <c r="N3583" s="12" t="s">
        <v>8276</v>
      </c>
      <c r="O3583" t="s">
        <v>8277</v>
      </c>
      <c r="P3583" s="10">
        <f t="shared" si="220"/>
        <v>100</v>
      </c>
      <c r="Q3583" s="10">
        <f t="shared" si="221"/>
        <v>33.33</v>
      </c>
      <c r="R3583">
        <f t="shared" si="222"/>
        <v>2014</v>
      </c>
      <c r="S3583" s="17">
        <f t="shared" si="223"/>
        <v>41836.471180555556</v>
      </c>
    </row>
    <row r="3584" spans="1:19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14">
        <v>1458613082</v>
      </c>
      <c r="K3584" t="b">
        <v>0</v>
      </c>
      <c r="L3584">
        <v>49</v>
      </c>
      <c r="M3584" t="b">
        <v>1</v>
      </c>
      <c r="N3584" s="12" t="s">
        <v>8276</v>
      </c>
      <c r="O3584" t="s">
        <v>8277</v>
      </c>
      <c r="P3584" s="10">
        <f t="shared" si="220"/>
        <v>287</v>
      </c>
      <c r="Q3584" s="10">
        <f t="shared" si="221"/>
        <v>58.57</v>
      </c>
      <c r="R3584">
        <f t="shared" si="222"/>
        <v>2016</v>
      </c>
      <c r="S3584" s="17">
        <f t="shared" si="223"/>
        <v>42451.095856481479</v>
      </c>
    </row>
    <row r="3585" spans="1:19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14">
        <v>1455790405</v>
      </c>
      <c r="K3585" t="b">
        <v>0</v>
      </c>
      <c r="L3585">
        <v>24</v>
      </c>
      <c r="M3585" t="b">
        <v>1</v>
      </c>
      <c r="N3585" s="12" t="s">
        <v>8276</v>
      </c>
      <c r="O3585" t="s">
        <v>8277</v>
      </c>
      <c r="P3585" s="10">
        <f t="shared" si="220"/>
        <v>109</v>
      </c>
      <c r="Q3585" s="10">
        <f t="shared" si="221"/>
        <v>135.63</v>
      </c>
      <c r="R3585">
        <f t="shared" si="222"/>
        <v>2016</v>
      </c>
      <c r="S3585" s="17">
        <f t="shared" si="223"/>
        <v>42418.425983796296</v>
      </c>
    </row>
    <row r="3586" spans="1:19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14">
        <v>1434180944</v>
      </c>
      <c r="K3586" t="b">
        <v>0</v>
      </c>
      <c r="L3586">
        <v>112</v>
      </c>
      <c r="M3586" t="b">
        <v>1</v>
      </c>
      <c r="N3586" s="12" t="s">
        <v>8276</v>
      </c>
      <c r="O3586" t="s">
        <v>8277</v>
      </c>
      <c r="P3586" s="10">
        <f t="shared" si="220"/>
        <v>116</v>
      </c>
      <c r="Q3586" s="10">
        <f t="shared" si="221"/>
        <v>30.94</v>
      </c>
      <c r="R3586">
        <f t="shared" si="222"/>
        <v>2015</v>
      </c>
      <c r="S3586" s="17">
        <f t="shared" si="223"/>
        <v>42168.316481481481</v>
      </c>
    </row>
    <row r="3587" spans="1:19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14">
        <v>1416589890</v>
      </c>
      <c r="K3587" t="b">
        <v>0</v>
      </c>
      <c r="L3587">
        <v>23</v>
      </c>
      <c r="M3587" t="b">
        <v>1</v>
      </c>
      <c r="N3587" s="12" t="s">
        <v>8276</v>
      </c>
      <c r="O3587" t="s">
        <v>8277</v>
      </c>
      <c r="P3587" s="10">
        <f t="shared" ref="P3587:P3650" si="224">ROUND(E3587/D3587*100,0)</f>
        <v>119</v>
      </c>
      <c r="Q3587" s="10">
        <f t="shared" ref="Q3587:Q3650" si="225">ROUND(E3587/L3587,2)</f>
        <v>176.09</v>
      </c>
      <c r="R3587">
        <f t="shared" ref="R3587:R3650" si="226">YEAR(S3587)</f>
        <v>2014</v>
      </c>
      <c r="S3587" s="17">
        <f t="shared" ref="S3587:S3650" si="227">(((J3587/60)/60)/24)+DATE(1970,1,1)</f>
        <v>41964.716319444444</v>
      </c>
    </row>
    <row r="3588" spans="1:19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14">
        <v>1469465070</v>
      </c>
      <c r="K3588" t="b">
        <v>0</v>
      </c>
      <c r="L3588">
        <v>54</v>
      </c>
      <c r="M3588" t="b">
        <v>1</v>
      </c>
      <c r="N3588" s="12" t="s">
        <v>8276</v>
      </c>
      <c r="O3588" t="s">
        <v>8277</v>
      </c>
      <c r="P3588" s="10">
        <f t="shared" si="224"/>
        <v>109</v>
      </c>
      <c r="Q3588" s="10">
        <f t="shared" si="225"/>
        <v>151.97999999999999</v>
      </c>
      <c r="R3588">
        <f t="shared" si="226"/>
        <v>2016</v>
      </c>
      <c r="S3588" s="17">
        <f t="shared" si="227"/>
        <v>42576.697569444441</v>
      </c>
    </row>
    <row r="3589" spans="1:19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14">
        <v>1463144254</v>
      </c>
      <c r="K3589" t="b">
        <v>0</v>
      </c>
      <c r="L3589">
        <v>28</v>
      </c>
      <c r="M3589" t="b">
        <v>1</v>
      </c>
      <c r="N3589" s="12" t="s">
        <v>8276</v>
      </c>
      <c r="O3589" t="s">
        <v>8277</v>
      </c>
      <c r="P3589" s="10">
        <f t="shared" si="224"/>
        <v>127</v>
      </c>
      <c r="Q3589" s="10">
        <f t="shared" si="225"/>
        <v>22.61</v>
      </c>
      <c r="R3589">
        <f t="shared" si="226"/>
        <v>2016</v>
      </c>
      <c r="S3589" s="17">
        <f t="shared" si="227"/>
        <v>42503.539976851855</v>
      </c>
    </row>
    <row r="3590" spans="1:19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14">
        <v>1428436410</v>
      </c>
      <c r="K3590" t="b">
        <v>0</v>
      </c>
      <c r="L3590">
        <v>11</v>
      </c>
      <c r="M3590" t="b">
        <v>1</v>
      </c>
      <c r="N3590" s="12" t="s">
        <v>8276</v>
      </c>
      <c r="O3590" t="s">
        <v>8277</v>
      </c>
      <c r="P3590" s="10">
        <f t="shared" si="224"/>
        <v>101</v>
      </c>
      <c r="Q3590" s="10">
        <f t="shared" si="225"/>
        <v>18.27</v>
      </c>
      <c r="R3590">
        <f t="shared" si="226"/>
        <v>2015</v>
      </c>
      <c r="S3590" s="17">
        <f t="shared" si="227"/>
        <v>42101.828819444447</v>
      </c>
    </row>
    <row r="3591" spans="1:19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14">
        <v>1430494347</v>
      </c>
      <c r="K3591" t="b">
        <v>0</v>
      </c>
      <c r="L3591">
        <v>62</v>
      </c>
      <c r="M3591" t="b">
        <v>1</v>
      </c>
      <c r="N3591" s="12" t="s">
        <v>8276</v>
      </c>
      <c r="O3591" t="s">
        <v>8277</v>
      </c>
      <c r="P3591" s="10">
        <f t="shared" si="224"/>
        <v>128</v>
      </c>
      <c r="Q3591" s="10">
        <f t="shared" si="225"/>
        <v>82.26</v>
      </c>
      <c r="R3591">
        <f t="shared" si="226"/>
        <v>2015</v>
      </c>
      <c r="S3591" s="17">
        <f t="shared" si="227"/>
        <v>42125.647534722222</v>
      </c>
    </row>
    <row r="3592" spans="1:19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14">
        <v>1411200034</v>
      </c>
      <c r="K3592" t="b">
        <v>0</v>
      </c>
      <c r="L3592">
        <v>73</v>
      </c>
      <c r="M3592" t="b">
        <v>1</v>
      </c>
      <c r="N3592" s="12" t="s">
        <v>8276</v>
      </c>
      <c r="O3592" t="s">
        <v>8277</v>
      </c>
      <c r="P3592" s="10">
        <f t="shared" si="224"/>
        <v>100</v>
      </c>
      <c r="Q3592" s="10">
        <f t="shared" si="225"/>
        <v>68.53</v>
      </c>
      <c r="R3592">
        <f t="shared" si="226"/>
        <v>2014</v>
      </c>
      <c r="S3592" s="17">
        <f t="shared" si="227"/>
        <v>41902.333726851852</v>
      </c>
    </row>
    <row r="3593" spans="1:19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14">
        <v>1419979544</v>
      </c>
      <c r="K3593" t="b">
        <v>0</v>
      </c>
      <c r="L3593">
        <v>18</v>
      </c>
      <c r="M3593" t="b">
        <v>1</v>
      </c>
      <c r="N3593" s="12" t="s">
        <v>8276</v>
      </c>
      <c r="O3593" t="s">
        <v>8277</v>
      </c>
      <c r="P3593" s="10">
        <f t="shared" si="224"/>
        <v>175</v>
      </c>
      <c r="Q3593" s="10">
        <f t="shared" si="225"/>
        <v>68.06</v>
      </c>
      <c r="R3593">
        <f t="shared" si="226"/>
        <v>2014</v>
      </c>
      <c r="S3593" s="17">
        <f t="shared" si="227"/>
        <v>42003.948425925926</v>
      </c>
    </row>
    <row r="3594" spans="1:19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14">
        <v>1418673307</v>
      </c>
      <c r="K3594" t="b">
        <v>0</v>
      </c>
      <c r="L3594">
        <v>35</v>
      </c>
      <c r="M3594" t="b">
        <v>1</v>
      </c>
      <c r="N3594" s="12" t="s">
        <v>8276</v>
      </c>
      <c r="O3594" t="s">
        <v>8277</v>
      </c>
      <c r="P3594" s="10">
        <f t="shared" si="224"/>
        <v>127</v>
      </c>
      <c r="Q3594" s="10">
        <f t="shared" si="225"/>
        <v>72.709999999999994</v>
      </c>
      <c r="R3594">
        <f t="shared" si="226"/>
        <v>2014</v>
      </c>
      <c r="S3594" s="17">
        <f t="shared" si="227"/>
        <v>41988.829942129625</v>
      </c>
    </row>
    <row r="3595" spans="1:19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14">
        <v>1417469639</v>
      </c>
      <c r="K3595" t="b">
        <v>0</v>
      </c>
      <c r="L3595">
        <v>43</v>
      </c>
      <c r="M3595" t="b">
        <v>1</v>
      </c>
      <c r="N3595" s="12" t="s">
        <v>8276</v>
      </c>
      <c r="O3595" t="s">
        <v>8277</v>
      </c>
      <c r="P3595" s="10">
        <f t="shared" si="224"/>
        <v>111</v>
      </c>
      <c r="Q3595" s="10">
        <f t="shared" si="225"/>
        <v>77.19</v>
      </c>
      <c r="R3595">
        <f t="shared" si="226"/>
        <v>2014</v>
      </c>
      <c r="S3595" s="17">
        <f t="shared" si="227"/>
        <v>41974.898599537039</v>
      </c>
    </row>
    <row r="3596" spans="1:19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14">
        <v>1470792982</v>
      </c>
      <c r="K3596" t="b">
        <v>0</v>
      </c>
      <c r="L3596">
        <v>36</v>
      </c>
      <c r="M3596" t="b">
        <v>1</v>
      </c>
      <c r="N3596" s="12" t="s">
        <v>8276</v>
      </c>
      <c r="O3596" t="s">
        <v>8277</v>
      </c>
      <c r="P3596" s="10">
        <f t="shared" si="224"/>
        <v>126</v>
      </c>
      <c r="Q3596" s="10">
        <f t="shared" si="225"/>
        <v>55.97</v>
      </c>
      <c r="R3596">
        <f t="shared" si="226"/>
        <v>2016</v>
      </c>
      <c r="S3596" s="17">
        <f t="shared" si="227"/>
        <v>42592.066921296297</v>
      </c>
    </row>
    <row r="3597" spans="1:19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14">
        <v>1423959123</v>
      </c>
      <c r="K3597" t="b">
        <v>0</v>
      </c>
      <c r="L3597">
        <v>62</v>
      </c>
      <c r="M3597" t="b">
        <v>1</v>
      </c>
      <c r="N3597" s="12" t="s">
        <v>8276</v>
      </c>
      <c r="O3597" t="s">
        <v>8277</v>
      </c>
      <c r="P3597" s="10">
        <f t="shared" si="224"/>
        <v>119</v>
      </c>
      <c r="Q3597" s="10">
        <f t="shared" si="225"/>
        <v>49.69</v>
      </c>
      <c r="R3597">
        <f t="shared" si="226"/>
        <v>2015</v>
      </c>
      <c r="S3597" s="17">
        <f t="shared" si="227"/>
        <v>42050.008368055554</v>
      </c>
    </row>
    <row r="3598" spans="1:19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14">
        <v>1407258582</v>
      </c>
      <c r="K3598" t="b">
        <v>0</v>
      </c>
      <c r="L3598">
        <v>15</v>
      </c>
      <c r="M3598" t="b">
        <v>1</v>
      </c>
      <c r="N3598" s="12" t="s">
        <v>8276</v>
      </c>
      <c r="O3598" t="s">
        <v>8277</v>
      </c>
      <c r="P3598" s="10">
        <f t="shared" si="224"/>
        <v>108</v>
      </c>
      <c r="Q3598" s="10">
        <f t="shared" si="225"/>
        <v>79</v>
      </c>
      <c r="R3598">
        <f t="shared" si="226"/>
        <v>2014</v>
      </c>
      <c r="S3598" s="17">
        <f t="shared" si="227"/>
        <v>41856.715069444443</v>
      </c>
    </row>
    <row r="3599" spans="1:19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14">
        <v>1455717790</v>
      </c>
      <c r="K3599" t="b">
        <v>0</v>
      </c>
      <c r="L3599">
        <v>33</v>
      </c>
      <c r="M3599" t="b">
        <v>1</v>
      </c>
      <c r="N3599" s="12" t="s">
        <v>8276</v>
      </c>
      <c r="O3599" t="s">
        <v>8277</v>
      </c>
      <c r="P3599" s="10">
        <f t="shared" si="224"/>
        <v>103</v>
      </c>
      <c r="Q3599" s="10">
        <f t="shared" si="225"/>
        <v>77.73</v>
      </c>
      <c r="R3599">
        <f t="shared" si="226"/>
        <v>2016</v>
      </c>
      <c r="S3599" s="17">
        <f t="shared" si="227"/>
        <v>42417.585532407407</v>
      </c>
    </row>
    <row r="3600" spans="1:19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14">
        <v>1408129822</v>
      </c>
      <c r="K3600" t="b">
        <v>0</v>
      </c>
      <c r="L3600">
        <v>27</v>
      </c>
      <c r="M3600" t="b">
        <v>1</v>
      </c>
      <c r="N3600" s="12" t="s">
        <v>8276</v>
      </c>
      <c r="O3600" t="s">
        <v>8277</v>
      </c>
      <c r="P3600" s="10">
        <f t="shared" si="224"/>
        <v>110</v>
      </c>
      <c r="Q3600" s="10">
        <f t="shared" si="225"/>
        <v>40.78</v>
      </c>
      <c r="R3600">
        <f t="shared" si="226"/>
        <v>2014</v>
      </c>
      <c r="S3600" s="17">
        <f t="shared" si="227"/>
        <v>41866.79886574074</v>
      </c>
    </row>
    <row r="3601" spans="1:19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14">
        <v>1438715077</v>
      </c>
      <c r="K3601" t="b">
        <v>0</v>
      </c>
      <c r="L3601">
        <v>17</v>
      </c>
      <c r="M3601" t="b">
        <v>1</v>
      </c>
      <c r="N3601" s="12" t="s">
        <v>8276</v>
      </c>
      <c r="O3601" t="s">
        <v>8277</v>
      </c>
      <c r="P3601" s="10">
        <f t="shared" si="224"/>
        <v>202</v>
      </c>
      <c r="Q3601" s="10">
        <f t="shared" si="225"/>
        <v>59.41</v>
      </c>
      <c r="R3601">
        <f t="shared" si="226"/>
        <v>2015</v>
      </c>
      <c r="S3601" s="17">
        <f t="shared" si="227"/>
        <v>42220.79487268519</v>
      </c>
    </row>
    <row r="3602" spans="1:19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14">
        <v>1473970964</v>
      </c>
      <c r="K3602" t="b">
        <v>0</v>
      </c>
      <c r="L3602">
        <v>4</v>
      </c>
      <c r="M3602" t="b">
        <v>1</v>
      </c>
      <c r="N3602" s="12" t="s">
        <v>8276</v>
      </c>
      <c r="O3602" t="s">
        <v>8277</v>
      </c>
      <c r="P3602" s="10">
        <f t="shared" si="224"/>
        <v>130</v>
      </c>
      <c r="Q3602" s="10">
        <f t="shared" si="225"/>
        <v>3.25</v>
      </c>
      <c r="R3602">
        <f t="shared" si="226"/>
        <v>2016</v>
      </c>
      <c r="S3602" s="17">
        <f t="shared" si="227"/>
        <v>42628.849120370374</v>
      </c>
    </row>
    <row r="3603" spans="1:19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14">
        <v>1418860682</v>
      </c>
      <c r="K3603" t="b">
        <v>0</v>
      </c>
      <c r="L3603">
        <v>53</v>
      </c>
      <c r="M3603" t="b">
        <v>1</v>
      </c>
      <c r="N3603" s="12" t="s">
        <v>8276</v>
      </c>
      <c r="O3603" t="s">
        <v>8277</v>
      </c>
      <c r="P3603" s="10">
        <f t="shared" si="224"/>
        <v>104</v>
      </c>
      <c r="Q3603" s="10">
        <f t="shared" si="225"/>
        <v>39.380000000000003</v>
      </c>
      <c r="R3603">
        <f t="shared" si="226"/>
        <v>2014</v>
      </c>
      <c r="S3603" s="17">
        <f t="shared" si="227"/>
        <v>41990.99863425926</v>
      </c>
    </row>
    <row r="3604" spans="1:19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14">
        <v>1458336479</v>
      </c>
      <c r="K3604" t="b">
        <v>0</v>
      </c>
      <c r="L3604">
        <v>49</v>
      </c>
      <c r="M3604" t="b">
        <v>1</v>
      </c>
      <c r="N3604" s="12" t="s">
        <v>8276</v>
      </c>
      <c r="O3604" t="s">
        <v>8277</v>
      </c>
      <c r="P3604" s="10">
        <f t="shared" si="224"/>
        <v>100</v>
      </c>
      <c r="Q3604" s="10">
        <f t="shared" si="225"/>
        <v>81.67</v>
      </c>
      <c r="R3604">
        <f t="shared" si="226"/>
        <v>2016</v>
      </c>
      <c r="S3604" s="17">
        <f t="shared" si="227"/>
        <v>42447.894432870366</v>
      </c>
    </row>
    <row r="3605" spans="1:19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14">
        <v>1444164280</v>
      </c>
      <c r="K3605" t="b">
        <v>0</v>
      </c>
      <c r="L3605">
        <v>57</v>
      </c>
      <c r="M3605" t="b">
        <v>1</v>
      </c>
      <c r="N3605" s="12" t="s">
        <v>8276</v>
      </c>
      <c r="O3605" t="s">
        <v>8277</v>
      </c>
      <c r="P3605" s="10">
        <f t="shared" si="224"/>
        <v>171</v>
      </c>
      <c r="Q3605" s="10">
        <f t="shared" si="225"/>
        <v>44.91</v>
      </c>
      <c r="R3605">
        <f t="shared" si="226"/>
        <v>2015</v>
      </c>
      <c r="S3605" s="17">
        <f t="shared" si="227"/>
        <v>42283.864351851851</v>
      </c>
    </row>
    <row r="3606" spans="1:19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14">
        <v>1461370956</v>
      </c>
      <c r="K3606" t="b">
        <v>0</v>
      </c>
      <c r="L3606">
        <v>69</v>
      </c>
      <c r="M3606" t="b">
        <v>1</v>
      </c>
      <c r="N3606" s="12" t="s">
        <v>8276</v>
      </c>
      <c r="O3606" t="s">
        <v>8277</v>
      </c>
      <c r="P3606" s="10">
        <f t="shared" si="224"/>
        <v>113</v>
      </c>
      <c r="Q3606" s="10">
        <f t="shared" si="225"/>
        <v>49.06</v>
      </c>
      <c r="R3606">
        <f t="shared" si="226"/>
        <v>2016</v>
      </c>
      <c r="S3606" s="17">
        <f t="shared" si="227"/>
        <v>42483.015694444446</v>
      </c>
    </row>
    <row r="3607" spans="1:19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14">
        <v>1452798126</v>
      </c>
      <c r="K3607" t="b">
        <v>0</v>
      </c>
      <c r="L3607">
        <v>15</v>
      </c>
      <c r="M3607" t="b">
        <v>1</v>
      </c>
      <c r="N3607" s="12" t="s">
        <v>8276</v>
      </c>
      <c r="O3607" t="s">
        <v>8277</v>
      </c>
      <c r="P3607" s="10">
        <f t="shared" si="224"/>
        <v>184</v>
      </c>
      <c r="Q3607" s="10">
        <f t="shared" si="225"/>
        <v>30.67</v>
      </c>
      <c r="R3607">
        <f t="shared" si="226"/>
        <v>2016</v>
      </c>
      <c r="S3607" s="17">
        <f t="shared" si="227"/>
        <v>42383.793124999997</v>
      </c>
    </row>
    <row r="3608" spans="1:19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14">
        <v>1468593057</v>
      </c>
      <c r="K3608" t="b">
        <v>0</v>
      </c>
      <c r="L3608">
        <v>64</v>
      </c>
      <c r="M3608" t="b">
        <v>1</v>
      </c>
      <c r="N3608" s="12" t="s">
        <v>8276</v>
      </c>
      <c r="O3608" t="s">
        <v>8277</v>
      </c>
      <c r="P3608" s="10">
        <f t="shared" si="224"/>
        <v>130</v>
      </c>
      <c r="Q3608" s="10">
        <f t="shared" si="225"/>
        <v>61.06</v>
      </c>
      <c r="R3608">
        <f t="shared" si="226"/>
        <v>2016</v>
      </c>
      <c r="S3608" s="17">
        <f t="shared" si="227"/>
        <v>42566.604826388888</v>
      </c>
    </row>
    <row r="3609" spans="1:19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14">
        <v>1448924882</v>
      </c>
      <c r="K3609" t="b">
        <v>0</v>
      </c>
      <c r="L3609">
        <v>20</v>
      </c>
      <c r="M3609" t="b">
        <v>1</v>
      </c>
      <c r="N3609" s="12" t="s">
        <v>8276</v>
      </c>
      <c r="O3609" t="s">
        <v>8277</v>
      </c>
      <c r="P3609" s="10">
        <f t="shared" si="224"/>
        <v>105</v>
      </c>
      <c r="Q3609" s="10">
        <f t="shared" si="225"/>
        <v>29</v>
      </c>
      <c r="R3609">
        <f t="shared" si="226"/>
        <v>2015</v>
      </c>
      <c r="S3609" s="17">
        <f t="shared" si="227"/>
        <v>42338.963912037041</v>
      </c>
    </row>
    <row r="3610" spans="1:19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14">
        <v>1463418090</v>
      </c>
      <c r="K3610" t="b">
        <v>0</v>
      </c>
      <c r="L3610">
        <v>27</v>
      </c>
      <c r="M3610" t="b">
        <v>1</v>
      </c>
      <c r="N3610" s="12" t="s">
        <v>8276</v>
      </c>
      <c r="O3610" t="s">
        <v>8277</v>
      </c>
      <c r="P3610" s="10">
        <f t="shared" si="224"/>
        <v>100</v>
      </c>
      <c r="Q3610" s="10">
        <f t="shared" si="225"/>
        <v>29.63</v>
      </c>
      <c r="R3610">
        <f t="shared" si="226"/>
        <v>2016</v>
      </c>
      <c r="S3610" s="17">
        <f t="shared" si="227"/>
        <v>42506.709375000006</v>
      </c>
    </row>
    <row r="3611" spans="1:19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14">
        <v>1456789685</v>
      </c>
      <c r="K3611" t="b">
        <v>0</v>
      </c>
      <c r="L3611">
        <v>21</v>
      </c>
      <c r="M3611" t="b">
        <v>1</v>
      </c>
      <c r="N3611" s="12" t="s">
        <v>8276</v>
      </c>
      <c r="O3611" t="s">
        <v>8277</v>
      </c>
      <c r="P3611" s="10">
        <f t="shared" si="224"/>
        <v>153</v>
      </c>
      <c r="Q3611" s="10">
        <f t="shared" si="225"/>
        <v>143.1</v>
      </c>
      <c r="R3611">
        <f t="shared" si="226"/>
        <v>2016</v>
      </c>
      <c r="S3611" s="17">
        <f t="shared" si="227"/>
        <v>42429.991724537031</v>
      </c>
    </row>
    <row r="3612" spans="1:19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14">
        <v>1437214936</v>
      </c>
      <c r="K3612" t="b">
        <v>0</v>
      </c>
      <c r="L3612">
        <v>31</v>
      </c>
      <c r="M3612" t="b">
        <v>1</v>
      </c>
      <c r="N3612" s="12" t="s">
        <v>8276</v>
      </c>
      <c r="O3612" t="s">
        <v>8277</v>
      </c>
      <c r="P3612" s="10">
        <f t="shared" si="224"/>
        <v>162</v>
      </c>
      <c r="Q3612" s="10">
        <f t="shared" si="225"/>
        <v>52.35</v>
      </c>
      <c r="R3612">
        <f t="shared" si="226"/>
        <v>2015</v>
      </c>
      <c r="S3612" s="17">
        <f t="shared" si="227"/>
        <v>42203.432129629626</v>
      </c>
    </row>
    <row r="3613" spans="1:19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14">
        <v>1425891201</v>
      </c>
      <c r="K3613" t="b">
        <v>0</v>
      </c>
      <c r="L3613">
        <v>51</v>
      </c>
      <c r="M3613" t="b">
        <v>1</v>
      </c>
      <c r="N3613" s="12" t="s">
        <v>8276</v>
      </c>
      <c r="O3613" t="s">
        <v>8277</v>
      </c>
      <c r="P3613" s="10">
        <f t="shared" si="224"/>
        <v>136</v>
      </c>
      <c r="Q3613" s="10">
        <f t="shared" si="225"/>
        <v>66.67</v>
      </c>
      <c r="R3613">
        <f t="shared" si="226"/>
        <v>2015</v>
      </c>
      <c r="S3613" s="17">
        <f t="shared" si="227"/>
        <v>42072.370381944449</v>
      </c>
    </row>
    <row r="3614" spans="1:19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14">
        <v>1401470811</v>
      </c>
      <c r="K3614" t="b">
        <v>0</v>
      </c>
      <c r="L3614">
        <v>57</v>
      </c>
      <c r="M3614" t="b">
        <v>1</v>
      </c>
      <c r="N3614" s="12" t="s">
        <v>8276</v>
      </c>
      <c r="O3614" t="s">
        <v>8277</v>
      </c>
      <c r="P3614" s="10">
        <f t="shared" si="224"/>
        <v>144</v>
      </c>
      <c r="Q3614" s="10">
        <f t="shared" si="225"/>
        <v>126.67</v>
      </c>
      <c r="R3614">
        <f t="shared" si="226"/>
        <v>2014</v>
      </c>
      <c r="S3614" s="17">
        <f t="shared" si="227"/>
        <v>41789.726979166669</v>
      </c>
    </row>
    <row r="3615" spans="1:19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14">
        <v>1401372574</v>
      </c>
      <c r="K3615" t="b">
        <v>0</v>
      </c>
      <c r="L3615">
        <v>20</v>
      </c>
      <c r="M3615" t="b">
        <v>1</v>
      </c>
      <c r="N3615" s="12" t="s">
        <v>8276</v>
      </c>
      <c r="O3615" t="s">
        <v>8277</v>
      </c>
      <c r="P3615" s="10">
        <f t="shared" si="224"/>
        <v>100</v>
      </c>
      <c r="Q3615" s="10">
        <f t="shared" si="225"/>
        <v>62.5</v>
      </c>
      <c r="R3615">
        <f t="shared" si="226"/>
        <v>2014</v>
      </c>
      <c r="S3615" s="17">
        <f t="shared" si="227"/>
        <v>41788.58997685185</v>
      </c>
    </row>
    <row r="3616" spans="1:19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14">
        <v>1432083616</v>
      </c>
      <c r="K3616" t="b">
        <v>0</v>
      </c>
      <c r="L3616">
        <v>71</v>
      </c>
      <c r="M3616" t="b">
        <v>1</v>
      </c>
      <c r="N3616" s="12" t="s">
        <v>8276</v>
      </c>
      <c r="O3616" t="s">
        <v>8277</v>
      </c>
      <c r="P3616" s="10">
        <f t="shared" si="224"/>
        <v>101</v>
      </c>
      <c r="Q3616" s="10">
        <f t="shared" si="225"/>
        <v>35.49</v>
      </c>
      <c r="R3616">
        <f t="shared" si="226"/>
        <v>2015</v>
      </c>
      <c r="S3616" s="17">
        <f t="shared" si="227"/>
        <v>42144.041851851856</v>
      </c>
    </row>
    <row r="3617" spans="1:19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14">
        <v>1447164896</v>
      </c>
      <c r="K3617" t="b">
        <v>0</v>
      </c>
      <c r="L3617">
        <v>72</v>
      </c>
      <c r="M3617" t="b">
        <v>1</v>
      </c>
      <c r="N3617" s="12" t="s">
        <v>8276</v>
      </c>
      <c r="O3617" t="s">
        <v>8277</v>
      </c>
      <c r="P3617" s="10">
        <f t="shared" si="224"/>
        <v>107</v>
      </c>
      <c r="Q3617" s="10">
        <f t="shared" si="225"/>
        <v>37.08</v>
      </c>
      <c r="R3617">
        <f t="shared" si="226"/>
        <v>2015</v>
      </c>
      <c r="S3617" s="17">
        <f t="shared" si="227"/>
        <v>42318.593703703707</v>
      </c>
    </row>
    <row r="3618" spans="1:19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14">
        <v>1424213264</v>
      </c>
      <c r="K3618" t="b">
        <v>0</v>
      </c>
      <c r="L3618">
        <v>45</v>
      </c>
      <c r="M3618" t="b">
        <v>1</v>
      </c>
      <c r="N3618" s="12" t="s">
        <v>8276</v>
      </c>
      <c r="O3618" t="s">
        <v>8277</v>
      </c>
      <c r="P3618" s="10">
        <f t="shared" si="224"/>
        <v>125</v>
      </c>
      <c r="Q3618" s="10">
        <f t="shared" si="225"/>
        <v>69.33</v>
      </c>
      <c r="R3618">
        <f t="shared" si="226"/>
        <v>2015</v>
      </c>
      <c r="S3618" s="17">
        <f t="shared" si="227"/>
        <v>42052.949814814812</v>
      </c>
    </row>
    <row r="3619" spans="1:19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14">
        <v>1486996729</v>
      </c>
      <c r="K3619" t="b">
        <v>0</v>
      </c>
      <c r="L3619">
        <v>51</v>
      </c>
      <c r="M3619" t="b">
        <v>1</v>
      </c>
      <c r="N3619" s="12" t="s">
        <v>8276</v>
      </c>
      <c r="O3619" t="s">
        <v>8277</v>
      </c>
      <c r="P3619" s="10">
        <f t="shared" si="224"/>
        <v>119</v>
      </c>
      <c r="Q3619" s="10">
        <f t="shared" si="225"/>
        <v>17.25</v>
      </c>
      <c r="R3619">
        <f t="shared" si="226"/>
        <v>2017</v>
      </c>
      <c r="S3619" s="17">
        <f t="shared" si="227"/>
        <v>42779.610289351855</v>
      </c>
    </row>
    <row r="3620" spans="1:19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14">
        <v>1430751850</v>
      </c>
      <c r="K3620" t="b">
        <v>0</v>
      </c>
      <c r="L3620">
        <v>56</v>
      </c>
      <c r="M3620" t="b">
        <v>1</v>
      </c>
      <c r="N3620" s="12" t="s">
        <v>8276</v>
      </c>
      <c r="O3620" t="s">
        <v>8277</v>
      </c>
      <c r="P3620" s="10">
        <f t="shared" si="224"/>
        <v>101</v>
      </c>
      <c r="Q3620" s="10">
        <f t="shared" si="225"/>
        <v>36.07</v>
      </c>
      <c r="R3620">
        <f t="shared" si="226"/>
        <v>2015</v>
      </c>
      <c r="S3620" s="17">
        <f t="shared" si="227"/>
        <v>42128.627893518518</v>
      </c>
    </row>
    <row r="3621" spans="1:19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14">
        <v>1476760226</v>
      </c>
      <c r="K3621" t="b">
        <v>0</v>
      </c>
      <c r="L3621">
        <v>17</v>
      </c>
      <c r="M3621" t="b">
        <v>1</v>
      </c>
      <c r="N3621" s="12" t="s">
        <v>8276</v>
      </c>
      <c r="O3621" t="s">
        <v>8277</v>
      </c>
      <c r="P3621" s="10">
        <f t="shared" si="224"/>
        <v>113</v>
      </c>
      <c r="Q3621" s="10">
        <f t="shared" si="225"/>
        <v>66.47</v>
      </c>
      <c r="R3621">
        <f t="shared" si="226"/>
        <v>2016</v>
      </c>
      <c r="S3621" s="17">
        <f t="shared" si="227"/>
        <v>42661.132245370376</v>
      </c>
    </row>
    <row r="3622" spans="1:19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14">
        <v>1422916261</v>
      </c>
      <c r="K3622" t="b">
        <v>0</v>
      </c>
      <c r="L3622">
        <v>197</v>
      </c>
      <c r="M3622" t="b">
        <v>1</v>
      </c>
      <c r="N3622" s="12" t="s">
        <v>8276</v>
      </c>
      <c r="O3622" t="s">
        <v>8277</v>
      </c>
      <c r="P3622" s="10">
        <f t="shared" si="224"/>
        <v>105</v>
      </c>
      <c r="Q3622" s="10">
        <f t="shared" si="225"/>
        <v>56.07</v>
      </c>
      <c r="R3622">
        <f t="shared" si="226"/>
        <v>2015</v>
      </c>
      <c r="S3622" s="17">
        <f t="shared" si="227"/>
        <v>42037.938206018516</v>
      </c>
    </row>
    <row r="3623" spans="1:19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14">
        <v>1473200844</v>
      </c>
      <c r="K3623" t="b">
        <v>0</v>
      </c>
      <c r="L3623">
        <v>70</v>
      </c>
      <c r="M3623" t="b">
        <v>1</v>
      </c>
      <c r="N3623" s="12" t="s">
        <v>8276</v>
      </c>
      <c r="O3623" t="s">
        <v>8277</v>
      </c>
      <c r="P3623" s="10">
        <f t="shared" si="224"/>
        <v>110</v>
      </c>
      <c r="Q3623" s="10">
        <f t="shared" si="225"/>
        <v>47.03</v>
      </c>
      <c r="R3623">
        <f t="shared" si="226"/>
        <v>2016</v>
      </c>
      <c r="S3623" s="17">
        <f t="shared" si="227"/>
        <v>42619.935694444444</v>
      </c>
    </row>
    <row r="3624" spans="1:19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14">
        <v>1409030371</v>
      </c>
      <c r="K3624" t="b">
        <v>0</v>
      </c>
      <c r="L3624">
        <v>21</v>
      </c>
      <c r="M3624" t="b">
        <v>1</v>
      </c>
      <c r="N3624" s="12" t="s">
        <v>8276</v>
      </c>
      <c r="O3624" t="s">
        <v>8277</v>
      </c>
      <c r="P3624" s="10">
        <f t="shared" si="224"/>
        <v>100</v>
      </c>
      <c r="Q3624" s="10">
        <f t="shared" si="225"/>
        <v>47.67</v>
      </c>
      <c r="R3624">
        <f t="shared" si="226"/>
        <v>2014</v>
      </c>
      <c r="S3624" s="17">
        <f t="shared" si="227"/>
        <v>41877.221886574072</v>
      </c>
    </row>
    <row r="3625" spans="1:19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14">
        <v>1404841270</v>
      </c>
      <c r="K3625" t="b">
        <v>0</v>
      </c>
      <c r="L3625">
        <v>34</v>
      </c>
      <c r="M3625" t="b">
        <v>1</v>
      </c>
      <c r="N3625" s="12" t="s">
        <v>8276</v>
      </c>
      <c r="O3625" t="s">
        <v>8277</v>
      </c>
      <c r="P3625" s="10">
        <f t="shared" si="224"/>
        <v>120</v>
      </c>
      <c r="Q3625" s="10">
        <f t="shared" si="225"/>
        <v>88.24</v>
      </c>
      <c r="R3625">
        <f t="shared" si="226"/>
        <v>2014</v>
      </c>
      <c r="S3625" s="17">
        <f t="shared" si="227"/>
        <v>41828.736921296295</v>
      </c>
    </row>
    <row r="3626" spans="1:19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14">
        <v>1466793290</v>
      </c>
      <c r="K3626" t="b">
        <v>0</v>
      </c>
      <c r="L3626">
        <v>39</v>
      </c>
      <c r="M3626" t="b">
        <v>1</v>
      </c>
      <c r="N3626" s="12" t="s">
        <v>8276</v>
      </c>
      <c r="O3626" t="s">
        <v>8277</v>
      </c>
      <c r="P3626" s="10">
        <f t="shared" si="224"/>
        <v>105</v>
      </c>
      <c r="Q3626" s="10">
        <f t="shared" si="225"/>
        <v>80.72</v>
      </c>
      <c r="R3626">
        <f t="shared" si="226"/>
        <v>2016</v>
      </c>
      <c r="S3626" s="17">
        <f t="shared" si="227"/>
        <v>42545.774189814809</v>
      </c>
    </row>
    <row r="3627" spans="1:19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14">
        <v>1433259577</v>
      </c>
      <c r="K3627" t="b">
        <v>0</v>
      </c>
      <c r="L3627">
        <v>78</v>
      </c>
      <c r="M3627" t="b">
        <v>1</v>
      </c>
      <c r="N3627" s="12" t="s">
        <v>8276</v>
      </c>
      <c r="O3627" t="s">
        <v>8277</v>
      </c>
      <c r="P3627" s="10">
        <f t="shared" si="224"/>
        <v>103</v>
      </c>
      <c r="Q3627" s="10">
        <f t="shared" si="225"/>
        <v>39.49</v>
      </c>
      <c r="R3627">
        <f t="shared" si="226"/>
        <v>2015</v>
      </c>
      <c r="S3627" s="17">
        <f t="shared" si="227"/>
        <v>42157.652511574073</v>
      </c>
    </row>
    <row r="3628" spans="1:19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14">
        <v>1406390457</v>
      </c>
      <c r="K3628" t="b">
        <v>0</v>
      </c>
      <c r="L3628">
        <v>48</v>
      </c>
      <c r="M3628" t="b">
        <v>1</v>
      </c>
      <c r="N3628" s="12" t="s">
        <v>8276</v>
      </c>
      <c r="O3628" t="s">
        <v>8277</v>
      </c>
      <c r="P3628" s="10">
        <f t="shared" si="224"/>
        <v>102</v>
      </c>
      <c r="Q3628" s="10">
        <f t="shared" si="225"/>
        <v>84.85</v>
      </c>
      <c r="R3628">
        <f t="shared" si="226"/>
        <v>2014</v>
      </c>
      <c r="S3628" s="17">
        <f t="shared" si="227"/>
        <v>41846.667326388888</v>
      </c>
    </row>
    <row r="3629" spans="1:19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14">
        <v>1459446487</v>
      </c>
      <c r="K3629" t="b">
        <v>0</v>
      </c>
      <c r="L3629">
        <v>29</v>
      </c>
      <c r="M3629" t="b">
        <v>1</v>
      </c>
      <c r="N3629" s="12" t="s">
        <v>8276</v>
      </c>
      <c r="O3629" t="s">
        <v>8277</v>
      </c>
      <c r="P3629" s="10">
        <f t="shared" si="224"/>
        <v>100</v>
      </c>
      <c r="Q3629" s="10">
        <f t="shared" si="225"/>
        <v>68.97</v>
      </c>
      <c r="R3629">
        <f t="shared" si="226"/>
        <v>2016</v>
      </c>
      <c r="S3629" s="17">
        <f t="shared" si="227"/>
        <v>42460.741747685184</v>
      </c>
    </row>
    <row r="3630" spans="1:19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14">
        <v>1444852796</v>
      </c>
      <c r="K3630" t="b">
        <v>0</v>
      </c>
      <c r="L3630">
        <v>0</v>
      </c>
      <c r="M3630" t="b">
        <v>0</v>
      </c>
      <c r="N3630" s="12" t="s">
        <v>8276</v>
      </c>
      <c r="O3630" t="s">
        <v>8318</v>
      </c>
      <c r="P3630" s="10">
        <f t="shared" si="224"/>
        <v>0</v>
      </c>
      <c r="Q3630" s="10" t="e">
        <f t="shared" si="225"/>
        <v>#DIV/0!</v>
      </c>
      <c r="R3630">
        <f t="shared" si="226"/>
        <v>2015</v>
      </c>
      <c r="S3630" s="17">
        <f t="shared" si="227"/>
        <v>42291.833287037036</v>
      </c>
    </row>
    <row r="3631" spans="1:19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14">
        <v>1457403364</v>
      </c>
      <c r="K3631" t="b">
        <v>0</v>
      </c>
      <c r="L3631">
        <v>2</v>
      </c>
      <c r="M3631" t="b">
        <v>0</v>
      </c>
      <c r="N3631" s="12" t="s">
        <v>8276</v>
      </c>
      <c r="O3631" t="s">
        <v>8318</v>
      </c>
      <c r="P3631" s="10">
        <f t="shared" si="224"/>
        <v>0</v>
      </c>
      <c r="Q3631" s="10">
        <f t="shared" si="225"/>
        <v>1</v>
      </c>
      <c r="R3631">
        <f t="shared" si="226"/>
        <v>2016</v>
      </c>
      <c r="S3631" s="17">
        <f t="shared" si="227"/>
        <v>42437.094490740739</v>
      </c>
    </row>
    <row r="3632" spans="1:19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14">
        <v>1414700390</v>
      </c>
      <c r="K3632" t="b">
        <v>0</v>
      </c>
      <c r="L3632">
        <v>1</v>
      </c>
      <c r="M3632" t="b">
        <v>0</v>
      </c>
      <c r="N3632" s="12" t="s">
        <v>8276</v>
      </c>
      <c r="O3632" t="s">
        <v>8318</v>
      </c>
      <c r="P3632" s="10">
        <f t="shared" si="224"/>
        <v>0</v>
      </c>
      <c r="Q3632" s="10">
        <f t="shared" si="225"/>
        <v>1</v>
      </c>
      <c r="R3632">
        <f t="shared" si="226"/>
        <v>2014</v>
      </c>
      <c r="S3632" s="17">
        <f t="shared" si="227"/>
        <v>41942.84710648148</v>
      </c>
    </row>
    <row r="3633" spans="1:19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14">
        <v>1409335497</v>
      </c>
      <c r="K3633" t="b">
        <v>0</v>
      </c>
      <c r="L3633">
        <v>59</v>
      </c>
      <c r="M3633" t="b">
        <v>0</v>
      </c>
      <c r="N3633" s="12" t="s">
        <v>8276</v>
      </c>
      <c r="O3633" t="s">
        <v>8318</v>
      </c>
      <c r="P3633" s="10">
        <f t="shared" si="224"/>
        <v>51</v>
      </c>
      <c r="Q3633" s="10">
        <f t="shared" si="225"/>
        <v>147.88</v>
      </c>
      <c r="R3633">
        <f t="shared" si="226"/>
        <v>2014</v>
      </c>
      <c r="S3633" s="17">
        <f t="shared" si="227"/>
        <v>41880.753437499996</v>
      </c>
    </row>
    <row r="3634" spans="1:19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14">
        <v>1415053749</v>
      </c>
      <c r="K3634" t="b">
        <v>0</v>
      </c>
      <c r="L3634">
        <v>1</v>
      </c>
      <c r="M3634" t="b">
        <v>0</v>
      </c>
      <c r="N3634" s="12" t="s">
        <v>8276</v>
      </c>
      <c r="O3634" t="s">
        <v>8318</v>
      </c>
      <c r="P3634" s="10">
        <f t="shared" si="224"/>
        <v>20</v>
      </c>
      <c r="Q3634" s="10">
        <f t="shared" si="225"/>
        <v>100</v>
      </c>
      <c r="R3634">
        <f t="shared" si="226"/>
        <v>2014</v>
      </c>
      <c r="S3634" s="17">
        <f t="shared" si="227"/>
        <v>41946.936909722222</v>
      </c>
    </row>
    <row r="3635" spans="1:19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14">
        <v>1475765867</v>
      </c>
      <c r="K3635" t="b">
        <v>0</v>
      </c>
      <c r="L3635">
        <v>31</v>
      </c>
      <c r="M3635" t="b">
        <v>0</v>
      </c>
      <c r="N3635" s="12" t="s">
        <v>8276</v>
      </c>
      <c r="O3635" t="s">
        <v>8318</v>
      </c>
      <c r="P3635" s="10">
        <f t="shared" si="224"/>
        <v>35</v>
      </c>
      <c r="Q3635" s="10">
        <f t="shared" si="225"/>
        <v>56.84</v>
      </c>
      <c r="R3635">
        <f t="shared" si="226"/>
        <v>2016</v>
      </c>
      <c r="S3635" s="17">
        <f t="shared" si="227"/>
        <v>42649.623460648145</v>
      </c>
    </row>
    <row r="3636" spans="1:19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14">
        <v>1480219174</v>
      </c>
      <c r="K3636" t="b">
        <v>0</v>
      </c>
      <c r="L3636">
        <v>18</v>
      </c>
      <c r="M3636" t="b">
        <v>0</v>
      </c>
      <c r="N3636" s="12" t="s">
        <v>8276</v>
      </c>
      <c r="O3636" t="s">
        <v>8318</v>
      </c>
      <c r="P3636" s="10">
        <f t="shared" si="224"/>
        <v>4</v>
      </c>
      <c r="Q3636" s="10">
        <f t="shared" si="225"/>
        <v>176.94</v>
      </c>
      <c r="R3636">
        <f t="shared" si="226"/>
        <v>2016</v>
      </c>
      <c r="S3636" s="17">
        <f t="shared" si="227"/>
        <v>42701.166365740741</v>
      </c>
    </row>
    <row r="3637" spans="1:19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14">
        <v>1458594676</v>
      </c>
      <c r="K3637" t="b">
        <v>0</v>
      </c>
      <c r="L3637">
        <v>10</v>
      </c>
      <c r="M3637" t="b">
        <v>0</v>
      </c>
      <c r="N3637" s="12" t="s">
        <v>8276</v>
      </c>
      <c r="O3637" t="s">
        <v>8318</v>
      </c>
      <c r="P3637" s="10">
        <f t="shared" si="224"/>
        <v>36</v>
      </c>
      <c r="Q3637" s="10">
        <f t="shared" si="225"/>
        <v>127.6</v>
      </c>
      <c r="R3637">
        <f t="shared" si="226"/>
        <v>2016</v>
      </c>
      <c r="S3637" s="17">
        <f t="shared" si="227"/>
        <v>42450.88282407407</v>
      </c>
    </row>
    <row r="3638" spans="1:19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14">
        <v>1439224829</v>
      </c>
      <c r="K3638" t="b">
        <v>0</v>
      </c>
      <c r="L3638">
        <v>0</v>
      </c>
      <c r="M3638" t="b">
        <v>0</v>
      </c>
      <c r="N3638" s="12" t="s">
        <v>8276</v>
      </c>
      <c r="O3638" t="s">
        <v>8318</v>
      </c>
      <c r="P3638" s="10">
        <f t="shared" si="224"/>
        <v>0</v>
      </c>
      <c r="Q3638" s="10" t="e">
        <f t="shared" si="225"/>
        <v>#DIV/0!</v>
      </c>
      <c r="R3638">
        <f t="shared" si="226"/>
        <v>2015</v>
      </c>
      <c r="S3638" s="17">
        <f t="shared" si="227"/>
        <v>42226.694780092599</v>
      </c>
    </row>
    <row r="3639" spans="1:19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14">
        <v>1417538935</v>
      </c>
      <c r="K3639" t="b">
        <v>0</v>
      </c>
      <c r="L3639">
        <v>14</v>
      </c>
      <c r="M3639" t="b">
        <v>0</v>
      </c>
      <c r="N3639" s="12" t="s">
        <v>8276</v>
      </c>
      <c r="O3639" t="s">
        <v>8318</v>
      </c>
      <c r="P3639" s="10">
        <f t="shared" si="224"/>
        <v>31</v>
      </c>
      <c r="Q3639" s="10">
        <f t="shared" si="225"/>
        <v>66.14</v>
      </c>
      <c r="R3639">
        <f t="shared" si="226"/>
        <v>2014</v>
      </c>
      <c r="S3639" s="17">
        <f t="shared" si="227"/>
        <v>41975.700636574074</v>
      </c>
    </row>
    <row r="3640" spans="1:19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14">
        <v>1424275732</v>
      </c>
      <c r="K3640" t="b">
        <v>0</v>
      </c>
      <c r="L3640">
        <v>2</v>
      </c>
      <c r="M3640" t="b">
        <v>0</v>
      </c>
      <c r="N3640" s="12" t="s">
        <v>8276</v>
      </c>
      <c r="O3640" t="s">
        <v>8318</v>
      </c>
      <c r="P3640" s="10">
        <f t="shared" si="224"/>
        <v>7</v>
      </c>
      <c r="Q3640" s="10">
        <f t="shared" si="225"/>
        <v>108</v>
      </c>
      <c r="R3640">
        <f t="shared" si="226"/>
        <v>2015</v>
      </c>
      <c r="S3640" s="17">
        <f t="shared" si="227"/>
        <v>42053.672824074078</v>
      </c>
    </row>
    <row r="3641" spans="1:19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14">
        <v>1470672906</v>
      </c>
      <c r="K3641" t="b">
        <v>0</v>
      </c>
      <c r="L3641">
        <v>1</v>
      </c>
      <c r="M3641" t="b">
        <v>0</v>
      </c>
      <c r="N3641" s="12" t="s">
        <v>8276</v>
      </c>
      <c r="O3641" t="s">
        <v>8318</v>
      </c>
      <c r="P3641" s="10">
        <f t="shared" si="224"/>
        <v>0</v>
      </c>
      <c r="Q3641" s="10">
        <f t="shared" si="225"/>
        <v>1</v>
      </c>
      <c r="R3641">
        <f t="shared" si="226"/>
        <v>2016</v>
      </c>
      <c r="S3641" s="17">
        <f t="shared" si="227"/>
        <v>42590.677152777775</v>
      </c>
    </row>
    <row r="3642" spans="1:19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14">
        <v>1428691530</v>
      </c>
      <c r="K3642" t="b">
        <v>0</v>
      </c>
      <c r="L3642">
        <v>3</v>
      </c>
      <c r="M3642" t="b">
        <v>0</v>
      </c>
      <c r="N3642" s="12" t="s">
        <v>8276</v>
      </c>
      <c r="O3642" t="s">
        <v>8318</v>
      </c>
      <c r="P3642" s="10">
        <f t="shared" si="224"/>
        <v>6</v>
      </c>
      <c r="Q3642" s="10">
        <f t="shared" si="225"/>
        <v>18.329999999999998</v>
      </c>
      <c r="R3642">
        <f t="shared" si="226"/>
        <v>2015</v>
      </c>
      <c r="S3642" s="17">
        <f t="shared" si="227"/>
        <v>42104.781597222223</v>
      </c>
    </row>
    <row r="3643" spans="1:19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14">
        <v>1410966179</v>
      </c>
      <c r="K3643" t="b">
        <v>0</v>
      </c>
      <c r="L3643">
        <v>0</v>
      </c>
      <c r="M3643" t="b">
        <v>0</v>
      </c>
      <c r="N3643" s="12" t="s">
        <v>8276</v>
      </c>
      <c r="O3643" t="s">
        <v>8318</v>
      </c>
      <c r="P3643" s="10">
        <f t="shared" si="224"/>
        <v>0</v>
      </c>
      <c r="Q3643" s="10" t="e">
        <f t="shared" si="225"/>
        <v>#DIV/0!</v>
      </c>
      <c r="R3643">
        <f t="shared" si="226"/>
        <v>2014</v>
      </c>
      <c r="S3643" s="17">
        <f t="shared" si="227"/>
        <v>41899.627071759263</v>
      </c>
    </row>
    <row r="3644" spans="1:19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14">
        <v>1445369727</v>
      </c>
      <c r="K3644" t="b">
        <v>0</v>
      </c>
      <c r="L3644">
        <v>2</v>
      </c>
      <c r="M3644" t="b">
        <v>0</v>
      </c>
      <c r="N3644" s="12" t="s">
        <v>8276</v>
      </c>
      <c r="O3644" t="s">
        <v>8318</v>
      </c>
      <c r="P3644" s="10">
        <f t="shared" si="224"/>
        <v>2</v>
      </c>
      <c r="Q3644" s="10">
        <f t="shared" si="225"/>
        <v>7.5</v>
      </c>
      <c r="R3644">
        <f t="shared" si="226"/>
        <v>2015</v>
      </c>
      <c r="S3644" s="17">
        <f t="shared" si="227"/>
        <v>42297.816284722227</v>
      </c>
    </row>
    <row r="3645" spans="1:19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14">
        <v>1444274839</v>
      </c>
      <c r="K3645" t="b">
        <v>0</v>
      </c>
      <c r="L3645">
        <v>0</v>
      </c>
      <c r="M3645" t="b">
        <v>0</v>
      </c>
      <c r="N3645" s="12" t="s">
        <v>8276</v>
      </c>
      <c r="O3645" t="s">
        <v>8318</v>
      </c>
      <c r="P3645" s="10">
        <f t="shared" si="224"/>
        <v>0</v>
      </c>
      <c r="Q3645" s="10" t="e">
        <f t="shared" si="225"/>
        <v>#DIV/0!</v>
      </c>
      <c r="R3645">
        <f t="shared" si="226"/>
        <v>2015</v>
      </c>
      <c r="S3645" s="17">
        <f t="shared" si="227"/>
        <v>42285.143969907411</v>
      </c>
    </row>
    <row r="3646" spans="1:19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14">
        <v>1454996887</v>
      </c>
      <c r="K3646" t="b">
        <v>0</v>
      </c>
      <c r="L3646">
        <v>12</v>
      </c>
      <c r="M3646" t="b">
        <v>0</v>
      </c>
      <c r="N3646" s="12" t="s">
        <v>8276</v>
      </c>
      <c r="O3646" t="s">
        <v>8318</v>
      </c>
      <c r="P3646" s="10">
        <f t="shared" si="224"/>
        <v>16</v>
      </c>
      <c r="Q3646" s="10">
        <f t="shared" si="225"/>
        <v>68.42</v>
      </c>
      <c r="R3646">
        <f t="shared" si="226"/>
        <v>2016</v>
      </c>
      <c r="S3646" s="17">
        <f t="shared" si="227"/>
        <v>42409.241747685184</v>
      </c>
    </row>
    <row r="3647" spans="1:19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14">
        <v>1477178238</v>
      </c>
      <c r="K3647" t="b">
        <v>0</v>
      </c>
      <c r="L3647">
        <v>1</v>
      </c>
      <c r="M3647" t="b">
        <v>0</v>
      </c>
      <c r="N3647" s="12" t="s">
        <v>8276</v>
      </c>
      <c r="O3647" t="s">
        <v>8318</v>
      </c>
      <c r="P3647" s="10">
        <f t="shared" si="224"/>
        <v>0</v>
      </c>
      <c r="Q3647" s="10">
        <f t="shared" si="225"/>
        <v>1</v>
      </c>
      <c r="R3647">
        <f t="shared" si="226"/>
        <v>2016</v>
      </c>
      <c r="S3647" s="17">
        <f t="shared" si="227"/>
        <v>42665.970347222217</v>
      </c>
    </row>
    <row r="3648" spans="1:19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14">
        <v>1431770802</v>
      </c>
      <c r="K3648" t="b">
        <v>0</v>
      </c>
      <c r="L3648">
        <v>8</v>
      </c>
      <c r="M3648" t="b">
        <v>0</v>
      </c>
      <c r="N3648" s="12" t="s">
        <v>8276</v>
      </c>
      <c r="O3648" t="s">
        <v>8318</v>
      </c>
      <c r="P3648" s="10">
        <f t="shared" si="224"/>
        <v>5</v>
      </c>
      <c r="Q3648" s="10">
        <f t="shared" si="225"/>
        <v>60.13</v>
      </c>
      <c r="R3648">
        <f t="shared" si="226"/>
        <v>2015</v>
      </c>
      <c r="S3648" s="17">
        <f t="shared" si="227"/>
        <v>42140.421319444446</v>
      </c>
    </row>
    <row r="3649" spans="1:19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14">
        <v>1471370327</v>
      </c>
      <c r="K3649" t="b">
        <v>0</v>
      </c>
      <c r="L3649">
        <v>2</v>
      </c>
      <c r="M3649" t="b">
        <v>0</v>
      </c>
      <c r="N3649" s="12" t="s">
        <v>8276</v>
      </c>
      <c r="O3649" t="s">
        <v>8318</v>
      </c>
      <c r="P3649" s="10">
        <f t="shared" si="224"/>
        <v>6</v>
      </c>
      <c r="Q3649" s="10">
        <f t="shared" si="225"/>
        <v>15</v>
      </c>
      <c r="R3649">
        <f t="shared" si="226"/>
        <v>2016</v>
      </c>
      <c r="S3649" s="17">
        <f t="shared" si="227"/>
        <v>42598.749155092592</v>
      </c>
    </row>
    <row r="3650" spans="1:19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14">
        <v>1409900445</v>
      </c>
      <c r="K3650" t="b">
        <v>0</v>
      </c>
      <c r="L3650">
        <v>73</v>
      </c>
      <c r="M3650" t="b">
        <v>1</v>
      </c>
      <c r="N3650" s="12" t="s">
        <v>8276</v>
      </c>
      <c r="O3650" t="s">
        <v>8277</v>
      </c>
      <c r="P3650" s="10">
        <f t="shared" si="224"/>
        <v>100</v>
      </c>
      <c r="Q3650" s="10">
        <f t="shared" si="225"/>
        <v>550.04</v>
      </c>
      <c r="R3650">
        <f t="shared" si="226"/>
        <v>2014</v>
      </c>
      <c r="S3650" s="17">
        <f t="shared" si="227"/>
        <v>41887.292187500003</v>
      </c>
    </row>
    <row r="3651" spans="1:19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14">
        <v>1400691994</v>
      </c>
      <c r="K3651" t="b">
        <v>0</v>
      </c>
      <c r="L3651">
        <v>8</v>
      </c>
      <c r="M3651" t="b">
        <v>1</v>
      </c>
      <c r="N3651" s="12" t="s">
        <v>8276</v>
      </c>
      <c r="O3651" t="s">
        <v>8277</v>
      </c>
      <c r="P3651" s="10">
        <f t="shared" ref="P3651:P3714" si="228">ROUND(E3651/D3651*100,0)</f>
        <v>104</v>
      </c>
      <c r="Q3651" s="10">
        <f t="shared" ref="Q3651:Q3714" si="229">ROUND(E3651/L3651,2)</f>
        <v>97.5</v>
      </c>
      <c r="R3651">
        <f t="shared" ref="R3651:R3714" si="230">YEAR(S3651)</f>
        <v>2014</v>
      </c>
      <c r="S3651" s="17">
        <f t="shared" ref="S3651:S3714" si="231">(((J3651/60)/60)/24)+DATE(1970,1,1)</f>
        <v>41780.712893518517</v>
      </c>
    </row>
    <row r="3652" spans="1:19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14">
        <v>1452598184</v>
      </c>
      <c r="K3652" t="b">
        <v>0</v>
      </c>
      <c r="L3652">
        <v>17</v>
      </c>
      <c r="M3652" t="b">
        <v>1</v>
      </c>
      <c r="N3652" s="12" t="s">
        <v>8276</v>
      </c>
      <c r="O3652" t="s">
        <v>8277</v>
      </c>
      <c r="P3652" s="10">
        <f t="shared" si="228"/>
        <v>100</v>
      </c>
      <c r="Q3652" s="10">
        <f t="shared" si="229"/>
        <v>29.41</v>
      </c>
      <c r="R3652">
        <f t="shared" si="230"/>
        <v>2016</v>
      </c>
      <c r="S3652" s="17">
        <f t="shared" si="231"/>
        <v>42381.478981481487</v>
      </c>
    </row>
    <row r="3653" spans="1:19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14">
        <v>1404833442</v>
      </c>
      <c r="K3653" t="b">
        <v>0</v>
      </c>
      <c r="L3653">
        <v>9</v>
      </c>
      <c r="M3653" t="b">
        <v>1</v>
      </c>
      <c r="N3653" s="12" t="s">
        <v>8276</v>
      </c>
      <c r="O3653" t="s">
        <v>8277</v>
      </c>
      <c r="P3653" s="10">
        <f t="shared" si="228"/>
        <v>104</v>
      </c>
      <c r="Q3653" s="10">
        <f t="shared" si="229"/>
        <v>57.78</v>
      </c>
      <c r="R3653">
        <f t="shared" si="230"/>
        <v>2014</v>
      </c>
      <c r="S3653" s="17">
        <f t="shared" si="231"/>
        <v>41828.646319444444</v>
      </c>
    </row>
    <row r="3654" spans="1:19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14">
        <v>1471188502</v>
      </c>
      <c r="K3654" t="b">
        <v>0</v>
      </c>
      <c r="L3654">
        <v>17</v>
      </c>
      <c r="M3654" t="b">
        <v>1</v>
      </c>
      <c r="N3654" s="12" t="s">
        <v>8276</v>
      </c>
      <c r="O3654" t="s">
        <v>8277</v>
      </c>
      <c r="P3654" s="10">
        <f t="shared" si="228"/>
        <v>251</v>
      </c>
      <c r="Q3654" s="10">
        <f t="shared" si="229"/>
        <v>44.24</v>
      </c>
      <c r="R3654">
        <f t="shared" si="230"/>
        <v>2016</v>
      </c>
      <c r="S3654" s="17">
        <f t="shared" si="231"/>
        <v>42596.644699074073</v>
      </c>
    </row>
    <row r="3655" spans="1:19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14">
        <v>1436172207</v>
      </c>
      <c r="K3655" t="b">
        <v>0</v>
      </c>
      <c r="L3655">
        <v>33</v>
      </c>
      <c r="M3655" t="b">
        <v>1</v>
      </c>
      <c r="N3655" s="12" t="s">
        <v>8276</v>
      </c>
      <c r="O3655" t="s">
        <v>8277</v>
      </c>
      <c r="P3655" s="10">
        <f t="shared" si="228"/>
        <v>101</v>
      </c>
      <c r="Q3655" s="10">
        <f t="shared" si="229"/>
        <v>60.91</v>
      </c>
      <c r="R3655">
        <f t="shared" si="230"/>
        <v>2015</v>
      </c>
      <c r="S3655" s="17">
        <f t="shared" si="231"/>
        <v>42191.363506944443</v>
      </c>
    </row>
    <row r="3656" spans="1:19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14">
        <v>1457690386</v>
      </c>
      <c r="K3656" t="b">
        <v>0</v>
      </c>
      <c r="L3656">
        <v>38</v>
      </c>
      <c r="M3656" t="b">
        <v>1</v>
      </c>
      <c r="N3656" s="12" t="s">
        <v>8276</v>
      </c>
      <c r="O3656" t="s">
        <v>8277</v>
      </c>
      <c r="P3656" s="10">
        <f t="shared" si="228"/>
        <v>174</v>
      </c>
      <c r="Q3656" s="10">
        <f t="shared" si="229"/>
        <v>68.84</v>
      </c>
      <c r="R3656">
        <f t="shared" si="230"/>
        <v>2016</v>
      </c>
      <c r="S3656" s="17">
        <f t="shared" si="231"/>
        <v>42440.416504629626</v>
      </c>
    </row>
    <row r="3657" spans="1:19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14">
        <v>1434654998</v>
      </c>
      <c r="K3657" t="b">
        <v>0</v>
      </c>
      <c r="L3657">
        <v>79</v>
      </c>
      <c r="M3657" t="b">
        <v>1</v>
      </c>
      <c r="N3657" s="12" t="s">
        <v>8276</v>
      </c>
      <c r="O3657" t="s">
        <v>8277</v>
      </c>
      <c r="P3657" s="10">
        <f t="shared" si="228"/>
        <v>116</v>
      </c>
      <c r="Q3657" s="10">
        <f t="shared" si="229"/>
        <v>73.58</v>
      </c>
      <c r="R3657">
        <f t="shared" si="230"/>
        <v>2015</v>
      </c>
      <c r="S3657" s="17">
        <f t="shared" si="231"/>
        <v>42173.803217592591</v>
      </c>
    </row>
    <row r="3658" spans="1:19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14">
        <v>1483393836</v>
      </c>
      <c r="K3658" t="b">
        <v>0</v>
      </c>
      <c r="L3658">
        <v>46</v>
      </c>
      <c r="M3658" t="b">
        <v>1</v>
      </c>
      <c r="N3658" s="12" t="s">
        <v>8276</v>
      </c>
      <c r="O3658" t="s">
        <v>8277</v>
      </c>
      <c r="P3658" s="10">
        <f t="shared" si="228"/>
        <v>106</v>
      </c>
      <c r="Q3658" s="10">
        <f t="shared" si="229"/>
        <v>115.02</v>
      </c>
      <c r="R3658">
        <f t="shared" si="230"/>
        <v>2017</v>
      </c>
      <c r="S3658" s="17">
        <f t="shared" si="231"/>
        <v>42737.910138888896</v>
      </c>
    </row>
    <row r="3659" spans="1:19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14">
        <v>1462806419</v>
      </c>
      <c r="K3659" t="b">
        <v>0</v>
      </c>
      <c r="L3659">
        <v>20</v>
      </c>
      <c r="M3659" t="b">
        <v>1</v>
      </c>
      <c r="N3659" s="12" t="s">
        <v>8276</v>
      </c>
      <c r="O3659" t="s">
        <v>8277</v>
      </c>
      <c r="P3659" s="10">
        <f t="shared" si="228"/>
        <v>111</v>
      </c>
      <c r="Q3659" s="10">
        <f t="shared" si="229"/>
        <v>110.75</v>
      </c>
      <c r="R3659">
        <f t="shared" si="230"/>
        <v>2016</v>
      </c>
      <c r="S3659" s="17">
        <f t="shared" si="231"/>
        <v>42499.629849537043</v>
      </c>
    </row>
    <row r="3660" spans="1:19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14">
        <v>1400272580</v>
      </c>
      <c r="K3660" t="b">
        <v>0</v>
      </c>
      <c r="L3660">
        <v>20</v>
      </c>
      <c r="M3660" t="b">
        <v>1</v>
      </c>
      <c r="N3660" s="12" t="s">
        <v>8276</v>
      </c>
      <c r="O3660" t="s">
        <v>8277</v>
      </c>
      <c r="P3660" s="10">
        <f t="shared" si="228"/>
        <v>101</v>
      </c>
      <c r="Q3660" s="10">
        <f t="shared" si="229"/>
        <v>75.5</v>
      </c>
      <c r="R3660">
        <f t="shared" si="230"/>
        <v>2014</v>
      </c>
      <c r="S3660" s="17">
        <f t="shared" si="231"/>
        <v>41775.858564814815</v>
      </c>
    </row>
    <row r="3661" spans="1:19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14">
        <v>1424414350</v>
      </c>
      <c r="K3661" t="b">
        <v>0</v>
      </c>
      <c r="L3661">
        <v>13</v>
      </c>
      <c r="M3661" t="b">
        <v>1</v>
      </c>
      <c r="N3661" s="12" t="s">
        <v>8276</v>
      </c>
      <c r="O3661" t="s">
        <v>8277</v>
      </c>
      <c r="P3661" s="10">
        <f t="shared" si="228"/>
        <v>102</v>
      </c>
      <c r="Q3661" s="10">
        <f t="shared" si="229"/>
        <v>235.46</v>
      </c>
      <c r="R3661">
        <f t="shared" si="230"/>
        <v>2015</v>
      </c>
      <c r="S3661" s="17">
        <f t="shared" si="231"/>
        <v>42055.277199074073</v>
      </c>
    </row>
    <row r="3662" spans="1:19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14">
        <v>1417208925</v>
      </c>
      <c r="K3662" t="b">
        <v>0</v>
      </c>
      <c r="L3662">
        <v>22</v>
      </c>
      <c r="M3662" t="b">
        <v>1</v>
      </c>
      <c r="N3662" s="12" t="s">
        <v>8276</v>
      </c>
      <c r="O3662" t="s">
        <v>8277</v>
      </c>
      <c r="P3662" s="10">
        <f t="shared" si="228"/>
        <v>100</v>
      </c>
      <c r="Q3662" s="10">
        <f t="shared" si="229"/>
        <v>11.36</v>
      </c>
      <c r="R3662">
        <f t="shared" si="230"/>
        <v>2014</v>
      </c>
      <c r="S3662" s="17">
        <f t="shared" si="231"/>
        <v>41971.881076388891</v>
      </c>
    </row>
    <row r="3663" spans="1:19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14">
        <v>1458336672</v>
      </c>
      <c r="K3663" t="b">
        <v>0</v>
      </c>
      <c r="L3663">
        <v>36</v>
      </c>
      <c r="M3663" t="b">
        <v>1</v>
      </c>
      <c r="N3663" s="12" t="s">
        <v>8276</v>
      </c>
      <c r="O3663" t="s">
        <v>8277</v>
      </c>
      <c r="P3663" s="10">
        <f t="shared" si="228"/>
        <v>111</v>
      </c>
      <c r="Q3663" s="10">
        <f t="shared" si="229"/>
        <v>92.5</v>
      </c>
      <c r="R3663">
        <f t="shared" si="230"/>
        <v>2016</v>
      </c>
      <c r="S3663" s="17">
        <f t="shared" si="231"/>
        <v>42447.896666666667</v>
      </c>
    </row>
    <row r="3664" spans="1:19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14">
        <v>1425187014</v>
      </c>
      <c r="K3664" t="b">
        <v>0</v>
      </c>
      <c r="L3664">
        <v>40</v>
      </c>
      <c r="M3664" t="b">
        <v>1</v>
      </c>
      <c r="N3664" s="12" t="s">
        <v>8276</v>
      </c>
      <c r="O3664" t="s">
        <v>8277</v>
      </c>
      <c r="P3664" s="10">
        <f t="shared" si="228"/>
        <v>101</v>
      </c>
      <c r="Q3664" s="10">
        <f t="shared" si="229"/>
        <v>202.85</v>
      </c>
      <c r="R3664">
        <f t="shared" si="230"/>
        <v>2015</v>
      </c>
      <c r="S3664" s="17">
        <f t="shared" si="231"/>
        <v>42064.220069444447</v>
      </c>
    </row>
    <row r="3665" spans="1:19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14">
        <v>1477133430</v>
      </c>
      <c r="K3665" t="b">
        <v>0</v>
      </c>
      <c r="L3665">
        <v>9</v>
      </c>
      <c r="M3665" t="b">
        <v>1</v>
      </c>
      <c r="N3665" s="12" t="s">
        <v>8276</v>
      </c>
      <c r="O3665" t="s">
        <v>8277</v>
      </c>
      <c r="P3665" s="10">
        <f t="shared" si="228"/>
        <v>104</v>
      </c>
      <c r="Q3665" s="10">
        <f t="shared" si="229"/>
        <v>26</v>
      </c>
      <c r="R3665">
        <f t="shared" si="230"/>
        <v>2016</v>
      </c>
      <c r="S3665" s="17">
        <f t="shared" si="231"/>
        <v>42665.451736111107</v>
      </c>
    </row>
    <row r="3666" spans="1:19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14">
        <v>1464847089</v>
      </c>
      <c r="K3666" t="b">
        <v>0</v>
      </c>
      <c r="L3666">
        <v>19</v>
      </c>
      <c r="M3666" t="b">
        <v>1</v>
      </c>
      <c r="N3666" s="12" t="s">
        <v>8276</v>
      </c>
      <c r="O3666" t="s">
        <v>8277</v>
      </c>
      <c r="P3666" s="10">
        <f t="shared" si="228"/>
        <v>109</v>
      </c>
      <c r="Q3666" s="10">
        <f t="shared" si="229"/>
        <v>46.05</v>
      </c>
      <c r="R3666">
        <f t="shared" si="230"/>
        <v>2016</v>
      </c>
      <c r="S3666" s="17">
        <f t="shared" si="231"/>
        <v>42523.248715277776</v>
      </c>
    </row>
    <row r="3667" spans="1:19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14">
        <v>1445109822</v>
      </c>
      <c r="K3667" t="b">
        <v>0</v>
      </c>
      <c r="L3667">
        <v>14</v>
      </c>
      <c r="M3667" t="b">
        <v>1</v>
      </c>
      <c r="N3667" s="12" t="s">
        <v>8276</v>
      </c>
      <c r="O3667" t="s">
        <v>8277</v>
      </c>
      <c r="P3667" s="10">
        <f t="shared" si="228"/>
        <v>115</v>
      </c>
      <c r="Q3667" s="10">
        <f t="shared" si="229"/>
        <v>51</v>
      </c>
      <c r="R3667">
        <f t="shared" si="230"/>
        <v>2015</v>
      </c>
      <c r="S3667" s="17">
        <f t="shared" si="231"/>
        <v>42294.808124999996</v>
      </c>
    </row>
    <row r="3668" spans="1:19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14">
        <v>1404337382</v>
      </c>
      <c r="K3668" t="b">
        <v>0</v>
      </c>
      <c r="L3668">
        <v>38</v>
      </c>
      <c r="M3668" t="b">
        <v>1</v>
      </c>
      <c r="N3668" s="12" t="s">
        <v>8276</v>
      </c>
      <c r="O3668" t="s">
        <v>8277</v>
      </c>
      <c r="P3668" s="10">
        <f t="shared" si="228"/>
        <v>100</v>
      </c>
      <c r="Q3668" s="10">
        <f t="shared" si="229"/>
        <v>31.58</v>
      </c>
      <c r="R3668">
        <f t="shared" si="230"/>
        <v>2014</v>
      </c>
      <c r="S3668" s="17">
        <f t="shared" si="231"/>
        <v>41822.90488425926</v>
      </c>
    </row>
    <row r="3669" spans="1:19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14">
        <v>1434669419</v>
      </c>
      <c r="K3669" t="b">
        <v>0</v>
      </c>
      <c r="L3669">
        <v>58</v>
      </c>
      <c r="M3669" t="b">
        <v>1</v>
      </c>
      <c r="N3669" s="12" t="s">
        <v>8276</v>
      </c>
      <c r="O3669" t="s">
        <v>8277</v>
      </c>
      <c r="P3669" s="10">
        <f t="shared" si="228"/>
        <v>103</v>
      </c>
      <c r="Q3669" s="10">
        <f t="shared" si="229"/>
        <v>53.36</v>
      </c>
      <c r="R3669">
        <f t="shared" si="230"/>
        <v>2015</v>
      </c>
      <c r="S3669" s="17">
        <f t="shared" si="231"/>
        <v>42173.970127314817</v>
      </c>
    </row>
    <row r="3670" spans="1:19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14">
        <v>1435670452</v>
      </c>
      <c r="K3670" t="b">
        <v>0</v>
      </c>
      <c r="L3670">
        <v>28</v>
      </c>
      <c r="M3670" t="b">
        <v>1</v>
      </c>
      <c r="N3670" s="12" t="s">
        <v>8276</v>
      </c>
      <c r="O3670" t="s">
        <v>8277</v>
      </c>
      <c r="P3670" s="10">
        <f t="shared" si="228"/>
        <v>104</v>
      </c>
      <c r="Q3670" s="10">
        <f t="shared" si="229"/>
        <v>36.96</v>
      </c>
      <c r="R3670">
        <f t="shared" si="230"/>
        <v>2015</v>
      </c>
      <c r="S3670" s="17">
        <f t="shared" si="231"/>
        <v>42185.556157407409</v>
      </c>
    </row>
    <row r="3671" spans="1:19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14">
        <v>1431447137</v>
      </c>
      <c r="K3671" t="b">
        <v>0</v>
      </c>
      <c r="L3671">
        <v>17</v>
      </c>
      <c r="M3671" t="b">
        <v>1</v>
      </c>
      <c r="N3671" s="12" t="s">
        <v>8276</v>
      </c>
      <c r="O3671" t="s">
        <v>8277</v>
      </c>
      <c r="P3671" s="10">
        <f t="shared" si="228"/>
        <v>138</v>
      </c>
      <c r="Q3671" s="10">
        <f t="shared" si="229"/>
        <v>81.290000000000006</v>
      </c>
      <c r="R3671">
        <f t="shared" si="230"/>
        <v>2015</v>
      </c>
      <c r="S3671" s="17">
        <f t="shared" si="231"/>
        <v>42136.675196759257</v>
      </c>
    </row>
    <row r="3672" spans="1:19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14">
        <v>1431951611</v>
      </c>
      <c r="K3672" t="b">
        <v>0</v>
      </c>
      <c r="L3672">
        <v>12</v>
      </c>
      <c r="M3672" t="b">
        <v>1</v>
      </c>
      <c r="N3672" s="12" t="s">
        <v>8276</v>
      </c>
      <c r="O3672" t="s">
        <v>8277</v>
      </c>
      <c r="P3672" s="10">
        <f t="shared" si="228"/>
        <v>110</v>
      </c>
      <c r="Q3672" s="10">
        <f t="shared" si="229"/>
        <v>20.079999999999998</v>
      </c>
      <c r="R3672">
        <f t="shared" si="230"/>
        <v>2015</v>
      </c>
      <c r="S3672" s="17">
        <f t="shared" si="231"/>
        <v>42142.514016203699</v>
      </c>
    </row>
    <row r="3673" spans="1:19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14">
        <v>1404140667</v>
      </c>
      <c r="K3673" t="b">
        <v>0</v>
      </c>
      <c r="L3673">
        <v>40</v>
      </c>
      <c r="M3673" t="b">
        <v>1</v>
      </c>
      <c r="N3673" s="12" t="s">
        <v>8276</v>
      </c>
      <c r="O3673" t="s">
        <v>8277</v>
      </c>
      <c r="P3673" s="10">
        <f t="shared" si="228"/>
        <v>101</v>
      </c>
      <c r="Q3673" s="10">
        <f t="shared" si="229"/>
        <v>88.25</v>
      </c>
      <c r="R3673">
        <f t="shared" si="230"/>
        <v>2014</v>
      </c>
      <c r="S3673" s="17">
        <f t="shared" si="231"/>
        <v>41820.62809027778</v>
      </c>
    </row>
    <row r="3674" spans="1:19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14">
        <v>1409179384</v>
      </c>
      <c r="K3674" t="b">
        <v>0</v>
      </c>
      <c r="L3674">
        <v>57</v>
      </c>
      <c r="M3674" t="b">
        <v>1</v>
      </c>
      <c r="N3674" s="12" t="s">
        <v>8276</v>
      </c>
      <c r="O3674" t="s">
        <v>8277</v>
      </c>
      <c r="P3674" s="10">
        <f t="shared" si="228"/>
        <v>102</v>
      </c>
      <c r="Q3674" s="10">
        <f t="shared" si="229"/>
        <v>53.44</v>
      </c>
      <c r="R3674">
        <f t="shared" si="230"/>
        <v>2014</v>
      </c>
      <c r="S3674" s="17">
        <f t="shared" si="231"/>
        <v>41878.946574074071</v>
      </c>
    </row>
    <row r="3675" spans="1:19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14">
        <v>1412233497</v>
      </c>
      <c r="K3675" t="b">
        <v>0</v>
      </c>
      <c r="L3675">
        <v>114</v>
      </c>
      <c r="M3675" t="b">
        <v>1</v>
      </c>
      <c r="N3675" s="12" t="s">
        <v>8276</v>
      </c>
      <c r="O3675" t="s">
        <v>8277</v>
      </c>
      <c r="P3675" s="10">
        <f t="shared" si="228"/>
        <v>114</v>
      </c>
      <c r="Q3675" s="10">
        <f t="shared" si="229"/>
        <v>39.869999999999997</v>
      </c>
      <c r="R3675">
        <f t="shared" si="230"/>
        <v>2014</v>
      </c>
      <c r="S3675" s="17">
        <f t="shared" si="231"/>
        <v>41914.295104166667</v>
      </c>
    </row>
    <row r="3676" spans="1:19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14">
        <v>1467752229</v>
      </c>
      <c r="K3676" t="b">
        <v>0</v>
      </c>
      <c r="L3676">
        <v>31</v>
      </c>
      <c r="M3676" t="b">
        <v>1</v>
      </c>
      <c r="N3676" s="12" t="s">
        <v>8276</v>
      </c>
      <c r="O3676" t="s">
        <v>8277</v>
      </c>
      <c r="P3676" s="10">
        <f t="shared" si="228"/>
        <v>100</v>
      </c>
      <c r="Q3676" s="10">
        <f t="shared" si="229"/>
        <v>145.16</v>
      </c>
      <c r="R3676">
        <f t="shared" si="230"/>
        <v>2016</v>
      </c>
      <c r="S3676" s="17">
        <f t="shared" si="231"/>
        <v>42556.873020833329</v>
      </c>
    </row>
    <row r="3677" spans="1:19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14">
        <v>1462285182</v>
      </c>
      <c r="K3677" t="b">
        <v>0</v>
      </c>
      <c r="L3677">
        <v>3</v>
      </c>
      <c r="M3677" t="b">
        <v>1</v>
      </c>
      <c r="N3677" s="12" t="s">
        <v>8276</v>
      </c>
      <c r="O3677" t="s">
        <v>8277</v>
      </c>
      <c r="P3677" s="10">
        <f t="shared" si="228"/>
        <v>140</v>
      </c>
      <c r="Q3677" s="10">
        <f t="shared" si="229"/>
        <v>23.33</v>
      </c>
      <c r="R3677">
        <f t="shared" si="230"/>
        <v>2016</v>
      </c>
      <c r="S3677" s="17">
        <f t="shared" si="231"/>
        <v>42493.597013888888</v>
      </c>
    </row>
    <row r="3678" spans="1:19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14">
        <v>1408995284</v>
      </c>
      <c r="K3678" t="b">
        <v>0</v>
      </c>
      <c r="L3678">
        <v>16</v>
      </c>
      <c r="M3678" t="b">
        <v>1</v>
      </c>
      <c r="N3678" s="12" t="s">
        <v>8276</v>
      </c>
      <c r="O3678" t="s">
        <v>8277</v>
      </c>
      <c r="P3678" s="10">
        <f t="shared" si="228"/>
        <v>129</v>
      </c>
      <c r="Q3678" s="10">
        <f t="shared" si="229"/>
        <v>64.38</v>
      </c>
      <c r="R3678">
        <f t="shared" si="230"/>
        <v>2014</v>
      </c>
      <c r="S3678" s="17">
        <f t="shared" si="231"/>
        <v>41876.815787037034</v>
      </c>
    </row>
    <row r="3679" spans="1:19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14">
        <v>1402580818</v>
      </c>
      <c r="K3679" t="b">
        <v>0</v>
      </c>
      <c r="L3679">
        <v>199</v>
      </c>
      <c r="M3679" t="b">
        <v>1</v>
      </c>
      <c r="N3679" s="12" t="s">
        <v>8276</v>
      </c>
      <c r="O3679" t="s">
        <v>8277</v>
      </c>
      <c r="P3679" s="10">
        <f t="shared" si="228"/>
        <v>103</v>
      </c>
      <c r="Q3679" s="10">
        <f t="shared" si="229"/>
        <v>62.05</v>
      </c>
      <c r="R3679">
        <f t="shared" si="230"/>
        <v>2014</v>
      </c>
      <c r="S3679" s="17">
        <f t="shared" si="231"/>
        <v>41802.574282407404</v>
      </c>
    </row>
    <row r="3680" spans="1:19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14">
        <v>1430052298</v>
      </c>
      <c r="K3680" t="b">
        <v>0</v>
      </c>
      <c r="L3680">
        <v>31</v>
      </c>
      <c r="M3680" t="b">
        <v>1</v>
      </c>
      <c r="N3680" s="12" t="s">
        <v>8276</v>
      </c>
      <c r="O3680" t="s">
        <v>8277</v>
      </c>
      <c r="P3680" s="10">
        <f t="shared" si="228"/>
        <v>103</v>
      </c>
      <c r="Q3680" s="10">
        <f t="shared" si="229"/>
        <v>66.13</v>
      </c>
      <c r="R3680">
        <f t="shared" si="230"/>
        <v>2015</v>
      </c>
      <c r="S3680" s="17">
        <f t="shared" si="231"/>
        <v>42120.531226851846</v>
      </c>
    </row>
    <row r="3681" spans="1:19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14">
        <v>1401214581</v>
      </c>
      <c r="K3681" t="b">
        <v>0</v>
      </c>
      <c r="L3681">
        <v>30</v>
      </c>
      <c r="M3681" t="b">
        <v>1</v>
      </c>
      <c r="N3681" s="12" t="s">
        <v>8276</v>
      </c>
      <c r="O3681" t="s">
        <v>8277</v>
      </c>
      <c r="P3681" s="10">
        <f t="shared" si="228"/>
        <v>110</v>
      </c>
      <c r="Q3681" s="10">
        <f t="shared" si="229"/>
        <v>73.400000000000006</v>
      </c>
      <c r="R3681">
        <f t="shared" si="230"/>
        <v>2014</v>
      </c>
      <c r="S3681" s="17">
        <f t="shared" si="231"/>
        <v>41786.761354166665</v>
      </c>
    </row>
    <row r="3682" spans="1:19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14">
        <v>1473850434</v>
      </c>
      <c r="K3682" t="b">
        <v>0</v>
      </c>
      <c r="L3682">
        <v>34</v>
      </c>
      <c r="M3682" t="b">
        <v>1</v>
      </c>
      <c r="N3682" s="12" t="s">
        <v>8276</v>
      </c>
      <c r="O3682" t="s">
        <v>8277</v>
      </c>
      <c r="P3682" s="10">
        <f t="shared" si="228"/>
        <v>113</v>
      </c>
      <c r="Q3682" s="10">
        <f t="shared" si="229"/>
        <v>99.5</v>
      </c>
      <c r="R3682">
        <f t="shared" si="230"/>
        <v>2016</v>
      </c>
      <c r="S3682" s="17">
        <f t="shared" si="231"/>
        <v>42627.454097222217</v>
      </c>
    </row>
    <row r="3683" spans="1:19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14">
        <v>1452008290</v>
      </c>
      <c r="K3683" t="b">
        <v>0</v>
      </c>
      <c r="L3683">
        <v>18</v>
      </c>
      <c r="M3683" t="b">
        <v>1</v>
      </c>
      <c r="N3683" s="12" t="s">
        <v>8276</v>
      </c>
      <c r="O3683" t="s">
        <v>8277</v>
      </c>
      <c r="P3683" s="10">
        <f t="shared" si="228"/>
        <v>112</v>
      </c>
      <c r="Q3683" s="10">
        <f t="shared" si="229"/>
        <v>62.17</v>
      </c>
      <c r="R3683">
        <f t="shared" si="230"/>
        <v>2016</v>
      </c>
      <c r="S3683" s="17">
        <f t="shared" si="231"/>
        <v>42374.651504629626</v>
      </c>
    </row>
    <row r="3684" spans="1:19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14">
        <v>1399998418</v>
      </c>
      <c r="K3684" t="b">
        <v>0</v>
      </c>
      <c r="L3684">
        <v>67</v>
      </c>
      <c r="M3684" t="b">
        <v>1</v>
      </c>
      <c r="N3684" s="12" t="s">
        <v>8276</v>
      </c>
      <c r="O3684" t="s">
        <v>8277</v>
      </c>
      <c r="P3684" s="10">
        <f t="shared" si="228"/>
        <v>139</v>
      </c>
      <c r="Q3684" s="10">
        <f t="shared" si="229"/>
        <v>62.33</v>
      </c>
      <c r="R3684">
        <f t="shared" si="230"/>
        <v>2014</v>
      </c>
      <c r="S3684" s="17">
        <f t="shared" si="231"/>
        <v>41772.685393518521</v>
      </c>
    </row>
    <row r="3685" spans="1:19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14">
        <v>1474339696</v>
      </c>
      <c r="K3685" t="b">
        <v>0</v>
      </c>
      <c r="L3685">
        <v>66</v>
      </c>
      <c r="M3685" t="b">
        <v>1</v>
      </c>
      <c r="N3685" s="12" t="s">
        <v>8276</v>
      </c>
      <c r="O3685" t="s">
        <v>8277</v>
      </c>
      <c r="P3685" s="10">
        <f t="shared" si="228"/>
        <v>111</v>
      </c>
      <c r="Q3685" s="10">
        <f t="shared" si="229"/>
        <v>58.79</v>
      </c>
      <c r="R3685">
        <f t="shared" si="230"/>
        <v>2016</v>
      </c>
      <c r="S3685" s="17">
        <f t="shared" si="231"/>
        <v>42633.116851851853</v>
      </c>
    </row>
    <row r="3686" spans="1:19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14">
        <v>1438575586</v>
      </c>
      <c r="K3686" t="b">
        <v>0</v>
      </c>
      <c r="L3686">
        <v>23</v>
      </c>
      <c r="M3686" t="b">
        <v>1</v>
      </c>
      <c r="N3686" s="12" t="s">
        <v>8276</v>
      </c>
      <c r="O3686" t="s">
        <v>8277</v>
      </c>
      <c r="P3686" s="10">
        <f t="shared" si="228"/>
        <v>139</v>
      </c>
      <c r="Q3686" s="10">
        <f t="shared" si="229"/>
        <v>45.35</v>
      </c>
      <c r="R3686">
        <f t="shared" si="230"/>
        <v>2015</v>
      </c>
      <c r="S3686" s="17">
        <f t="shared" si="231"/>
        <v>42219.180393518516</v>
      </c>
    </row>
    <row r="3687" spans="1:19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14">
        <v>1398348859</v>
      </c>
      <c r="K3687" t="b">
        <v>0</v>
      </c>
      <c r="L3687">
        <v>126</v>
      </c>
      <c r="M3687" t="b">
        <v>1</v>
      </c>
      <c r="N3687" s="12" t="s">
        <v>8276</v>
      </c>
      <c r="O3687" t="s">
        <v>8277</v>
      </c>
      <c r="P3687" s="10">
        <f t="shared" si="228"/>
        <v>106</v>
      </c>
      <c r="Q3687" s="10">
        <f t="shared" si="229"/>
        <v>41.94</v>
      </c>
      <c r="R3687">
        <f t="shared" si="230"/>
        <v>2014</v>
      </c>
      <c r="S3687" s="17">
        <f t="shared" si="231"/>
        <v>41753.593275462961</v>
      </c>
    </row>
    <row r="3688" spans="1:19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14">
        <v>1439567660</v>
      </c>
      <c r="K3688" t="b">
        <v>0</v>
      </c>
      <c r="L3688">
        <v>6</v>
      </c>
      <c r="M3688" t="b">
        <v>1</v>
      </c>
      <c r="N3688" s="12" t="s">
        <v>8276</v>
      </c>
      <c r="O3688" t="s">
        <v>8277</v>
      </c>
      <c r="P3688" s="10">
        <f t="shared" si="228"/>
        <v>101</v>
      </c>
      <c r="Q3688" s="10">
        <f t="shared" si="229"/>
        <v>59.17</v>
      </c>
      <c r="R3688">
        <f t="shared" si="230"/>
        <v>2015</v>
      </c>
      <c r="S3688" s="17">
        <f t="shared" si="231"/>
        <v>42230.662731481483</v>
      </c>
    </row>
    <row r="3689" spans="1:19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14">
        <v>1401254055</v>
      </c>
      <c r="K3689" t="b">
        <v>0</v>
      </c>
      <c r="L3689">
        <v>25</v>
      </c>
      <c r="M3689" t="b">
        <v>1</v>
      </c>
      <c r="N3689" s="12" t="s">
        <v>8276</v>
      </c>
      <c r="O3689" t="s">
        <v>8277</v>
      </c>
      <c r="P3689" s="10">
        <f t="shared" si="228"/>
        <v>100</v>
      </c>
      <c r="Q3689" s="10">
        <f t="shared" si="229"/>
        <v>200.49</v>
      </c>
      <c r="R3689">
        <f t="shared" si="230"/>
        <v>2014</v>
      </c>
      <c r="S3689" s="17">
        <f t="shared" si="231"/>
        <v>41787.218229166669</v>
      </c>
    </row>
    <row r="3690" spans="1:19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14">
        <v>1404932004</v>
      </c>
      <c r="K3690" t="b">
        <v>0</v>
      </c>
      <c r="L3690">
        <v>39</v>
      </c>
      <c r="M3690" t="b">
        <v>1</v>
      </c>
      <c r="N3690" s="12" t="s">
        <v>8276</v>
      </c>
      <c r="O3690" t="s">
        <v>8277</v>
      </c>
      <c r="P3690" s="10">
        <f t="shared" si="228"/>
        <v>109</v>
      </c>
      <c r="Q3690" s="10">
        <f t="shared" si="229"/>
        <v>83.97</v>
      </c>
      <c r="R3690">
        <f t="shared" si="230"/>
        <v>2014</v>
      </c>
      <c r="S3690" s="17">
        <f t="shared" si="231"/>
        <v>41829.787083333329</v>
      </c>
    </row>
    <row r="3691" spans="1:19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14">
        <v>1432410639</v>
      </c>
      <c r="K3691" t="b">
        <v>0</v>
      </c>
      <c r="L3691">
        <v>62</v>
      </c>
      <c r="M3691" t="b">
        <v>1</v>
      </c>
      <c r="N3691" s="12" t="s">
        <v>8276</v>
      </c>
      <c r="O3691" t="s">
        <v>8277</v>
      </c>
      <c r="P3691" s="10">
        <f t="shared" si="228"/>
        <v>118</v>
      </c>
      <c r="Q3691" s="10">
        <f t="shared" si="229"/>
        <v>57.26</v>
      </c>
      <c r="R3691">
        <f t="shared" si="230"/>
        <v>2015</v>
      </c>
      <c r="S3691" s="17">
        <f t="shared" si="231"/>
        <v>42147.826840277776</v>
      </c>
    </row>
    <row r="3692" spans="1:19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14">
        <v>1414506083</v>
      </c>
      <c r="K3692" t="b">
        <v>0</v>
      </c>
      <c r="L3692">
        <v>31</v>
      </c>
      <c r="M3692" t="b">
        <v>1</v>
      </c>
      <c r="N3692" s="12" t="s">
        <v>8276</v>
      </c>
      <c r="O3692" t="s">
        <v>8277</v>
      </c>
      <c r="P3692" s="10">
        <f t="shared" si="228"/>
        <v>120</v>
      </c>
      <c r="Q3692" s="10">
        <f t="shared" si="229"/>
        <v>58.06</v>
      </c>
      <c r="R3692">
        <f t="shared" si="230"/>
        <v>2014</v>
      </c>
      <c r="S3692" s="17">
        <f t="shared" si="231"/>
        <v>41940.598182870373</v>
      </c>
    </row>
    <row r="3693" spans="1:19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14">
        <v>1421426929</v>
      </c>
      <c r="K3693" t="b">
        <v>0</v>
      </c>
      <c r="L3693">
        <v>274</v>
      </c>
      <c r="M3693" t="b">
        <v>1</v>
      </c>
      <c r="N3693" s="12" t="s">
        <v>8276</v>
      </c>
      <c r="O3693" t="s">
        <v>8277</v>
      </c>
      <c r="P3693" s="10">
        <f t="shared" si="228"/>
        <v>128</v>
      </c>
      <c r="Q3693" s="10">
        <f t="shared" si="229"/>
        <v>186.8</v>
      </c>
      <c r="R3693">
        <f t="shared" si="230"/>
        <v>2015</v>
      </c>
      <c r="S3693" s="17">
        <f t="shared" si="231"/>
        <v>42020.700567129628</v>
      </c>
    </row>
    <row r="3694" spans="1:19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14">
        <v>1410304179</v>
      </c>
      <c r="K3694" t="b">
        <v>0</v>
      </c>
      <c r="L3694">
        <v>17</v>
      </c>
      <c r="M3694" t="b">
        <v>1</v>
      </c>
      <c r="N3694" s="12" t="s">
        <v>8276</v>
      </c>
      <c r="O3694" t="s">
        <v>8277</v>
      </c>
      <c r="P3694" s="10">
        <f t="shared" si="228"/>
        <v>126</v>
      </c>
      <c r="Q3694" s="10">
        <f t="shared" si="229"/>
        <v>74.12</v>
      </c>
      <c r="R3694">
        <f t="shared" si="230"/>
        <v>2014</v>
      </c>
      <c r="S3694" s="17">
        <f t="shared" si="231"/>
        <v>41891.96503472222</v>
      </c>
    </row>
    <row r="3695" spans="1:19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14">
        <v>1446352529</v>
      </c>
      <c r="K3695" t="b">
        <v>0</v>
      </c>
      <c r="L3695">
        <v>14</v>
      </c>
      <c r="M3695" t="b">
        <v>1</v>
      </c>
      <c r="N3695" s="12" t="s">
        <v>8276</v>
      </c>
      <c r="O3695" t="s">
        <v>8277</v>
      </c>
      <c r="P3695" s="10">
        <f t="shared" si="228"/>
        <v>129</v>
      </c>
      <c r="Q3695" s="10">
        <f t="shared" si="229"/>
        <v>30.71</v>
      </c>
      <c r="R3695">
        <f t="shared" si="230"/>
        <v>2015</v>
      </c>
      <c r="S3695" s="17">
        <f t="shared" si="231"/>
        <v>42309.191307870366</v>
      </c>
    </row>
    <row r="3696" spans="1:19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14">
        <v>1461985967</v>
      </c>
      <c r="K3696" t="b">
        <v>0</v>
      </c>
      <c r="L3696">
        <v>60</v>
      </c>
      <c r="M3696" t="b">
        <v>1</v>
      </c>
      <c r="N3696" s="12" t="s">
        <v>8276</v>
      </c>
      <c r="O3696" t="s">
        <v>8277</v>
      </c>
      <c r="P3696" s="10">
        <f t="shared" si="228"/>
        <v>107</v>
      </c>
      <c r="Q3696" s="10">
        <f t="shared" si="229"/>
        <v>62.67</v>
      </c>
      <c r="R3696">
        <f t="shared" si="230"/>
        <v>2016</v>
      </c>
      <c r="S3696" s="17">
        <f t="shared" si="231"/>
        <v>42490.133877314816</v>
      </c>
    </row>
    <row r="3697" spans="1:19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14">
        <v>1419281610</v>
      </c>
      <c r="K3697" t="b">
        <v>0</v>
      </c>
      <c r="L3697">
        <v>33</v>
      </c>
      <c r="M3697" t="b">
        <v>1</v>
      </c>
      <c r="N3697" s="12" t="s">
        <v>8276</v>
      </c>
      <c r="O3697" t="s">
        <v>8277</v>
      </c>
      <c r="P3697" s="10">
        <f t="shared" si="228"/>
        <v>100</v>
      </c>
      <c r="Q3697" s="10">
        <f t="shared" si="229"/>
        <v>121.36</v>
      </c>
      <c r="R3697">
        <f t="shared" si="230"/>
        <v>2014</v>
      </c>
      <c r="S3697" s="17">
        <f t="shared" si="231"/>
        <v>41995.870486111111</v>
      </c>
    </row>
    <row r="3698" spans="1:19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14">
        <v>1418654916</v>
      </c>
      <c r="K3698" t="b">
        <v>0</v>
      </c>
      <c r="L3698">
        <v>78</v>
      </c>
      <c r="M3698" t="b">
        <v>1</v>
      </c>
      <c r="N3698" s="12" t="s">
        <v>8276</v>
      </c>
      <c r="O3698" t="s">
        <v>8277</v>
      </c>
      <c r="P3698" s="10">
        <f t="shared" si="228"/>
        <v>155</v>
      </c>
      <c r="Q3698" s="10">
        <f t="shared" si="229"/>
        <v>39.74</v>
      </c>
      <c r="R3698">
        <f t="shared" si="230"/>
        <v>2014</v>
      </c>
      <c r="S3698" s="17">
        <f t="shared" si="231"/>
        <v>41988.617083333331</v>
      </c>
    </row>
    <row r="3699" spans="1:19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14">
        <v>1461064248</v>
      </c>
      <c r="K3699" t="b">
        <v>0</v>
      </c>
      <c r="L3699">
        <v>30</v>
      </c>
      <c r="M3699" t="b">
        <v>1</v>
      </c>
      <c r="N3699" s="12" t="s">
        <v>8276</v>
      </c>
      <c r="O3699" t="s">
        <v>8277</v>
      </c>
      <c r="P3699" s="10">
        <f t="shared" si="228"/>
        <v>108</v>
      </c>
      <c r="Q3699" s="10">
        <f t="shared" si="229"/>
        <v>72</v>
      </c>
      <c r="R3699">
        <f t="shared" si="230"/>
        <v>2016</v>
      </c>
      <c r="S3699" s="17">
        <f t="shared" si="231"/>
        <v>42479.465833333335</v>
      </c>
    </row>
    <row r="3700" spans="1:19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14">
        <v>1454354487</v>
      </c>
      <c r="K3700" t="b">
        <v>0</v>
      </c>
      <c r="L3700">
        <v>136</v>
      </c>
      <c r="M3700" t="b">
        <v>1</v>
      </c>
      <c r="N3700" s="12" t="s">
        <v>8276</v>
      </c>
      <c r="O3700" t="s">
        <v>8277</v>
      </c>
      <c r="P3700" s="10">
        <f t="shared" si="228"/>
        <v>111</v>
      </c>
      <c r="Q3700" s="10">
        <f t="shared" si="229"/>
        <v>40.630000000000003</v>
      </c>
      <c r="R3700">
        <f t="shared" si="230"/>
        <v>2016</v>
      </c>
      <c r="S3700" s="17">
        <f t="shared" si="231"/>
        <v>42401.806562500002</v>
      </c>
    </row>
    <row r="3701" spans="1:19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14">
        <v>1410791216</v>
      </c>
      <c r="K3701" t="b">
        <v>0</v>
      </c>
      <c r="L3701">
        <v>40</v>
      </c>
      <c r="M3701" t="b">
        <v>1</v>
      </c>
      <c r="N3701" s="12" t="s">
        <v>8276</v>
      </c>
      <c r="O3701" t="s">
        <v>8277</v>
      </c>
      <c r="P3701" s="10">
        <f t="shared" si="228"/>
        <v>101</v>
      </c>
      <c r="Q3701" s="10">
        <f t="shared" si="229"/>
        <v>63</v>
      </c>
      <c r="R3701">
        <f t="shared" si="230"/>
        <v>2014</v>
      </c>
      <c r="S3701" s="17">
        <f t="shared" si="231"/>
        <v>41897.602037037039</v>
      </c>
    </row>
    <row r="3702" spans="1:19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14">
        <v>1409493800</v>
      </c>
      <c r="K3702" t="b">
        <v>0</v>
      </c>
      <c r="L3702">
        <v>18</v>
      </c>
      <c r="M3702" t="b">
        <v>1</v>
      </c>
      <c r="N3702" s="12" t="s">
        <v>8276</v>
      </c>
      <c r="O3702" t="s">
        <v>8277</v>
      </c>
      <c r="P3702" s="10">
        <f t="shared" si="228"/>
        <v>121</v>
      </c>
      <c r="Q3702" s="10">
        <f t="shared" si="229"/>
        <v>33.67</v>
      </c>
      <c r="R3702">
        <f t="shared" si="230"/>
        <v>2014</v>
      </c>
      <c r="S3702" s="17">
        <f t="shared" si="231"/>
        <v>41882.585648148146</v>
      </c>
    </row>
    <row r="3703" spans="1:19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14">
        <v>1430830793</v>
      </c>
      <c r="K3703" t="b">
        <v>0</v>
      </c>
      <c r="L3703">
        <v>39</v>
      </c>
      <c r="M3703" t="b">
        <v>1</v>
      </c>
      <c r="N3703" s="12" t="s">
        <v>8276</v>
      </c>
      <c r="O3703" t="s">
        <v>8277</v>
      </c>
      <c r="P3703" s="10">
        <f t="shared" si="228"/>
        <v>100</v>
      </c>
      <c r="Q3703" s="10">
        <f t="shared" si="229"/>
        <v>38.590000000000003</v>
      </c>
      <c r="R3703">
        <f t="shared" si="230"/>
        <v>2015</v>
      </c>
      <c r="S3703" s="17">
        <f t="shared" si="231"/>
        <v>42129.541585648149</v>
      </c>
    </row>
    <row r="3704" spans="1:19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14">
        <v>1464958484</v>
      </c>
      <c r="K3704" t="b">
        <v>0</v>
      </c>
      <c r="L3704">
        <v>21</v>
      </c>
      <c r="M3704" t="b">
        <v>1</v>
      </c>
      <c r="N3704" s="12" t="s">
        <v>8276</v>
      </c>
      <c r="O3704" t="s">
        <v>8277</v>
      </c>
      <c r="P3704" s="10">
        <f t="shared" si="228"/>
        <v>109</v>
      </c>
      <c r="Q3704" s="10">
        <f t="shared" si="229"/>
        <v>155.94999999999999</v>
      </c>
      <c r="R3704">
        <f t="shared" si="230"/>
        <v>2016</v>
      </c>
      <c r="S3704" s="17">
        <f t="shared" si="231"/>
        <v>42524.53800925926</v>
      </c>
    </row>
    <row r="3705" spans="1:19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14">
        <v>1467720388</v>
      </c>
      <c r="K3705" t="b">
        <v>0</v>
      </c>
      <c r="L3705">
        <v>30</v>
      </c>
      <c r="M3705" t="b">
        <v>1</v>
      </c>
      <c r="N3705" s="12" t="s">
        <v>8276</v>
      </c>
      <c r="O3705" t="s">
        <v>8277</v>
      </c>
      <c r="P3705" s="10">
        <f t="shared" si="228"/>
        <v>123</v>
      </c>
      <c r="Q3705" s="10">
        <f t="shared" si="229"/>
        <v>43.2</v>
      </c>
      <c r="R3705">
        <f t="shared" si="230"/>
        <v>2016</v>
      </c>
      <c r="S3705" s="17">
        <f t="shared" si="231"/>
        <v>42556.504490740743</v>
      </c>
    </row>
    <row r="3706" spans="1:19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14">
        <v>1459528394</v>
      </c>
      <c r="K3706" t="b">
        <v>0</v>
      </c>
      <c r="L3706">
        <v>27</v>
      </c>
      <c r="M3706" t="b">
        <v>1</v>
      </c>
      <c r="N3706" s="12" t="s">
        <v>8276</v>
      </c>
      <c r="O3706" t="s">
        <v>8277</v>
      </c>
      <c r="P3706" s="10">
        <f t="shared" si="228"/>
        <v>136</v>
      </c>
      <c r="Q3706" s="10">
        <f t="shared" si="229"/>
        <v>15.15</v>
      </c>
      <c r="R3706">
        <f t="shared" si="230"/>
        <v>2016</v>
      </c>
      <c r="S3706" s="17">
        <f t="shared" si="231"/>
        <v>42461.689745370371</v>
      </c>
    </row>
    <row r="3707" spans="1:19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14">
        <v>1401714114</v>
      </c>
      <c r="K3707" t="b">
        <v>0</v>
      </c>
      <c r="L3707">
        <v>35</v>
      </c>
      <c r="M3707" t="b">
        <v>1</v>
      </c>
      <c r="N3707" s="12" t="s">
        <v>8276</v>
      </c>
      <c r="O3707" t="s">
        <v>8277</v>
      </c>
      <c r="P3707" s="10">
        <f t="shared" si="228"/>
        <v>103</v>
      </c>
      <c r="Q3707" s="10">
        <f t="shared" si="229"/>
        <v>83.57</v>
      </c>
      <c r="R3707">
        <f t="shared" si="230"/>
        <v>2014</v>
      </c>
      <c r="S3707" s="17">
        <f t="shared" si="231"/>
        <v>41792.542986111112</v>
      </c>
    </row>
    <row r="3708" spans="1:19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14">
        <v>1409262949</v>
      </c>
      <c r="K3708" t="b">
        <v>0</v>
      </c>
      <c r="L3708">
        <v>13</v>
      </c>
      <c r="M3708" t="b">
        <v>1</v>
      </c>
      <c r="N3708" s="12" t="s">
        <v>8276</v>
      </c>
      <c r="O3708" t="s">
        <v>8277</v>
      </c>
      <c r="P3708" s="10">
        <f t="shared" si="228"/>
        <v>121</v>
      </c>
      <c r="Q3708" s="10">
        <f t="shared" si="229"/>
        <v>140</v>
      </c>
      <c r="R3708">
        <f t="shared" si="230"/>
        <v>2014</v>
      </c>
      <c r="S3708" s="17">
        <f t="shared" si="231"/>
        <v>41879.913761574076</v>
      </c>
    </row>
    <row r="3709" spans="1:19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14">
        <v>1467335378</v>
      </c>
      <c r="K3709" t="b">
        <v>0</v>
      </c>
      <c r="L3709">
        <v>23</v>
      </c>
      <c r="M3709" t="b">
        <v>1</v>
      </c>
      <c r="N3709" s="12" t="s">
        <v>8276</v>
      </c>
      <c r="O3709" t="s">
        <v>8277</v>
      </c>
      <c r="P3709" s="10">
        <f t="shared" si="228"/>
        <v>186</v>
      </c>
      <c r="Q3709" s="10">
        <f t="shared" si="229"/>
        <v>80.87</v>
      </c>
      <c r="R3709">
        <f t="shared" si="230"/>
        <v>2016</v>
      </c>
      <c r="S3709" s="17">
        <f t="shared" si="231"/>
        <v>42552.048356481479</v>
      </c>
    </row>
    <row r="3710" spans="1:19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14">
        <v>1403234686</v>
      </c>
      <c r="K3710" t="b">
        <v>0</v>
      </c>
      <c r="L3710">
        <v>39</v>
      </c>
      <c r="M3710" t="b">
        <v>1</v>
      </c>
      <c r="N3710" s="12" t="s">
        <v>8276</v>
      </c>
      <c r="O3710" t="s">
        <v>8277</v>
      </c>
      <c r="P3710" s="10">
        <f t="shared" si="228"/>
        <v>300</v>
      </c>
      <c r="Q3710" s="10">
        <f t="shared" si="229"/>
        <v>53.85</v>
      </c>
      <c r="R3710">
        <f t="shared" si="230"/>
        <v>2014</v>
      </c>
      <c r="S3710" s="17">
        <f t="shared" si="231"/>
        <v>41810.142199074071</v>
      </c>
    </row>
    <row r="3711" spans="1:19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14">
        <v>1401123546</v>
      </c>
      <c r="K3711" t="b">
        <v>0</v>
      </c>
      <c r="L3711">
        <v>35</v>
      </c>
      <c r="M3711" t="b">
        <v>1</v>
      </c>
      <c r="N3711" s="12" t="s">
        <v>8276</v>
      </c>
      <c r="O3711" t="s">
        <v>8277</v>
      </c>
      <c r="P3711" s="10">
        <f t="shared" si="228"/>
        <v>108</v>
      </c>
      <c r="Q3711" s="10">
        <f t="shared" si="229"/>
        <v>30.93</v>
      </c>
      <c r="R3711">
        <f t="shared" si="230"/>
        <v>2014</v>
      </c>
      <c r="S3711" s="17">
        <f t="shared" si="231"/>
        <v>41785.707708333335</v>
      </c>
    </row>
    <row r="3712" spans="1:19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14">
        <v>1425908988</v>
      </c>
      <c r="K3712" t="b">
        <v>0</v>
      </c>
      <c r="L3712">
        <v>27</v>
      </c>
      <c r="M3712" t="b">
        <v>1</v>
      </c>
      <c r="N3712" s="12" t="s">
        <v>8276</v>
      </c>
      <c r="O3712" t="s">
        <v>8277</v>
      </c>
      <c r="P3712" s="10">
        <f t="shared" si="228"/>
        <v>141</v>
      </c>
      <c r="Q3712" s="10">
        <f t="shared" si="229"/>
        <v>67.959999999999994</v>
      </c>
      <c r="R3712">
        <f t="shared" si="230"/>
        <v>2015</v>
      </c>
      <c r="S3712" s="17">
        <f t="shared" si="231"/>
        <v>42072.576249999998</v>
      </c>
    </row>
    <row r="3713" spans="1:19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14">
        <v>1400606573</v>
      </c>
      <c r="K3713" t="b">
        <v>0</v>
      </c>
      <c r="L3713">
        <v>21</v>
      </c>
      <c r="M3713" t="b">
        <v>1</v>
      </c>
      <c r="N3713" s="12" t="s">
        <v>8276</v>
      </c>
      <c r="O3713" t="s">
        <v>8277</v>
      </c>
      <c r="P3713" s="10">
        <f t="shared" si="228"/>
        <v>114</v>
      </c>
      <c r="Q3713" s="10">
        <f t="shared" si="229"/>
        <v>27.14</v>
      </c>
      <c r="R3713">
        <f t="shared" si="230"/>
        <v>2014</v>
      </c>
      <c r="S3713" s="17">
        <f t="shared" si="231"/>
        <v>41779.724224537036</v>
      </c>
    </row>
    <row r="3714" spans="1:19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14">
        <v>1431230867</v>
      </c>
      <c r="K3714" t="b">
        <v>0</v>
      </c>
      <c r="L3714">
        <v>104</v>
      </c>
      <c r="M3714" t="b">
        <v>1</v>
      </c>
      <c r="N3714" s="12" t="s">
        <v>8276</v>
      </c>
      <c r="O3714" t="s">
        <v>8277</v>
      </c>
      <c r="P3714" s="10">
        <f t="shared" si="228"/>
        <v>154</v>
      </c>
      <c r="Q3714" s="10">
        <f t="shared" si="229"/>
        <v>110.87</v>
      </c>
      <c r="R3714">
        <f t="shared" si="230"/>
        <v>2015</v>
      </c>
      <c r="S3714" s="17">
        <f t="shared" si="231"/>
        <v>42134.172071759262</v>
      </c>
    </row>
    <row r="3715" spans="1:19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14">
        <v>1463334166</v>
      </c>
      <c r="K3715" t="b">
        <v>0</v>
      </c>
      <c r="L3715">
        <v>19</v>
      </c>
      <c r="M3715" t="b">
        <v>1</v>
      </c>
      <c r="N3715" s="12" t="s">
        <v>8276</v>
      </c>
      <c r="O3715" t="s">
        <v>8277</v>
      </c>
      <c r="P3715" s="10">
        <f t="shared" ref="P3715:P3778" si="232">ROUND(E3715/D3715*100,0)</f>
        <v>102</v>
      </c>
      <c r="Q3715" s="10">
        <f t="shared" ref="Q3715:Q3778" si="233">ROUND(E3715/L3715,2)</f>
        <v>106.84</v>
      </c>
      <c r="R3715">
        <f t="shared" ref="R3715:R3778" si="234">YEAR(S3715)</f>
        <v>2016</v>
      </c>
      <c r="S3715" s="17">
        <f t="shared" ref="S3715:S3778" si="235">(((J3715/60)/60)/24)+DATE(1970,1,1)</f>
        <v>42505.738032407404</v>
      </c>
    </row>
    <row r="3716" spans="1:19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14">
        <v>1429881667</v>
      </c>
      <c r="K3716" t="b">
        <v>0</v>
      </c>
      <c r="L3716">
        <v>97</v>
      </c>
      <c r="M3716" t="b">
        <v>1</v>
      </c>
      <c r="N3716" s="12" t="s">
        <v>8276</v>
      </c>
      <c r="O3716" t="s">
        <v>8277</v>
      </c>
      <c r="P3716" s="10">
        <f t="shared" si="232"/>
        <v>102</v>
      </c>
      <c r="Q3716" s="10">
        <f t="shared" si="233"/>
        <v>105.52</v>
      </c>
      <c r="R3716">
        <f t="shared" si="234"/>
        <v>2015</v>
      </c>
      <c r="S3716" s="17">
        <f t="shared" si="235"/>
        <v>42118.556331018524</v>
      </c>
    </row>
    <row r="3717" spans="1:19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14">
        <v>1422834819</v>
      </c>
      <c r="K3717" t="b">
        <v>0</v>
      </c>
      <c r="L3717">
        <v>27</v>
      </c>
      <c r="M3717" t="b">
        <v>1</v>
      </c>
      <c r="N3717" s="12" t="s">
        <v>8276</v>
      </c>
      <c r="O3717" t="s">
        <v>8277</v>
      </c>
      <c r="P3717" s="10">
        <f t="shared" si="232"/>
        <v>103</v>
      </c>
      <c r="Q3717" s="10">
        <f t="shared" si="233"/>
        <v>132.96</v>
      </c>
      <c r="R3717">
        <f t="shared" si="234"/>
        <v>2015</v>
      </c>
      <c r="S3717" s="17">
        <f t="shared" si="235"/>
        <v>42036.995590277773</v>
      </c>
    </row>
    <row r="3718" spans="1:19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14">
        <v>1450819109</v>
      </c>
      <c r="K3718" t="b">
        <v>0</v>
      </c>
      <c r="L3718">
        <v>24</v>
      </c>
      <c r="M3718" t="b">
        <v>1</v>
      </c>
      <c r="N3718" s="12" t="s">
        <v>8276</v>
      </c>
      <c r="O3718" t="s">
        <v>8277</v>
      </c>
      <c r="P3718" s="10">
        <f t="shared" si="232"/>
        <v>156</v>
      </c>
      <c r="Q3718" s="10">
        <f t="shared" si="233"/>
        <v>51.92</v>
      </c>
      <c r="R3718">
        <f t="shared" si="234"/>
        <v>2015</v>
      </c>
      <c r="S3718" s="17">
        <f t="shared" si="235"/>
        <v>42360.887835648144</v>
      </c>
    </row>
    <row r="3719" spans="1:19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14">
        <v>1428526049</v>
      </c>
      <c r="K3719" t="b">
        <v>0</v>
      </c>
      <c r="L3719">
        <v>13</v>
      </c>
      <c r="M3719" t="b">
        <v>1</v>
      </c>
      <c r="N3719" s="12" t="s">
        <v>8276</v>
      </c>
      <c r="O3719" t="s">
        <v>8277</v>
      </c>
      <c r="P3719" s="10">
        <f t="shared" si="232"/>
        <v>101</v>
      </c>
      <c r="Q3719" s="10">
        <f t="shared" si="233"/>
        <v>310</v>
      </c>
      <c r="R3719">
        <f t="shared" si="234"/>
        <v>2015</v>
      </c>
      <c r="S3719" s="17">
        <f t="shared" si="235"/>
        <v>42102.866307870368</v>
      </c>
    </row>
    <row r="3720" spans="1:19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14">
        <v>1422465075</v>
      </c>
      <c r="K3720" t="b">
        <v>0</v>
      </c>
      <c r="L3720">
        <v>46</v>
      </c>
      <c r="M3720" t="b">
        <v>1</v>
      </c>
      <c r="N3720" s="12" t="s">
        <v>8276</v>
      </c>
      <c r="O3720" t="s">
        <v>8277</v>
      </c>
      <c r="P3720" s="10">
        <f t="shared" si="232"/>
        <v>239</v>
      </c>
      <c r="Q3720" s="10">
        <f t="shared" si="233"/>
        <v>26.02</v>
      </c>
      <c r="R3720">
        <f t="shared" si="234"/>
        <v>2015</v>
      </c>
      <c r="S3720" s="17">
        <f t="shared" si="235"/>
        <v>42032.716145833328</v>
      </c>
    </row>
    <row r="3721" spans="1:19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14">
        <v>1432402266</v>
      </c>
      <c r="K3721" t="b">
        <v>0</v>
      </c>
      <c r="L3721">
        <v>4</v>
      </c>
      <c r="M3721" t="b">
        <v>1</v>
      </c>
      <c r="N3721" s="12" t="s">
        <v>8276</v>
      </c>
      <c r="O3721" t="s">
        <v>8277</v>
      </c>
      <c r="P3721" s="10">
        <f t="shared" si="232"/>
        <v>210</v>
      </c>
      <c r="Q3721" s="10">
        <f t="shared" si="233"/>
        <v>105</v>
      </c>
      <c r="R3721">
        <f t="shared" si="234"/>
        <v>2015</v>
      </c>
      <c r="S3721" s="17">
        <f t="shared" si="235"/>
        <v>42147.729930555557</v>
      </c>
    </row>
    <row r="3722" spans="1:19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14">
        <v>1433980206</v>
      </c>
      <c r="K3722" t="b">
        <v>0</v>
      </c>
      <c r="L3722">
        <v>40</v>
      </c>
      <c r="M3722" t="b">
        <v>1</v>
      </c>
      <c r="N3722" s="12" t="s">
        <v>8276</v>
      </c>
      <c r="O3722" t="s">
        <v>8277</v>
      </c>
      <c r="P3722" s="10">
        <f t="shared" si="232"/>
        <v>105</v>
      </c>
      <c r="Q3722" s="10">
        <f t="shared" si="233"/>
        <v>86.23</v>
      </c>
      <c r="R3722">
        <f t="shared" si="234"/>
        <v>2015</v>
      </c>
      <c r="S3722" s="17">
        <f t="shared" si="235"/>
        <v>42165.993125000001</v>
      </c>
    </row>
    <row r="3723" spans="1:19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14">
        <v>1413412084</v>
      </c>
      <c r="K3723" t="b">
        <v>0</v>
      </c>
      <c r="L3723">
        <v>44</v>
      </c>
      <c r="M3723" t="b">
        <v>1</v>
      </c>
      <c r="N3723" s="12" t="s">
        <v>8276</v>
      </c>
      <c r="O3723" t="s">
        <v>8277</v>
      </c>
      <c r="P3723" s="10">
        <f t="shared" si="232"/>
        <v>101</v>
      </c>
      <c r="Q3723" s="10">
        <f t="shared" si="233"/>
        <v>114.55</v>
      </c>
      <c r="R3723">
        <f t="shared" si="234"/>
        <v>2014</v>
      </c>
      <c r="S3723" s="17">
        <f t="shared" si="235"/>
        <v>41927.936157407406</v>
      </c>
    </row>
    <row r="3724" spans="1:19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14">
        <v>1452614847</v>
      </c>
      <c r="K3724" t="b">
        <v>0</v>
      </c>
      <c r="L3724">
        <v>35</v>
      </c>
      <c r="M3724" t="b">
        <v>1</v>
      </c>
      <c r="N3724" s="12" t="s">
        <v>8276</v>
      </c>
      <c r="O3724" t="s">
        <v>8277</v>
      </c>
      <c r="P3724" s="10">
        <f t="shared" si="232"/>
        <v>111</v>
      </c>
      <c r="Q3724" s="10">
        <f t="shared" si="233"/>
        <v>47.66</v>
      </c>
      <c r="R3724">
        <f t="shared" si="234"/>
        <v>2016</v>
      </c>
      <c r="S3724" s="17">
        <f t="shared" si="235"/>
        <v>42381.671840277777</v>
      </c>
    </row>
    <row r="3725" spans="1:19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14">
        <v>1414778662</v>
      </c>
      <c r="K3725" t="b">
        <v>0</v>
      </c>
      <c r="L3725">
        <v>63</v>
      </c>
      <c r="M3725" t="b">
        <v>1</v>
      </c>
      <c r="N3725" s="12" t="s">
        <v>8276</v>
      </c>
      <c r="O3725" t="s">
        <v>8277</v>
      </c>
      <c r="P3725" s="10">
        <f t="shared" si="232"/>
        <v>102</v>
      </c>
      <c r="Q3725" s="10">
        <f t="shared" si="233"/>
        <v>72.89</v>
      </c>
      <c r="R3725">
        <f t="shared" si="234"/>
        <v>2014</v>
      </c>
      <c r="S3725" s="17">
        <f t="shared" si="235"/>
        <v>41943.753032407411</v>
      </c>
    </row>
    <row r="3726" spans="1:19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14">
        <v>1459856860</v>
      </c>
      <c r="K3726" t="b">
        <v>0</v>
      </c>
      <c r="L3726">
        <v>89</v>
      </c>
      <c r="M3726" t="b">
        <v>1</v>
      </c>
      <c r="N3726" s="12" t="s">
        <v>8276</v>
      </c>
      <c r="O3726" t="s">
        <v>8277</v>
      </c>
      <c r="P3726" s="10">
        <f t="shared" si="232"/>
        <v>103</v>
      </c>
      <c r="Q3726" s="10">
        <f t="shared" si="233"/>
        <v>49.55</v>
      </c>
      <c r="R3726">
        <f t="shared" si="234"/>
        <v>2016</v>
      </c>
      <c r="S3726" s="17">
        <f t="shared" si="235"/>
        <v>42465.491435185191</v>
      </c>
    </row>
    <row r="3727" spans="1:19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14">
        <v>1454366467</v>
      </c>
      <c r="K3727" t="b">
        <v>0</v>
      </c>
      <c r="L3727">
        <v>15</v>
      </c>
      <c r="M3727" t="b">
        <v>1</v>
      </c>
      <c r="N3727" s="12" t="s">
        <v>8276</v>
      </c>
      <c r="O3727" t="s">
        <v>8277</v>
      </c>
      <c r="P3727" s="10">
        <f t="shared" si="232"/>
        <v>127</v>
      </c>
      <c r="Q3727" s="10">
        <f t="shared" si="233"/>
        <v>25.4</v>
      </c>
      <c r="R3727">
        <f t="shared" si="234"/>
        <v>2016</v>
      </c>
      <c r="S3727" s="17">
        <f t="shared" si="235"/>
        <v>42401.945219907408</v>
      </c>
    </row>
    <row r="3728" spans="1:19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14">
        <v>1459567371</v>
      </c>
      <c r="K3728" t="b">
        <v>0</v>
      </c>
      <c r="L3728">
        <v>46</v>
      </c>
      <c r="M3728" t="b">
        <v>1</v>
      </c>
      <c r="N3728" s="12" t="s">
        <v>8276</v>
      </c>
      <c r="O3728" t="s">
        <v>8277</v>
      </c>
      <c r="P3728" s="10">
        <f t="shared" si="232"/>
        <v>339</v>
      </c>
      <c r="Q3728" s="10">
        <f t="shared" si="233"/>
        <v>62.59</v>
      </c>
      <c r="R3728">
        <f t="shared" si="234"/>
        <v>2016</v>
      </c>
      <c r="S3728" s="17">
        <f t="shared" si="235"/>
        <v>42462.140868055561</v>
      </c>
    </row>
    <row r="3729" spans="1:19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14">
        <v>1474273294</v>
      </c>
      <c r="K3729" t="b">
        <v>0</v>
      </c>
      <c r="L3729">
        <v>33</v>
      </c>
      <c r="M3729" t="b">
        <v>1</v>
      </c>
      <c r="N3729" s="12" t="s">
        <v>8276</v>
      </c>
      <c r="O3729" t="s">
        <v>8277</v>
      </c>
      <c r="P3729" s="10">
        <f t="shared" si="232"/>
        <v>101</v>
      </c>
      <c r="Q3729" s="10">
        <f t="shared" si="233"/>
        <v>61.06</v>
      </c>
      <c r="R3729">
        <f t="shared" si="234"/>
        <v>2016</v>
      </c>
      <c r="S3729" s="17">
        <f t="shared" si="235"/>
        <v>42632.348310185189</v>
      </c>
    </row>
    <row r="3730" spans="1:19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14">
        <v>1437365176</v>
      </c>
      <c r="K3730" t="b">
        <v>0</v>
      </c>
      <c r="L3730">
        <v>31</v>
      </c>
      <c r="M3730" t="b">
        <v>0</v>
      </c>
      <c r="N3730" s="12" t="s">
        <v>8276</v>
      </c>
      <c r="O3730" t="s">
        <v>8277</v>
      </c>
      <c r="P3730" s="10">
        <f t="shared" si="232"/>
        <v>9</v>
      </c>
      <c r="Q3730" s="10">
        <f t="shared" si="233"/>
        <v>60.06</v>
      </c>
      <c r="R3730">
        <f t="shared" si="234"/>
        <v>2015</v>
      </c>
      <c r="S3730" s="17">
        <f t="shared" si="235"/>
        <v>42205.171018518522</v>
      </c>
    </row>
    <row r="3731" spans="1:19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14">
        <v>1423198512</v>
      </c>
      <c r="K3731" t="b">
        <v>0</v>
      </c>
      <c r="L3731">
        <v>5</v>
      </c>
      <c r="M3731" t="b">
        <v>0</v>
      </c>
      <c r="N3731" s="12" t="s">
        <v>8276</v>
      </c>
      <c r="O3731" t="s">
        <v>8277</v>
      </c>
      <c r="P3731" s="10">
        <f t="shared" si="232"/>
        <v>7</v>
      </c>
      <c r="Q3731" s="10">
        <f t="shared" si="233"/>
        <v>72.400000000000006</v>
      </c>
      <c r="R3731">
        <f t="shared" si="234"/>
        <v>2015</v>
      </c>
      <c r="S3731" s="17">
        <f t="shared" si="235"/>
        <v>42041.205000000002</v>
      </c>
    </row>
    <row r="3732" spans="1:19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14">
        <v>1437236159</v>
      </c>
      <c r="K3732" t="b">
        <v>0</v>
      </c>
      <c r="L3732">
        <v>1</v>
      </c>
      <c r="M3732" t="b">
        <v>0</v>
      </c>
      <c r="N3732" s="12" t="s">
        <v>8276</v>
      </c>
      <c r="O3732" t="s">
        <v>8277</v>
      </c>
      <c r="P3732" s="10">
        <f t="shared" si="232"/>
        <v>10</v>
      </c>
      <c r="Q3732" s="10">
        <f t="shared" si="233"/>
        <v>100</v>
      </c>
      <c r="R3732">
        <f t="shared" si="234"/>
        <v>2015</v>
      </c>
      <c r="S3732" s="17">
        <f t="shared" si="235"/>
        <v>42203.677766203706</v>
      </c>
    </row>
    <row r="3733" spans="1:19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14">
        <v>1418234646</v>
      </c>
      <c r="K3733" t="b">
        <v>0</v>
      </c>
      <c r="L3733">
        <v>12</v>
      </c>
      <c r="M3733" t="b">
        <v>0</v>
      </c>
      <c r="N3733" s="12" t="s">
        <v>8276</v>
      </c>
      <c r="O3733" t="s">
        <v>8277</v>
      </c>
      <c r="P3733" s="10">
        <f t="shared" si="232"/>
        <v>11</v>
      </c>
      <c r="Q3733" s="10">
        <f t="shared" si="233"/>
        <v>51.67</v>
      </c>
      <c r="R3733">
        <f t="shared" si="234"/>
        <v>2014</v>
      </c>
      <c r="S3733" s="17">
        <f t="shared" si="235"/>
        <v>41983.752847222218</v>
      </c>
    </row>
    <row r="3734" spans="1:19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14">
        <v>1416932133</v>
      </c>
      <c r="K3734" t="b">
        <v>0</v>
      </c>
      <c r="L3734">
        <v>4</v>
      </c>
      <c r="M3734" t="b">
        <v>0</v>
      </c>
      <c r="N3734" s="12" t="s">
        <v>8276</v>
      </c>
      <c r="O3734" t="s">
        <v>8277</v>
      </c>
      <c r="P3734" s="10">
        <f t="shared" si="232"/>
        <v>15</v>
      </c>
      <c r="Q3734" s="10">
        <f t="shared" si="233"/>
        <v>32.75</v>
      </c>
      <c r="R3734">
        <f t="shared" si="234"/>
        <v>2014</v>
      </c>
      <c r="S3734" s="17">
        <f t="shared" si="235"/>
        <v>41968.677465277782</v>
      </c>
    </row>
    <row r="3735" spans="1:19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14">
        <v>1428539708</v>
      </c>
      <c r="K3735" t="b">
        <v>0</v>
      </c>
      <c r="L3735">
        <v>0</v>
      </c>
      <c r="M3735" t="b">
        <v>0</v>
      </c>
      <c r="N3735" s="12" t="s">
        <v>8276</v>
      </c>
      <c r="O3735" t="s">
        <v>8277</v>
      </c>
      <c r="P3735" s="10">
        <f t="shared" si="232"/>
        <v>0</v>
      </c>
      <c r="Q3735" s="10" t="e">
        <f t="shared" si="233"/>
        <v>#DIV/0!</v>
      </c>
      <c r="R3735">
        <f t="shared" si="234"/>
        <v>2015</v>
      </c>
      <c r="S3735" s="17">
        <f t="shared" si="235"/>
        <v>42103.024398148147</v>
      </c>
    </row>
    <row r="3736" spans="1:19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14">
        <v>1427405896</v>
      </c>
      <c r="K3736" t="b">
        <v>0</v>
      </c>
      <c r="L3736">
        <v>7</v>
      </c>
      <c r="M3736" t="b">
        <v>0</v>
      </c>
      <c r="N3736" s="12" t="s">
        <v>8276</v>
      </c>
      <c r="O3736" t="s">
        <v>8277</v>
      </c>
      <c r="P3736" s="10">
        <f t="shared" si="232"/>
        <v>28</v>
      </c>
      <c r="Q3736" s="10">
        <f t="shared" si="233"/>
        <v>61</v>
      </c>
      <c r="R3736">
        <f t="shared" si="234"/>
        <v>2015</v>
      </c>
      <c r="S3736" s="17">
        <f t="shared" si="235"/>
        <v>42089.901574074072</v>
      </c>
    </row>
    <row r="3737" spans="1:19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14">
        <v>1430239089</v>
      </c>
      <c r="K3737" t="b">
        <v>0</v>
      </c>
      <c r="L3737">
        <v>2</v>
      </c>
      <c r="M3737" t="b">
        <v>0</v>
      </c>
      <c r="N3737" s="12" t="s">
        <v>8276</v>
      </c>
      <c r="O3737" t="s">
        <v>8277</v>
      </c>
      <c r="P3737" s="10">
        <f t="shared" si="232"/>
        <v>13</v>
      </c>
      <c r="Q3737" s="10">
        <f t="shared" si="233"/>
        <v>10</v>
      </c>
      <c r="R3737">
        <f t="shared" si="234"/>
        <v>2015</v>
      </c>
      <c r="S3737" s="17">
        <f t="shared" si="235"/>
        <v>42122.693159722221</v>
      </c>
    </row>
    <row r="3738" spans="1:19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14">
        <v>1423847093</v>
      </c>
      <c r="K3738" t="b">
        <v>0</v>
      </c>
      <c r="L3738">
        <v>1</v>
      </c>
      <c r="M3738" t="b">
        <v>0</v>
      </c>
      <c r="N3738" s="12" t="s">
        <v>8276</v>
      </c>
      <c r="O3738" t="s">
        <v>8277</v>
      </c>
      <c r="P3738" s="10">
        <f t="shared" si="232"/>
        <v>1</v>
      </c>
      <c r="Q3738" s="10">
        <f t="shared" si="233"/>
        <v>10</v>
      </c>
      <c r="R3738">
        <f t="shared" si="234"/>
        <v>2015</v>
      </c>
      <c r="S3738" s="17">
        <f t="shared" si="235"/>
        <v>42048.711724537032</v>
      </c>
    </row>
    <row r="3739" spans="1:19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14">
        <v>1445358903</v>
      </c>
      <c r="K3739" t="b">
        <v>0</v>
      </c>
      <c r="L3739">
        <v>4</v>
      </c>
      <c r="M3739" t="b">
        <v>0</v>
      </c>
      <c r="N3739" s="12" t="s">
        <v>8276</v>
      </c>
      <c r="O3739" t="s">
        <v>8277</v>
      </c>
      <c r="P3739" s="10">
        <f t="shared" si="232"/>
        <v>21</v>
      </c>
      <c r="Q3739" s="10">
        <f t="shared" si="233"/>
        <v>37.5</v>
      </c>
      <c r="R3739">
        <f t="shared" si="234"/>
        <v>2015</v>
      </c>
      <c r="S3739" s="17">
        <f t="shared" si="235"/>
        <v>42297.691006944442</v>
      </c>
    </row>
    <row r="3740" spans="1:19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14">
        <v>1403562705</v>
      </c>
      <c r="K3740" t="b">
        <v>0</v>
      </c>
      <c r="L3740">
        <v>6</v>
      </c>
      <c r="M3740" t="b">
        <v>0</v>
      </c>
      <c r="N3740" s="12" t="s">
        <v>8276</v>
      </c>
      <c r="O3740" t="s">
        <v>8277</v>
      </c>
      <c r="P3740" s="10">
        <f t="shared" si="232"/>
        <v>18</v>
      </c>
      <c r="Q3740" s="10">
        <f t="shared" si="233"/>
        <v>45</v>
      </c>
      <c r="R3740">
        <f t="shared" si="234"/>
        <v>2014</v>
      </c>
      <c r="S3740" s="17">
        <f t="shared" si="235"/>
        <v>41813.938715277778</v>
      </c>
    </row>
    <row r="3741" spans="1:19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14">
        <v>1467024468</v>
      </c>
      <c r="K3741" t="b">
        <v>0</v>
      </c>
      <c r="L3741">
        <v>8</v>
      </c>
      <c r="M3741" t="b">
        <v>0</v>
      </c>
      <c r="N3741" s="12" t="s">
        <v>8276</v>
      </c>
      <c r="O3741" t="s">
        <v>8277</v>
      </c>
      <c r="P3741" s="10">
        <f t="shared" si="232"/>
        <v>20</v>
      </c>
      <c r="Q3741" s="10">
        <f t="shared" si="233"/>
        <v>100.63</v>
      </c>
      <c r="R3741">
        <f t="shared" si="234"/>
        <v>2016</v>
      </c>
      <c r="S3741" s="17">
        <f t="shared" si="235"/>
        <v>42548.449861111112</v>
      </c>
    </row>
    <row r="3742" spans="1:19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14">
        <v>1405217355</v>
      </c>
      <c r="K3742" t="b">
        <v>0</v>
      </c>
      <c r="L3742">
        <v>14</v>
      </c>
      <c r="M3742" t="b">
        <v>0</v>
      </c>
      <c r="N3742" s="12" t="s">
        <v>8276</v>
      </c>
      <c r="O3742" t="s">
        <v>8277</v>
      </c>
      <c r="P3742" s="10">
        <f t="shared" si="232"/>
        <v>18</v>
      </c>
      <c r="Q3742" s="10">
        <f t="shared" si="233"/>
        <v>25.57</v>
      </c>
      <c r="R3742">
        <f t="shared" si="234"/>
        <v>2014</v>
      </c>
      <c r="S3742" s="17">
        <f t="shared" si="235"/>
        <v>41833.089756944442</v>
      </c>
    </row>
    <row r="3743" spans="1:19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14">
        <v>1447797950</v>
      </c>
      <c r="K3743" t="b">
        <v>0</v>
      </c>
      <c r="L3743">
        <v>0</v>
      </c>
      <c r="M3743" t="b">
        <v>0</v>
      </c>
      <c r="N3743" s="12" t="s">
        <v>8276</v>
      </c>
      <c r="O3743" t="s">
        <v>8277</v>
      </c>
      <c r="P3743" s="10">
        <f t="shared" si="232"/>
        <v>0</v>
      </c>
      <c r="Q3743" s="10" t="e">
        <f t="shared" si="233"/>
        <v>#DIV/0!</v>
      </c>
      <c r="R3743">
        <f t="shared" si="234"/>
        <v>2015</v>
      </c>
      <c r="S3743" s="17">
        <f t="shared" si="235"/>
        <v>42325.920717592591</v>
      </c>
    </row>
    <row r="3744" spans="1:19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14">
        <v>1407388144</v>
      </c>
      <c r="K3744" t="b">
        <v>0</v>
      </c>
      <c r="L3744">
        <v>4</v>
      </c>
      <c r="M3744" t="b">
        <v>0</v>
      </c>
      <c r="N3744" s="12" t="s">
        <v>8276</v>
      </c>
      <c r="O3744" t="s">
        <v>8277</v>
      </c>
      <c r="P3744" s="10">
        <f t="shared" si="232"/>
        <v>2</v>
      </c>
      <c r="Q3744" s="10">
        <f t="shared" si="233"/>
        <v>25</v>
      </c>
      <c r="R3744">
        <f t="shared" si="234"/>
        <v>2014</v>
      </c>
      <c r="S3744" s="17">
        <f t="shared" si="235"/>
        <v>41858.214629629627</v>
      </c>
    </row>
    <row r="3745" spans="1:19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14">
        <v>1401814964</v>
      </c>
      <c r="K3745" t="b">
        <v>0</v>
      </c>
      <c r="L3745">
        <v>0</v>
      </c>
      <c r="M3745" t="b">
        <v>0</v>
      </c>
      <c r="N3745" s="12" t="s">
        <v>8276</v>
      </c>
      <c r="O3745" t="s">
        <v>8277</v>
      </c>
      <c r="P3745" s="10">
        <f t="shared" si="232"/>
        <v>0</v>
      </c>
      <c r="Q3745" s="10" t="e">
        <f t="shared" si="233"/>
        <v>#DIV/0!</v>
      </c>
      <c r="R3745">
        <f t="shared" si="234"/>
        <v>2014</v>
      </c>
      <c r="S3745" s="17">
        <f t="shared" si="235"/>
        <v>41793.710231481484</v>
      </c>
    </row>
    <row r="3746" spans="1:19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14">
        <v>1401823952</v>
      </c>
      <c r="K3746" t="b">
        <v>0</v>
      </c>
      <c r="L3746">
        <v>0</v>
      </c>
      <c r="M3746" t="b">
        <v>0</v>
      </c>
      <c r="N3746" s="12" t="s">
        <v>8276</v>
      </c>
      <c r="O3746" t="s">
        <v>8277</v>
      </c>
      <c r="P3746" s="10">
        <f t="shared" si="232"/>
        <v>0</v>
      </c>
      <c r="Q3746" s="10" t="e">
        <f t="shared" si="233"/>
        <v>#DIV/0!</v>
      </c>
      <c r="R3746">
        <f t="shared" si="234"/>
        <v>2014</v>
      </c>
      <c r="S3746" s="17">
        <f t="shared" si="235"/>
        <v>41793.814259259263</v>
      </c>
    </row>
    <row r="3747" spans="1:19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14">
        <v>1405097102</v>
      </c>
      <c r="K3747" t="b">
        <v>0</v>
      </c>
      <c r="L3747">
        <v>1</v>
      </c>
      <c r="M3747" t="b">
        <v>0</v>
      </c>
      <c r="N3747" s="12" t="s">
        <v>8276</v>
      </c>
      <c r="O3747" t="s">
        <v>8277</v>
      </c>
      <c r="P3747" s="10">
        <f t="shared" si="232"/>
        <v>10</v>
      </c>
      <c r="Q3747" s="10">
        <f t="shared" si="233"/>
        <v>10</v>
      </c>
      <c r="R3747">
        <f t="shared" si="234"/>
        <v>2014</v>
      </c>
      <c r="S3747" s="17">
        <f t="shared" si="235"/>
        <v>41831.697939814818</v>
      </c>
    </row>
    <row r="3748" spans="1:19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14">
        <v>1473326439</v>
      </c>
      <c r="K3748" t="b">
        <v>0</v>
      </c>
      <c r="L3748">
        <v>1</v>
      </c>
      <c r="M3748" t="b">
        <v>0</v>
      </c>
      <c r="N3748" s="12" t="s">
        <v>8276</v>
      </c>
      <c r="O3748" t="s">
        <v>8277</v>
      </c>
      <c r="P3748" s="10">
        <f t="shared" si="232"/>
        <v>2</v>
      </c>
      <c r="Q3748" s="10">
        <f t="shared" si="233"/>
        <v>202</v>
      </c>
      <c r="R3748">
        <f t="shared" si="234"/>
        <v>2016</v>
      </c>
      <c r="S3748" s="17">
        <f t="shared" si="235"/>
        <v>42621.389340277776</v>
      </c>
    </row>
    <row r="3749" spans="1:19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14">
        <v>1433833896</v>
      </c>
      <c r="K3749" t="b">
        <v>0</v>
      </c>
      <c r="L3749">
        <v>1</v>
      </c>
      <c r="M3749" t="b">
        <v>0</v>
      </c>
      <c r="N3749" s="12" t="s">
        <v>8276</v>
      </c>
      <c r="O3749" t="s">
        <v>8277</v>
      </c>
      <c r="P3749" s="10">
        <f t="shared" si="232"/>
        <v>1</v>
      </c>
      <c r="Q3749" s="10">
        <f t="shared" si="233"/>
        <v>25</v>
      </c>
      <c r="R3749">
        <f t="shared" si="234"/>
        <v>2015</v>
      </c>
      <c r="S3749" s="17">
        <f t="shared" si="235"/>
        <v>42164.299722222218</v>
      </c>
    </row>
    <row r="3750" spans="1:19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14">
        <v>1453827436</v>
      </c>
      <c r="K3750" t="b">
        <v>0</v>
      </c>
      <c r="L3750">
        <v>52</v>
      </c>
      <c r="M3750" t="b">
        <v>1</v>
      </c>
      <c r="N3750" s="12" t="s">
        <v>8276</v>
      </c>
      <c r="O3750" t="s">
        <v>8318</v>
      </c>
      <c r="P3750" s="10">
        <f t="shared" si="232"/>
        <v>104</v>
      </c>
      <c r="Q3750" s="10">
        <f t="shared" si="233"/>
        <v>99.54</v>
      </c>
      <c r="R3750">
        <f t="shared" si="234"/>
        <v>2016</v>
      </c>
      <c r="S3750" s="17">
        <f t="shared" si="235"/>
        <v>42395.706435185188</v>
      </c>
    </row>
    <row r="3751" spans="1:19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14">
        <v>1459220588</v>
      </c>
      <c r="K3751" t="b">
        <v>0</v>
      </c>
      <c r="L3751">
        <v>7</v>
      </c>
      <c r="M3751" t="b">
        <v>1</v>
      </c>
      <c r="N3751" s="12" t="s">
        <v>8276</v>
      </c>
      <c r="O3751" t="s">
        <v>8318</v>
      </c>
      <c r="P3751" s="10">
        <f t="shared" si="232"/>
        <v>105</v>
      </c>
      <c r="Q3751" s="10">
        <f t="shared" si="233"/>
        <v>75</v>
      </c>
      <c r="R3751">
        <f t="shared" si="234"/>
        <v>2016</v>
      </c>
      <c r="S3751" s="17">
        <f t="shared" si="235"/>
        <v>42458.127175925925</v>
      </c>
    </row>
    <row r="3752" spans="1:19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14">
        <v>1421105608</v>
      </c>
      <c r="K3752" t="b">
        <v>0</v>
      </c>
      <c r="L3752">
        <v>28</v>
      </c>
      <c r="M3752" t="b">
        <v>1</v>
      </c>
      <c r="N3752" s="12" t="s">
        <v>8276</v>
      </c>
      <c r="O3752" t="s">
        <v>8318</v>
      </c>
      <c r="P3752" s="10">
        <f t="shared" si="232"/>
        <v>100</v>
      </c>
      <c r="Q3752" s="10">
        <f t="shared" si="233"/>
        <v>215.25</v>
      </c>
      <c r="R3752">
        <f t="shared" si="234"/>
        <v>2015</v>
      </c>
      <c r="S3752" s="17">
        <f t="shared" si="235"/>
        <v>42016.981574074074</v>
      </c>
    </row>
    <row r="3753" spans="1:19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14">
        <v>1454460673</v>
      </c>
      <c r="K3753" t="b">
        <v>0</v>
      </c>
      <c r="L3753">
        <v>11</v>
      </c>
      <c r="M3753" t="b">
        <v>1</v>
      </c>
      <c r="N3753" s="12" t="s">
        <v>8276</v>
      </c>
      <c r="O3753" t="s">
        <v>8318</v>
      </c>
      <c r="P3753" s="10">
        <f t="shared" si="232"/>
        <v>133</v>
      </c>
      <c r="Q3753" s="10">
        <f t="shared" si="233"/>
        <v>120.55</v>
      </c>
      <c r="R3753">
        <f t="shared" si="234"/>
        <v>2016</v>
      </c>
      <c r="S3753" s="17">
        <f t="shared" si="235"/>
        <v>42403.035567129627</v>
      </c>
    </row>
    <row r="3754" spans="1:19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14">
        <v>1473189335</v>
      </c>
      <c r="K3754" t="b">
        <v>0</v>
      </c>
      <c r="L3754">
        <v>15</v>
      </c>
      <c r="M3754" t="b">
        <v>1</v>
      </c>
      <c r="N3754" s="12" t="s">
        <v>8276</v>
      </c>
      <c r="O3754" t="s">
        <v>8318</v>
      </c>
      <c r="P3754" s="10">
        <f t="shared" si="232"/>
        <v>113</v>
      </c>
      <c r="Q3754" s="10">
        <f t="shared" si="233"/>
        <v>37.67</v>
      </c>
      <c r="R3754">
        <f t="shared" si="234"/>
        <v>2016</v>
      </c>
      <c r="S3754" s="17">
        <f t="shared" si="235"/>
        <v>42619.802488425921</v>
      </c>
    </row>
    <row r="3755" spans="1:19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14">
        <v>1430768800</v>
      </c>
      <c r="K3755" t="b">
        <v>0</v>
      </c>
      <c r="L3755">
        <v>30</v>
      </c>
      <c r="M3755" t="b">
        <v>1</v>
      </c>
      <c r="N3755" s="12" t="s">
        <v>8276</v>
      </c>
      <c r="O3755" t="s">
        <v>8318</v>
      </c>
      <c r="P3755" s="10">
        <f t="shared" si="232"/>
        <v>103</v>
      </c>
      <c r="Q3755" s="10">
        <f t="shared" si="233"/>
        <v>172.23</v>
      </c>
      <c r="R3755">
        <f t="shared" si="234"/>
        <v>2015</v>
      </c>
      <c r="S3755" s="17">
        <f t="shared" si="235"/>
        <v>42128.824074074073</v>
      </c>
    </row>
    <row r="3756" spans="1:19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14">
        <v>1403125737</v>
      </c>
      <c r="K3756" t="b">
        <v>0</v>
      </c>
      <c r="L3756">
        <v>27</v>
      </c>
      <c r="M3756" t="b">
        <v>1</v>
      </c>
      <c r="N3756" s="12" t="s">
        <v>8276</v>
      </c>
      <c r="O3756" t="s">
        <v>8318</v>
      </c>
      <c r="P3756" s="10">
        <f t="shared" si="232"/>
        <v>120</v>
      </c>
      <c r="Q3756" s="10">
        <f t="shared" si="233"/>
        <v>111.11</v>
      </c>
      <c r="R3756">
        <f t="shared" si="234"/>
        <v>2014</v>
      </c>
      <c r="S3756" s="17">
        <f t="shared" si="235"/>
        <v>41808.881215277775</v>
      </c>
    </row>
    <row r="3757" spans="1:19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14">
        <v>1458161307</v>
      </c>
      <c r="K3757" t="b">
        <v>0</v>
      </c>
      <c r="L3757">
        <v>28</v>
      </c>
      <c r="M3757" t="b">
        <v>1</v>
      </c>
      <c r="N3757" s="12" t="s">
        <v>8276</v>
      </c>
      <c r="O3757" t="s">
        <v>8318</v>
      </c>
      <c r="P3757" s="10">
        <f t="shared" si="232"/>
        <v>130</v>
      </c>
      <c r="Q3757" s="10">
        <f t="shared" si="233"/>
        <v>25.46</v>
      </c>
      <c r="R3757">
        <f t="shared" si="234"/>
        <v>2016</v>
      </c>
      <c r="S3757" s="17">
        <f t="shared" si="235"/>
        <v>42445.866979166662</v>
      </c>
    </row>
    <row r="3758" spans="1:19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14">
        <v>1399923198</v>
      </c>
      <c r="K3758" t="b">
        <v>0</v>
      </c>
      <c r="L3758">
        <v>17</v>
      </c>
      <c r="M3758" t="b">
        <v>1</v>
      </c>
      <c r="N3758" s="12" t="s">
        <v>8276</v>
      </c>
      <c r="O3758" t="s">
        <v>8318</v>
      </c>
      <c r="P3758" s="10">
        <f t="shared" si="232"/>
        <v>101</v>
      </c>
      <c r="Q3758" s="10">
        <f t="shared" si="233"/>
        <v>267.64999999999998</v>
      </c>
      <c r="R3758">
        <f t="shared" si="234"/>
        <v>2014</v>
      </c>
      <c r="S3758" s="17">
        <f t="shared" si="235"/>
        <v>41771.814791666664</v>
      </c>
    </row>
    <row r="3759" spans="1:19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14">
        <v>1415737515</v>
      </c>
      <c r="K3759" t="b">
        <v>0</v>
      </c>
      <c r="L3759">
        <v>50</v>
      </c>
      <c r="M3759" t="b">
        <v>1</v>
      </c>
      <c r="N3759" s="12" t="s">
        <v>8276</v>
      </c>
      <c r="O3759" t="s">
        <v>8318</v>
      </c>
      <c r="P3759" s="10">
        <f t="shared" si="232"/>
        <v>109</v>
      </c>
      <c r="Q3759" s="10">
        <f t="shared" si="233"/>
        <v>75.959999999999994</v>
      </c>
      <c r="R3759">
        <f t="shared" si="234"/>
        <v>2014</v>
      </c>
      <c r="S3759" s="17">
        <f t="shared" si="235"/>
        <v>41954.850868055553</v>
      </c>
    </row>
    <row r="3760" spans="1:19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14">
        <v>1397819938</v>
      </c>
      <c r="K3760" t="b">
        <v>0</v>
      </c>
      <c r="L3760">
        <v>26</v>
      </c>
      <c r="M3760" t="b">
        <v>1</v>
      </c>
      <c r="N3760" s="12" t="s">
        <v>8276</v>
      </c>
      <c r="O3760" t="s">
        <v>8318</v>
      </c>
      <c r="P3760" s="10">
        <f t="shared" si="232"/>
        <v>102</v>
      </c>
      <c r="Q3760" s="10">
        <f t="shared" si="233"/>
        <v>59.04</v>
      </c>
      <c r="R3760">
        <f t="shared" si="234"/>
        <v>2014</v>
      </c>
      <c r="S3760" s="17">
        <f t="shared" si="235"/>
        <v>41747.471504629626</v>
      </c>
    </row>
    <row r="3761" spans="1:19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14">
        <v>1435372553</v>
      </c>
      <c r="K3761" t="b">
        <v>0</v>
      </c>
      <c r="L3761">
        <v>88</v>
      </c>
      <c r="M3761" t="b">
        <v>1</v>
      </c>
      <c r="N3761" s="12" t="s">
        <v>8276</v>
      </c>
      <c r="O3761" t="s">
        <v>8318</v>
      </c>
      <c r="P3761" s="10">
        <f t="shared" si="232"/>
        <v>110</v>
      </c>
      <c r="Q3761" s="10">
        <f t="shared" si="233"/>
        <v>50.11</v>
      </c>
      <c r="R3761">
        <f t="shared" si="234"/>
        <v>2015</v>
      </c>
      <c r="S3761" s="17">
        <f t="shared" si="235"/>
        <v>42182.108252314814</v>
      </c>
    </row>
    <row r="3762" spans="1:19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14">
        <v>1397133386</v>
      </c>
      <c r="K3762" t="b">
        <v>0</v>
      </c>
      <c r="L3762">
        <v>91</v>
      </c>
      <c r="M3762" t="b">
        <v>1</v>
      </c>
      <c r="N3762" s="12" t="s">
        <v>8276</v>
      </c>
      <c r="O3762" t="s">
        <v>8318</v>
      </c>
      <c r="P3762" s="10">
        <f t="shared" si="232"/>
        <v>101</v>
      </c>
      <c r="Q3762" s="10">
        <f t="shared" si="233"/>
        <v>55.5</v>
      </c>
      <c r="R3762">
        <f t="shared" si="234"/>
        <v>2014</v>
      </c>
      <c r="S3762" s="17">
        <f t="shared" si="235"/>
        <v>41739.525300925925</v>
      </c>
    </row>
    <row r="3763" spans="1:19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14">
        <v>1434625937</v>
      </c>
      <c r="K3763" t="b">
        <v>0</v>
      </c>
      <c r="L3763">
        <v>3</v>
      </c>
      <c r="M3763" t="b">
        <v>1</v>
      </c>
      <c r="N3763" s="12" t="s">
        <v>8276</v>
      </c>
      <c r="O3763" t="s">
        <v>8318</v>
      </c>
      <c r="P3763" s="10">
        <f t="shared" si="232"/>
        <v>100</v>
      </c>
      <c r="Q3763" s="10">
        <f t="shared" si="233"/>
        <v>166.67</v>
      </c>
      <c r="R3763">
        <f t="shared" si="234"/>
        <v>2015</v>
      </c>
      <c r="S3763" s="17">
        <f t="shared" si="235"/>
        <v>42173.466863425929</v>
      </c>
    </row>
    <row r="3764" spans="1:19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14">
        <v>1436383889</v>
      </c>
      <c r="K3764" t="b">
        <v>0</v>
      </c>
      <c r="L3764">
        <v>28</v>
      </c>
      <c r="M3764" t="b">
        <v>1</v>
      </c>
      <c r="N3764" s="12" t="s">
        <v>8276</v>
      </c>
      <c r="O3764" t="s">
        <v>8318</v>
      </c>
      <c r="P3764" s="10">
        <f t="shared" si="232"/>
        <v>106</v>
      </c>
      <c r="Q3764" s="10">
        <f t="shared" si="233"/>
        <v>47.43</v>
      </c>
      <c r="R3764">
        <f t="shared" si="234"/>
        <v>2015</v>
      </c>
      <c r="S3764" s="17">
        <f t="shared" si="235"/>
        <v>42193.813530092593</v>
      </c>
    </row>
    <row r="3765" spans="1:19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14">
        <v>1425319226</v>
      </c>
      <c r="K3765" t="b">
        <v>0</v>
      </c>
      <c r="L3765">
        <v>77</v>
      </c>
      <c r="M3765" t="b">
        <v>1</v>
      </c>
      <c r="N3765" s="12" t="s">
        <v>8276</v>
      </c>
      <c r="O3765" t="s">
        <v>8318</v>
      </c>
      <c r="P3765" s="10">
        <f t="shared" si="232"/>
        <v>100</v>
      </c>
      <c r="Q3765" s="10">
        <f t="shared" si="233"/>
        <v>64.94</v>
      </c>
      <c r="R3765">
        <f t="shared" si="234"/>
        <v>2015</v>
      </c>
      <c r="S3765" s="17">
        <f t="shared" si="235"/>
        <v>42065.750300925924</v>
      </c>
    </row>
    <row r="3766" spans="1:19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14">
        <v>1462824832</v>
      </c>
      <c r="K3766" t="b">
        <v>0</v>
      </c>
      <c r="L3766">
        <v>27</v>
      </c>
      <c r="M3766" t="b">
        <v>1</v>
      </c>
      <c r="N3766" s="12" t="s">
        <v>8276</v>
      </c>
      <c r="O3766" t="s">
        <v>8318</v>
      </c>
      <c r="P3766" s="10">
        <f t="shared" si="232"/>
        <v>100</v>
      </c>
      <c r="Q3766" s="10">
        <f t="shared" si="233"/>
        <v>55.56</v>
      </c>
      <c r="R3766">
        <f t="shared" si="234"/>
        <v>2016</v>
      </c>
      <c r="S3766" s="17">
        <f t="shared" si="235"/>
        <v>42499.842962962968</v>
      </c>
    </row>
    <row r="3767" spans="1:19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14">
        <v>1404153482</v>
      </c>
      <c r="K3767" t="b">
        <v>0</v>
      </c>
      <c r="L3767">
        <v>107</v>
      </c>
      <c r="M3767" t="b">
        <v>1</v>
      </c>
      <c r="N3767" s="12" t="s">
        <v>8276</v>
      </c>
      <c r="O3767" t="s">
        <v>8318</v>
      </c>
      <c r="P3767" s="10">
        <f t="shared" si="232"/>
        <v>113</v>
      </c>
      <c r="Q3767" s="10">
        <f t="shared" si="233"/>
        <v>74.22</v>
      </c>
      <c r="R3767">
        <f t="shared" si="234"/>
        <v>2014</v>
      </c>
      <c r="S3767" s="17">
        <f t="shared" si="235"/>
        <v>41820.776412037041</v>
      </c>
    </row>
    <row r="3768" spans="1:19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14">
        <v>1401336045</v>
      </c>
      <c r="K3768" t="b">
        <v>0</v>
      </c>
      <c r="L3768">
        <v>96</v>
      </c>
      <c r="M3768" t="b">
        <v>1</v>
      </c>
      <c r="N3768" s="12" t="s">
        <v>8276</v>
      </c>
      <c r="O3768" t="s">
        <v>8318</v>
      </c>
      <c r="P3768" s="10">
        <f t="shared" si="232"/>
        <v>103</v>
      </c>
      <c r="Q3768" s="10">
        <f t="shared" si="233"/>
        <v>106.93</v>
      </c>
      <c r="R3768">
        <f t="shared" si="234"/>
        <v>2014</v>
      </c>
      <c r="S3768" s="17">
        <f t="shared" si="235"/>
        <v>41788.167187500003</v>
      </c>
    </row>
    <row r="3769" spans="1:19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14">
        <v>1423960097</v>
      </c>
      <c r="K3769" t="b">
        <v>0</v>
      </c>
      <c r="L3769">
        <v>56</v>
      </c>
      <c r="M3769" t="b">
        <v>1</v>
      </c>
      <c r="N3769" s="12" t="s">
        <v>8276</v>
      </c>
      <c r="O3769" t="s">
        <v>8318</v>
      </c>
      <c r="P3769" s="10">
        <f t="shared" si="232"/>
        <v>117</v>
      </c>
      <c r="Q3769" s="10">
        <f t="shared" si="233"/>
        <v>41.7</v>
      </c>
      <c r="R3769">
        <f t="shared" si="234"/>
        <v>2015</v>
      </c>
      <c r="S3769" s="17">
        <f t="shared" si="235"/>
        <v>42050.019641203704</v>
      </c>
    </row>
    <row r="3770" spans="1:19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14">
        <v>1400002090</v>
      </c>
      <c r="K3770" t="b">
        <v>0</v>
      </c>
      <c r="L3770">
        <v>58</v>
      </c>
      <c r="M3770" t="b">
        <v>1</v>
      </c>
      <c r="N3770" s="12" t="s">
        <v>8276</v>
      </c>
      <c r="O3770" t="s">
        <v>8318</v>
      </c>
      <c r="P3770" s="10">
        <f t="shared" si="232"/>
        <v>108</v>
      </c>
      <c r="Q3770" s="10">
        <f t="shared" si="233"/>
        <v>74.239999999999995</v>
      </c>
      <c r="R3770">
        <f t="shared" si="234"/>
        <v>2014</v>
      </c>
      <c r="S3770" s="17">
        <f t="shared" si="235"/>
        <v>41772.727893518517</v>
      </c>
    </row>
    <row r="3771" spans="1:19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14">
        <v>1458138079</v>
      </c>
      <c r="K3771" t="b">
        <v>0</v>
      </c>
      <c r="L3771">
        <v>15</v>
      </c>
      <c r="M3771" t="b">
        <v>1</v>
      </c>
      <c r="N3771" s="12" t="s">
        <v>8276</v>
      </c>
      <c r="O3771" t="s">
        <v>8318</v>
      </c>
      <c r="P3771" s="10">
        <f t="shared" si="232"/>
        <v>100</v>
      </c>
      <c r="Q3771" s="10">
        <f t="shared" si="233"/>
        <v>73.33</v>
      </c>
      <c r="R3771">
        <f t="shared" si="234"/>
        <v>2016</v>
      </c>
      <c r="S3771" s="17">
        <f t="shared" si="235"/>
        <v>42445.598136574074</v>
      </c>
    </row>
    <row r="3772" spans="1:19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14">
        <v>1431642010</v>
      </c>
      <c r="K3772" t="b">
        <v>0</v>
      </c>
      <c r="L3772">
        <v>20</v>
      </c>
      <c r="M3772" t="b">
        <v>1</v>
      </c>
      <c r="N3772" s="12" t="s">
        <v>8276</v>
      </c>
      <c r="O3772" t="s">
        <v>8318</v>
      </c>
      <c r="P3772" s="10">
        <f t="shared" si="232"/>
        <v>100</v>
      </c>
      <c r="Q3772" s="10">
        <f t="shared" si="233"/>
        <v>100</v>
      </c>
      <c r="R3772">
        <f t="shared" si="234"/>
        <v>2015</v>
      </c>
      <c r="S3772" s="17">
        <f t="shared" si="235"/>
        <v>42138.930671296301</v>
      </c>
    </row>
    <row r="3773" spans="1:19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14">
        <v>1462307652</v>
      </c>
      <c r="K3773" t="b">
        <v>0</v>
      </c>
      <c r="L3773">
        <v>38</v>
      </c>
      <c r="M3773" t="b">
        <v>1</v>
      </c>
      <c r="N3773" s="12" t="s">
        <v>8276</v>
      </c>
      <c r="O3773" t="s">
        <v>8318</v>
      </c>
      <c r="P3773" s="10">
        <f t="shared" si="232"/>
        <v>146</v>
      </c>
      <c r="Q3773" s="10">
        <f t="shared" si="233"/>
        <v>38.42</v>
      </c>
      <c r="R3773">
        <f t="shared" si="234"/>
        <v>2016</v>
      </c>
      <c r="S3773" s="17">
        <f t="shared" si="235"/>
        <v>42493.857083333336</v>
      </c>
    </row>
    <row r="3774" spans="1:19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14">
        <v>1478616506</v>
      </c>
      <c r="K3774" t="b">
        <v>0</v>
      </c>
      <c r="L3774">
        <v>33</v>
      </c>
      <c r="M3774" t="b">
        <v>1</v>
      </c>
      <c r="N3774" s="12" t="s">
        <v>8276</v>
      </c>
      <c r="O3774" t="s">
        <v>8318</v>
      </c>
      <c r="P3774" s="10">
        <f t="shared" si="232"/>
        <v>110</v>
      </c>
      <c r="Q3774" s="10">
        <f t="shared" si="233"/>
        <v>166.97</v>
      </c>
      <c r="R3774">
        <f t="shared" si="234"/>
        <v>2016</v>
      </c>
      <c r="S3774" s="17">
        <f t="shared" si="235"/>
        <v>42682.616967592592</v>
      </c>
    </row>
    <row r="3775" spans="1:19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14">
        <v>1476317247</v>
      </c>
      <c r="K3775" t="b">
        <v>0</v>
      </c>
      <c r="L3775">
        <v>57</v>
      </c>
      <c r="M3775" t="b">
        <v>1</v>
      </c>
      <c r="N3775" s="12" t="s">
        <v>8276</v>
      </c>
      <c r="O3775" t="s">
        <v>8318</v>
      </c>
      <c r="P3775" s="10">
        <f t="shared" si="232"/>
        <v>108</v>
      </c>
      <c r="Q3775" s="10">
        <f t="shared" si="233"/>
        <v>94.91</v>
      </c>
      <c r="R3775">
        <f t="shared" si="234"/>
        <v>2016</v>
      </c>
      <c r="S3775" s="17">
        <f t="shared" si="235"/>
        <v>42656.005173611105</v>
      </c>
    </row>
    <row r="3776" spans="1:19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14">
        <v>1427223655</v>
      </c>
      <c r="K3776" t="b">
        <v>0</v>
      </c>
      <c r="L3776">
        <v>25</v>
      </c>
      <c r="M3776" t="b">
        <v>1</v>
      </c>
      <c r="N3776" s="12" t="s">
        <v>8276</v>
      </c>
      <c r="O3776" t="s">
        <v>8318</v>
      </c>
      <c r="P3776" s="10">
        <f t="shared" si="232"/>
        <v>100</v>
      </c>
      <c r="Q3776" s="10">
        <f t="shared" si="233"/>
        <v>100</v>
      </c>
      <c r="R3776">
        <f t="shared" si="234"/>
        <v>2015</v>
      </c>
      <c r="S3776" s="17">
        <f t="shared" si="235"/>
        <v>42087.792303240742</v>
      </c>
    </row>
    <row r="3777" spans="1:19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14">
        <v>1426199843</v>
      </c>
      <c r="K3777" t="b">
        <v>0</v>
      </c>
      <c r="L3777">
        <v>14</v>
      </c>
      <c r="M3777" t="b">
        <v>1</v>
      </c>
      <c r="N3777" s="12" t="s">
        <v>8276</v>
      </c>
      <c r="O3777" t="s">
        <v>8318</v>
      </c>
      <c r="P3777" s="10">
        <f t="shared" si="232"/>
        <v>100</v>
      </c>
      <c r="Q3777" s="10">
        <f t="shared" si="233"/>
        <v>143.21</v>
      </c>
      <c r="R3777">
        <f t="shared" si="234"/>
        <v>2015</v>
      </c>
      <c r="S3777" s="17">
        <f t="shared" si="235"/>
        <v>42075.942627314813</v>
      </c>
    </row>
    <row r="3778" spans="1:19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14">
        <v>1403599778</v>
      </c>
      <c r="K3778" t="b">
        <v>0</v>
      </c>
      <c r="L3778">
        <v>94</v>
      </c>
      <c r="M3778" t="b">
        <v>1</v>
      </c>
      <c r="N3778" s="12" t="s">
        <v>8276</v>
      </c>
      <c r="O3778" t="s">
        <v>8318</v>
      </c>
      <c r="P3778" s="10">
        <f t="shared" si="232"/>
        <v>107</v>
      </c>
      <c r="Q3778" s="10">
        <f t="shared" si="233"/>
        <v>90.82</v>
      </c>
      <c r="R3778">
        <f t="shared" si="234"/>
        <v>2014</v>
      </c>
      <c r="S3778" s="17">
        <f t="shared" si="235"/>
        <v>41814.367800925924</v>
      </c>
    </row>
    <row r="3779" spans="1:19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14">
        <v>1409884821</v>
      </c>
      <c r="K3779" t="b">
        <v>0</v>
      </c>
      <c r="L3779">
        <v>59</v>
      </c>
      <c r="M3779" t="b">
        <v>1</v>
      </c>
      <c r="N3779" s="12" t="s">
        <v>8276</v>
      </c>
      <c r="O3779" t="s">
        <v>8318</v>
      </c>
      <c r="P3779" s="10">
        <f t="shared" ref="P3779:P3842" si="236">ROUND(E3779/D3779*100,0)</f>
        <v>143</v>
      </c>
      <c r="Q3779" s="10">
        <f t="shared" ref="Q3779:Q3842" si="237">ROUND(E3779/L3779,2)</f>
        <v>48.54</v>
      </c>
      <c r="R3779">
        <f t="shared" ref="R3779:R3842" si="238">YEAR(S3779)</f>
        <v>2014</v>
      </c>
      <c r="S3779" s="17">
        <f t="shared" ref="S3779:S3842" si="239">(((J3779/60)/60)/24)+DATE(1970,1,1)</f>
        <v>41887.111354166671</v>
      </c>
    </row>
    <row r="3780" spans="1:19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14">
        <v>1418758780</v>
      </c>
      <c r="K3780" t="b">
        <v>0</v>
      </c>
      <c r="L3780">
        <v>36</v>
      </c>
      <c r="M3780" t="b">
        <v>1</v>
      </c>
      <c r="N3780" s="12" t="s">
        <v>8276</v>
      </c>
      <c r="O3780" t="s">
        <v>8318</v>
      </c>
      <c r="P3780" s="10">
        <f t="shared" si="236"/>
        <v>105</v>
      </c>
      <c r="Q3780" s="10">
        <f t="shared" si="237"/>
        <v>70.03</v>
      </c>
      <c r="R3780">
        <f t="shared" si="238"/>
        <v>2014</v>
      </c>
      <c r="S3780" s="17">
        <f t="shared" si="239"/>
        <v>41989.819212962961</v>
      </c>
    </row>
    <row r="3781" spans="1:19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14">
        <v>1456421940</v>
      </c>
      <c r="K3781" t="b">
        <v>0</v>
      </c>
      <c r="L3781">
        <v>115</v>
      </c>
      <c r="M3781" t="b">
        <v>1</v>
      </c>
      <c r="N3781" s="12" t="s">
        <v>8276</v>
      </c>
      <c r="O3781" t="s">
        <v>8318</v>
      </c>
      <c r="P3781" s="10">
        <f t="shared" si="236"/>
        <v>104</v>
      </c>
      <c r="Q3781" s="10">
        <f t="shared" si="237"/>
        <v>135.63</v>
      </c>
      <c r="R3781">
        <f t="shared" si="238"/>
        <v>2016</v>
      </c>
      <c r="S3781" s="17">
        <f t="shared" si="239"/>
        <v>42425.735416666663</v>
      </c>
    </row>
    <row r="3782" spans="1:19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14">
        <v>1433999785</v>
      </c>
      <c r="K3782" t="b">
        <v>0</v>
      </c>
      <c r="L3782">
        <v>30</v>
      </c>
      <c r="M3782" t="b">
        <v>1</v>
      </c>
      <c r="N3782" s="12" t="s">
        <v>8276</v>
      </c>
      <c r="O3782" t="s">
        <v>8318</v>
      </c>
      <c r="P3782" s="10">
        <f t="shared" si="236"/>
        <v>120</v>
      </c>
      <c r="Q3782" s="10">
        <f t="shared" si="237"/>
        <v>100</v>
      </c>
      <c r="R3782">
        <f t="shared" si="238"/>
        <v>2015</v>
      </c>
      <c r="S3782" s="17">
        <f t="shared" si="239"/>
        <v>42166.219733796301</v>
      </c>
    </row>
    <row r="3783" spans="1:19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14">
        <v>1408050685</v>
      </c>
      <c r="K3783" t="b">
        <v>0</v>
      </c>
      <c r="L3783">
        <v>52</v>
      </c>
      <c r="M3783" t="b">
        <v>1</v>
      </c>
      <c r="N3783" s="12" t="s">
        <v>8276</v>
      </c>
      <c r="O3783" t="s">
        <v>8318</v>
      </c>
      <c r="P3783" s="10">
        <f t="shared" si="236"/>
        <v>110</v>
      </c>
      <c r="Q3783" s="10">
        <f t="shared" si="237"/>
        <v>94.9</v>
      </c>
      <c r="R3783">
        <f t="shared" si="238"/>
        <v>2014</v>
      </c>
      <c r="S3783" s="17">
        <f t="shared" si="239"/>
        <v>41865.882928240739</v>
      </c>
    </row>
    <row r="3784" spans="1:19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14">
        <v>1466887297</v>
      </c>
      <c r="K3784" t="b">
        <v>0</v>
      </c>
      <c r="L3784">
        <v>27</v>
      </c>
      <c r="M3784" t="b">
        <v>1</v>
      </c>
      <c r="N3784" s="12" t="s">
        <v>8276</v>
      </c>
      <c r="O3784" t="s">
        <v>8318</v>
      </c>
      <c r="P3784" s="10">
        <f t="shared" si="236"/>
        <v>102</v>
      </c>
      <c r="Q3784" s="10">
        <f t="shared" si="237"/>
        <v>75.37</v>
      </c>
      <c r="R3784">
        <f t="shared" si="238"/>
        <v>2016</v>
      </c>
      <c r="S3784" s="17">
        <f t="shared" si="239"/>
        <v>42546.862233796302</v>
      </c>
    </row>
    <row r="3785" spans="1:19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14">
        <v>1455938520</v>
      </c>
      <c r="K3785" t="b">
        <v>0</v>
      </c>
      <c r="L3785">
        <v>24</v>
      </c>
      <c r="M3785" t="b">
        <v>1</v>
      </c>
      <c r="N3785" s="12" t="s">
        <v>8276</v>
      </c>
      <c r="O3785" t="s">
        <v>8318</v>
      </c>
      <c r="P3785" s="10">
        <f t="shared" si="236"/>
        <v>129</v>
      </c>
      <c r="Q3785" s="10">
        <f t="shared" si="237"/>
        <v>64.459999999999994</v>
      </c>
      <c r="R3785">
        <f t="shared" si="238"/>
        <v>2016</v>
      </c>
      <c r="S3785" s="17">
        <f t="shared" si="239"/>
        <v>42420.140277777777</v>
      </c>
    </row>
    <row r="3786" spans="1:19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14">
        <v>1465601532</v>
      </c>
      <c r="K3786" t="b">
        <v>0</v>
      </c>
      <c r="L3786">
        <v>10</v>
      </c>
      <c r="M3786" t="b">
        <v>1</v>
      </c>
      <c r="N3786" s="12" t="s">
        <v>8276</v>
      </c>
      <c r="O3786" t="s">
        <v>8318</v>
      </c>
      <c r="P3786" s="10">
        <f t="shared" si="236"/>
        <v>115</v>
      </c>
      <c r="Q3786" s="10">
        <f t="shared" si="237"/>
        <v>115</v>
      </c>
      <c r="R3786">
        <f t="shared" si="238"/>
        <v>2016</v>
      </c>
      <c r="S3786" s="17">
        <f t="shared" si="239"/>
        <v>42531.980694444443</v>
      </c>
    </row>
    <row r="3787" spans="1:19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14">
        <v>1467040769</v>
      </c>
      <c r="K3787" t="b">
        <v>0</v>
      </c>
      <c r="L3787">
        <v>30</v>
      </c>
      <c r="M3787" t="b">
        <v>1</v>
      </c>
      <c r="N3787" s="12" t="s">
        <v>8276</v>
      </c>
      <c r="O3787" t="s">
        <v>8318</v>
      </c>
      <c r="P3787" s="10">
        <f t="shared" si="236"/>
        <v>151</v>
      </c>
      <c r="Q3787" s="10">
        <f t="shared" si="237"/>
        <v>100.5</v>
      </c>
      <c r="R3787">
        <f t="shared" si="238"/>
        <v>2016</v>
      </c>
      <c r="S3787" s="17">
        <f t="shared" si="239"/>
        <v>42548.63853009259</v>
      </c>
    </row>
    <row r="3788" spans="1:19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14">
        <v>1461718475</v>
      </c>
      <c r="K3788" t="b">
        <v>0</v>
      </c>
      <c r="L3788">
        <v>71</v>
      </c>
      <c r="M3788" t="b">
        <v>1</v>
      </c>
      <c r="N3788" s="12" t="s">
        <v>8276</v>
      </c>
      <c r="O3788" t="s">
        <v>8318</v>
      </c>
      <c r="P3788" s="10">
        <f t="shared" si="236"/>
        <v>111</v>
      </c>
      <c r="Q3788" s="10">
        <f t="shared" si="237"/>
        <v>93.77</v>
      </c>
      <c r="R3788">
        <f t="shared" si="238"/>
        <v>2016</v>
      </c>
      <c r="S3788" s="17">
        <f t="shared" si="239"/>
        <v>42487.037905092591</v>
      </c>
    </row>
    <row r="3789" spans="1:19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14">
        <v>1434113406</v>
      </c>
      <c r="K3789" t="b">
        <v>0</v>
      </c>
      <c r="L3789">
        <v>10</v>
      </c>
      <c r="M3789" t="b">
        <v>1</v>
      </c>
      <c r="N3789" s="12" t="s">
        <v>8276</v>
      </c>
      <c r="O3789" t="s">
        <v>8318</v>
      </c>
      <c r="P3789" s="10">
        <f t="shared" si="236"/>
        <v>100</v>
      </c>
      <c r="Q3789" s="10">
        <f t="shared" si="237"/>
        <v>35.1</v>
      </c>
      <c r="R3789">
        <f t="shared" si="238"/>
        <v>2015</v>
      </c>
      <c r="S3789" s="17">
        <f t="shared" si="239"/>
        <v>42167.534791666665</v>
      </c>
    </row>
    <row r="3790" spans="1:19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14">
        <v>1448469719</v>
      </c>
      <c r="K3790" t="b">
        <v>0</v>
      </c>
      <c r="L3790">
        <v>1</v>
      </c>
      <c r="M3790" t="b">
        <v>0</v>
      </c>
      <c r="N3790" s="12" t="s">
        <v>8276</v>
      </c>
      <c r="O3790" t="s">
        <v>8318</v>
      </c>
      <c r="P3790" s="10">
        <f t="shared" si="236"/>
        <v>1</v>
      </c>
      <c r="Q3790" s="10">
        <f t="shared" si="237"/>
        <v>500</v>
      </c>
      <c r="R3790">
        <f t="shared" si="238"/>
        <v>2015</v>
      </c>
      <c r="S3790" s="17">
        <f t="shared" si="239"/>
        <v>42333.695821759262</v>
      </c>
    </row>
    <row r="3791" spans="1:19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14">
        <v>1431630618</v>
      </c>
      <c r="K3791" t="b">
        <v>0</v>
      </c>
      <c r="L3791">
        <v>4</v>
      </c>
      <c r="M3791" t="b">
        <v>0</v>
      </c>
      <c r="N3791" s="12" t="s">
        <v>8276</v>
      </c>
      <c r="O3791" t="s">
        <v>8318</v>
      </c>
      <c r="P3791" s="10">
        <f t="shared" si="236"/>
        <v>3</v>
      </c>
      <c r="Q3791" s="10">
        <f t="shared" si="237"/>
        <v>29</v>
      </c>
      <c r="R3791">
        <f t="shared" si="238"/>
        <v>2015</v>
      </c>
      <c r="S3791" s="17">
        <f t="shared" si="239"/>
        <v>42138.798819444448</v>
      </c>
    </row>
    <row r="3792" spans="1:19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14">
        <v>1477238423</v>
      </c>
      <c r="K3792" t="b">
        <v>0</v>
      </c>
      <c r="L3792">
        <v>0</v>
      </c>
      <c r="M3792" t="b">
        <v>0</v>
      </c>
      <c r="N3792" s="12" t="s">
        <v>8276</v>
      </c>
      <c r="O3792" t="s">
        <v>8318</v>
      </c>
      <c r="P3792" s="10">
        <f t="shared" si="236"/>
        <v>0</v>
      </c>
      <c r="Q3792" s="10" t="e">
        <f t="shared" si="237"/>
        <v>#DIV/0!</v>
      </c>
      <c r="R3792">
        <f t="shared" si="238"/>
        <v>2016</v>
      </c>
      <c r="S3792" s="17">
        <f t="shared" si="239"/>
        <v>42666.666932870372</v>
      </c>
    </row>
    <row r="3793" spans="1:19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14">
        <v>1399480592</v>
      </c>
      <c r="K3793" t="b">
        <v>0</v>
      </c>
      <c r="L3793">
        <v>0</v>
      </c>
      <c r="M3793" t="b">
        <v>0</v>
      </c>
      <c r="N3793" s="12" t="s">
        <v>8276</v>
      </c>
      <c r="O3793" t="s">
        <v>8318</v>
      </c>
      <c r="P3793" s="10">
        <f t="shared" si="236"/>
        <v>0</v>
      </c>
      <c r="Q3793" s="10" t="e">
        <f t="shared" si="237"/>
        <v>#DIV/0!</v>
      </c>
      <c r="R3793">
        <f t="shared" si="238"/>
        <v>2014</v>
      </c>
      <c r="S3793" s="17">
        <f t="shared" si="239"/>
        <v>41766.692037037035</v>
      </c>
    </row>
    <row r="3794" spans="1:19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14">
        <v>1434365022</v>
      </c>
      <c r="K3794" t="b">
        <v>0</v>
      </c>
      <c r="L3794">
        <v>2</v>
      </c>
      <c r="M3794" t="b">
        <v>0</v>
      </c>
      <c r="N3794" s="12" t="s">
        <v>8276</v>
      </c>
      <c r="O3794" t="s">
        <v>8318</v>
      </c>
      <c r="P3794" s="10">
        <f t="shared" si="236"/>
        <v>0</v>
      </c>
      <c r="Q3794" s="10">
        <f t="shared" si="237"/>
        <v>17.5</v>
      </c>
      <c r="R3794">
        <f t="shared" si="238"/>
        <v>2015</v>
      </c>
      <c r="S3794" s="17">
        <f t="shared" si="239"/>
        <v>42170.447013888886</v>
      </c>
    </row>
    <row r="3795" spans="1:19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14">
        <v>1416954729</v>
      </c>
      <c r="K3795" t="b">
        <v>0</v>
      </c>
      <c r="L3795">
        <v>24</v>
      </c>
      <c r="M3795" t="b">
        <v>0</v>
      </c>
      <c r="N3795" s="12" t="s">
        <v>8276</v>
      </c>
      <c r="O3795" t="s">
        <v>8318</v>
      </c>
      <c r="P3795" s="10">
        <f t="shared" si="236"/>
        <v>60</v>
      </c>
      <c r="Q3795" s="10">
        <f t="shared" si="237"/>
        <v>174</v>
      </c>
      <c r="R3795">
        <f t="shared" si="238"/>
        <v>2014</v>
      </c>
      <c r="S3795" s="17">
        <f t="shared" si="239"/>
        <v>41968.938993055555</v>
      </c>
    </row>
    <row r="3796" spans="1:19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14">
        <v>1431093354</v>
      </c>
      <c r="K3796" t="b">
        <v>0</v>
      </c>
      <c r="L3796">
        <v>1</v>
      </c>
      <c r="M3796" t="b">
        <v>0</v>
      </c>
      <c r="N3796" s="12" t="s">
        <v>8276</v>
      </c>
      <c r="O3796" t="s">
        <v>8318</v>
      </c>
      <c r="P3796" s="10">
        <f t="shared" si="236"/>
        <v>1</v>
      </c>
      <c r="Q3796" s="10">
        <f t="shared" si="237"/>
        <v>50</v>
      </c>
      <c r="R3796">
        <f t="shared" si="238"/>
        <v>2015</v>
      </c>
      <c r="S3796" s="17">
        <f t="shared" si="239"/>
        <v>42132.58048611111</v>
      </c>
    </row>
    <row r="3797" spans="1:19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14">
        <v>1437042490</v>
      </c>
      <c r="K3797" t="b">
        <v>0</v>
      </c>
      <c r="L3797">
        <v>2</v>
      </c>
      <c r="M3797" t="b">
        <v>0</v>
      </c>
      <c r="N3797" s="12" t="s">
        <v>8276</v>
      </c>
      <c r="O3797" t="s">
        <v>8318</v>
      </c>
      <c r="P3797" s="10">
        <f t="shared" si="236"/>
        <v>2</v>
      </c>
      <c r="Q3797" s="10">
        <f t="shared" si="237"/>
        <v>5</v>
      </c>
      <c r="R3797">
        <f t="shared" si="238"/>
        <v>2015</v>
      </c>
      <c r="S3797" s="17">
        <f t="shared" si="239"/>
        <v>42201.436226851853</v>
      </c>
    </row>
    <row r="3798" spans="1:19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14">
        <v>1479170556</v>
      </c>
      <c r="K3798" t="b">
        <v>0</v>
      </c>
      <c r="L3798">
        <v>1</v>
      </c>
      <c r="M3798" t="b">
        <v>0</v>
      </c>
      <c r="N3798" s="12" t="s">
        <v>8276</v>
      </c>
      <c r="O3798" t="s">
        <v>8318</v>
      </c>
      <c r="P3798" s="10">
        <f t="shared" si="236"/>
        <v>0</v>
      </c>
      <c r="Q3798" s="10">
        <f t="shared" si="237"/>
        <v>1</v>
      </c>
      <c r="R3798">
        <f t="shared" si="238"/>
        <v>2016</v>
      </c>
      <c r="S3798" s="17">
        <f t="shared" si="239"/>
        <v>42689.029583333337</v>
      </c>
    </row>
    <row r="3799" spans="1:19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14">
        <v>1426972165</v>
      </c>
      <c r="K3799" t="b">
        <v>0</v>
      </c>
      <c r="L3799">
        <v>37</v>
      </c>
      <c r="M3799" t="b">
        <v>0</v>
      </c>
      <c r="N3799" s="12" t="s">
        <v>8276</v>
      </c>
      <c r="O3799" t="s">
        <v>8318</v>
      </c>
      <c r="P3799" s="10">
        <f t="shared" si="236"/>
        <v>90</v>
      </c>
      <c r="Q3799" s="10">
        <f t="shared" si="237"/>
        <v>145.41</v>
      </c>
      <c r="R3799">
        <f t="shared" si="238"/>
        <v>2015</v>
      </c>
      <c r="S3799" s="17">
        <f t="shared" si="239"/>
        <v>42084.881539351853</v>
      </c>
    </row>
    <row r="3800" spans="1:19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14">
        <v>1405099248</v>
      </c>
      <c r="K3800" t="b">
        <v>0</v>
      </c>
      <c r="L3800">
        <v>5</v>
      </c>
      <c r="M3800" t="b">
        <v>0</v>
      </c>
      <c r="N3800" s="12" t="s">
        <v>8276</v>
      </c>
      <c r="O3800" t="s">
        <v>8318</v>
      </c>
      <c r="P3800" s="10">
        <f t="shared" si="236"/>
        <v>1</v>
      </c>
      <c r="Q3800" s="10">
        <f t="shared" si="237"/>
        <v>205</v>
      </c>
      <c r="R3800">
        <f t="shared" si="238"/>
        <v>2014</v>
      </c>
      <c r="S3800" s="17">
        <f t="shared" si="239"/>
        <v>41831.722777777781</v>
      </c>
    </row>
    <row r="3801" spans="1:19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14">
        <v>1455142843</v>
      </c>
      <c r="K3801" t="b">
        <v>0</v>
      </c>
      <c r="L3801">
        <v>4</v>
      </c>
      <c r="M3801" t="b">
        <v>0</v>
      </c>
      <c r="N3801" s="12" t="s">
        <v>8276</v>
      </c>
      <c r="O3801" t="s">
        <v>8318</v>
      </c>
      <c r="P3801" s="10">
        <f t="shared" si="236"/>
        <v>4</v>
      </c>
      <c r="Q3801" s="10">
        <f t="shared" si="237"/>
        <v>100.5</v>
      </c>
      <c r="R3801">
        <f t="shared" si="238"/>
        <v>2016</v>
      </c>
      <c r="S3801" s="17">
        <f t="shared" si="239"/>
        <v>42410.93105324074</v>
      </c>
    </row>
    <row r="3802" spans="1:19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14">
        <v>1418146883</v>
      </c>
      <c r="K3802" t="b">
        <v>0</v>
      </c>
      <c r="L3802">
        <v>16</v>
      </c>
      <c r="M3802" t="b">
        <v>0</v>
      </c>
      <c r="N3802" s="12" t="s">
        <v>8276</v>
      </c>
      <c r="O3802" t="s">
        <v>8318</v>
      </c>
      <c r="P3802" s="10">
        <f t="shared" si="236"/>
        <v>4</v>
      </c>
      <c r="Q3802" s="10">
        <f t="shared" si="237"/>
        <v>55.06</v>
      </c>
      <c r="R3802">
        <f t="shared" si="238"/>
        <v>2014</v>
      </c>
      <c r="S3802" s="17">
        <f t="shared" si="239"/>
        <v>41982.737071759257</v>
      </c>
    </row>
    <row r="3803" spans="1:19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14">
        <v>1417536816</v>
      </c>
      <c r="K3803" t="b">
        <v>0</v>
      </c>
      <c r="L3803">
        <v>9</v>
      </c>
      <c r="M3803" t="b">
        <v>0</v>
      </c>
      <c r="N3803" s="12" t="s">
        <v>8276</v>
      </c>
      <c r="O3803" t="s">
        <v>8318</v>
      </c>
      <c r="P3803" s="10">
        <f t="shared" si="236"/>
        <v>9</v>
      </c>
      <c r="Q3803" s="10">
        <f t="shared" si="237"/>
        <v>47.33</v>
      </c>
      <c r="R3803">
        <f t="shared" si="238"/>
        <v>2014</v>
      </c>
      <c r="S3803" s="17">
        <f t="shared" si="239"/>
        <v>41975.676111111112</v>
      </c>
    </row>
    <row r="3804" spans="1:19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14">
        <v>1442890906</v>
      </c>
      <c r="K3804" t="b">
        <v>0</v>
      </c>
      <c r="L3804">
        <v>0</v>
      </c>
      <c r="M3804" t="b">
        <v>0</v>
      </c>
      <c r="N3804" s="12" t="s">
        <v>8276</v>
      </c>
      <c r="O3804" t="s">
        <v>8318</v>
      </c>
      <c r="P3804" s="10">
        <f t="shared" si="236"/>
        <v>0</v>
      </c>
      <c r="Q3804" s="10" t="e">
        <f t="shared" si="237"/>
        <v>#DIV/0!</v>
      </c>
      <c r="R3804">
        <f t="shared" si="238"/>
        <v>2015</v>
      </c>
      <c r="S3804" s="17">
        <f t="shared" si="239"/>
        <v>42269.126226851848</v>
      </c>
    </row>
    <row r="3805" spans="1:19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14">
        <v>1454541568</v>
      </c>
      <c r="K3805" t="b">
        <v>0</v>
      </c>
      <c r="L3805">
        <v>40</v>
      </c>
      <c r="M3805" t="b">
        <v>0</v>
      </c>
      <c r="N3805" s="12" t="s">
        <v>8276</v>
      </c>
      <c r="O3805" t="s">
        <v>8318</v>
      </c>
      <c r="P3805" s="10">
        <f t="shared" si="236"/>
        <v>20</v>
      </c>
      <c r="Q3805" s="10">
        <f t="shared" si="237"/>
        <v>58.95</v>
      </c>
      <c r="R3805">
        <f t="shared" si="238"/>
        <v>2016</v>
      </c>
      <c r="S3805" s="17">
        <f t="shared" si="239"/>
        <v>42403.971851851849</v>
      </c>
    </row>
    <row r="3806" spans="1:19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14">
        <v>1465172024</v>
      </c>
      <c r="K3806" t="b">
        <v>0</v>
      </c>
      <c r="L3806">
        <v>0</v>
      </c>
      <c r="M3806" t="b">
        <v>0</v>
      </c>
      <c r="N3806" s="12" t="s">
        <v>8276</v>
      </c>
      <c r="O3806" t="s">
        <v>8318</v>
      </c>
      <c r="P3806" s="10">
        <f t="shared" si="236"/>
        <v>0</v>
      </c>
      <c r="Q3806" s="10" t="e">
        <f t="shared" si="237"/>
        <v>#DIV/0!</v>
      </c>
      <c r="R3806">
        <f t="shared" si="238"/>
        <v>2016</v>
      </c>
      <c r="S3806" s="17">
        <f t="shared" si="239"/>
        <v>42527.00953703704</v>
      </c>
    </row>
    <row r="3807" spans="1:19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14">
        <v>1406668640</v>
      </c>
      <c r="K3807" t="b">
        <v>0</v>
      </c>
      <c r="L3807">
        <v>2</v>
      </c>
      <c r="M3807" t="b">
        <v>0</v>
      </c>
      <c r="N3807" s="12" t="s">
        <v>8276</v>
      </c>
      <c r="O3807" t="s">
        <v>8318</v>
      </c>
      <c r="P3807" s="10">
        <f t="shared" si="236"/>
        <v>0</v>
      </c>
      <c r="Q3807" s="10">
        <f t="shared" si="237"/>
        <v>1.5</v>
      </c>
      <c r="R3807">
        <f t="shared" si="238"/>
        <v>2014</v>
      </c>
      <c r="S3807" s="17">
        <f t="shared" si="239"/>
        <v>41849.887037037035</v>
      </c>
    </row>
    <row r="3808" spans="1:19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14">
        <v>1402294381</v>
      </c>
      <c r="K3808" t="b">
        <v>0</v>
      </c>
      <c r="L3808">
        <v>1</v>
      </c>
      <c r="M3808" t="b">
        <v>0</v>
      </c>
      <c r="N3808" s="12" t="s">
        <v>8276</v>
      </c>
      <c r="O3808" t="s">
        <v>8318</v>
      </c>
      <c r="P3808" s="10">
        <f t="shared" si="236"/>
        <v>0</v>
      </c>
      <c r="Q3808" s="10">
        <f t="shared" si="237"/>
        <v>5</v>
      </c>
      <c r="R3808">
        <f t="shared" si="238"/>
        <v>2014</v>
      </c>
      <c r="S3808" s="17">
        <f t="shared" si="239"/>
        <v>41799.259039351848</v>
      </c>
    </row>
    <row r="3809" spans="1:19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14">
        <v>1427492939</v>
      </c>
      <c r="K3809" t="b">
        <v>0</v>
      </c>
      <c r="L3809">
        <v>9</v>
      </c>
      <c r="M3809" t="b">
        <v>0</v>
      </c>
      <c r="N3809" s="12" t="s">
        <v>8276</v>
      </c>
      <c r="O3809" t="s">
        <v>8318</v>
      </c>
      <c r="P3809" s="10">
        <f t="shared" si="236"/>
        <v>30</v>
      </c>
      <c r="Q3809" s="10">
        <f t="shared" si="237"/>
        <v>50.56</v>
      </c>
      <c r="R3809">
        <f t="shared" si="238"/>
        <v>2015</v>
      </c>
      <c r="S3809" s="17">
        <f t="shared" si="239"/>
        <v>42090.909016203703</v>
      </c>
    </row>
    <row r="3810" spans="1:19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14">
        <v>1424775219</v>
      </c>
      <c r="K3810" t="b">
        <v>0</v>
      </c>
      <c r="L3810">
        <v>24</v>
      </c>
      <c r="M3810" t="b">
        <v>1</v>
      </c>
      <c r="N3810" s="12" t="s">
        <v>8276</v>
      </c>
      <c r="O3810" t="s">
        <v>8277</v>
      </c>
      <c r="P3810" s="10">
        <f t="shared" si="236"/>
        <v>100</v>
      </c>
      <c r="Q3810" s="10">
        <f t="shared" si="237"/>
        <v>41.67</v>
      </c>
      <c r="R3810">
        <f t="shared" si="238"/>
        <v>2015</v>
      </c>
      <c r="S3810" s="17">
        <f t="shared" si="239"/>
        <v>42059.453923611116</v>
      </c>
    </row>
    <row r="3811" spans="1:19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14">
        <v>1402403907</v>
      </c>
      <c r="K3811" t="b">
        <v>0</v>
      </c>
      <c r="L3811">
        <v>38</v>
      </c>
      <c r="M3811" t="b">
        <v>1</v>
      </c>
      <c r="N3811" s="12" t="s">
        <v>8276</v>
      </c>
      <c r="O3811" t="s">
        <v>8277</v>
      </c>
      <c r="P3811" s="10">
        <f t="shared" si="236"/>
        <v>101</v>
      </c>
      <c r="Q3811" s="10">
        <f t="shared" si="237"/>
        <v>53.29</v>
      </c>
      <c r="R3811">
        <f t="shared" si="238"/>
        <v>2014</v>
      </c>
      <c r="S3811" s="17">
        <f t="shared" si="239"/>
        <v>41800.526701388888</v>
      </c>
    </row>
    <row r="3812" spans="1:19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14">
        <v>1424377358</v>
      </c>
      <c r="K3812" t="b">
        <v>0</v>
      </c>
      <c r="L3812">
        <v>26</v>
      </c>
      <c r="M3812" t="b">
        <v>1</v>
      </c>
      <c r="N3812" s="12" t="s">
        <v>8276</v>
      </c>
      <c r="O3812" t="s">
        <v>8277</v>
      </c>
      <c r="P3812" s="10">
        <f t="shared" si="236"/>
        <v>122</v>
      </c>
      <c r="Q3812" s="10">
        <f t="shared" si="237"/>
        <v>70.23</v>
      </c>
      <c r="R3812">
        <f t="shared" si="238"/>
        <v>2015</v>
      </c>
      <c r="S3812" s="17">
        <f t="shared" si="239"/>
        <v>42054.849050925928</v>
      </c>
    </row>
    <row r="3813" spans="1:19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14">
        <v>1461769373</v>
      </c>
      <c r="K3813" t="b">
        <v>0</v>
      </c>
      <c r="L3813">
        <v>19</v>
      </c>
      <c r="M3813" t="b">
        <v>1</v>
      </c>
      <c r="N3813" s="12" t="s">
        <v>8276</v>
      </c>
      <c r="O3813" t="s">
        <v>8277</v>
      </c>
      <c r="P3813" s="10">
        <f t="shared" si="236"/>
        <v>330</v>
      </c>
      <c r="Q3813" s="10">
        <f t="shared" si="237"/>
        <v>43.42</v>
      </c>
      <c r="R3813">
        <f t="shared" si="238"/>
        <v>2016</v>
      </c>
      <c r="S3813" s="17">
        <f t="shared" si="239"/>
        <v>42487.62700231481</v>
      </c>
    </row>
    <row r="3814" spans="1:19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14">
        <v>1429120908</v>
      </c>
      <c r="K3814" t="b">
        <v>0</v>
      </c>
      <c r="L3814">
        <v>11</v>
      </c>
      <c r="M3814" t="b">
        <v>1</v>
      </c>
      <c r="N3814" s="12" t="s">
        <v>8276</v>
      </c>
      <c r="O3814" t="s">
        <v>8277</v>
      </c>
      <c r="P3814" s="10">
        <f t="shared" si="236"/>
        <v>110</v>
      </c>
      <c r="Q3814" s="10">
        <f t="shared" si="237"/>
        <v>199.18</v>
      </c>
      <c r="R3814">
        <f t="shared" si="238"/>
        <v>2015</v>
      </c>
      <c r="S3814" s="17">
        <f t="shared" si="239"/>
        <v>42109.751250000001</v>
      </c>
    </row>
    <row r="3815" spans="1:19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14">
        <v>1462603021</v>
      </c>
      <c r="K3815" t="b">
        <v>0</v>
      </c>
      <c r="L3815">
        <v>27</v>
      </c>
      <c r="M3815" t="b">
        <v>1</v>
      </c>
      <c r="N3815" s="12" t="s">
        <v>8276</v>
      </c>
      <c r="O3815" t="s">
        <v>8277</v>
      </c>
      <c r="P3815" s="10">
        <f t="shared" si="236"/>
        <v>101</v>
      </c>
      <c r="Q3815" s="10">
        <f t="shared" si="237"/>
        <v>78.52</v>
      </c>
      <c r="R3815">
        <f t="shared" si="238"/>
        <v>2016</v>
      </c>
      <c r="S3815" s="17">
        <f t="shared" si="239"/>
        <v>42497.275706018518</v>
      </c>
    </row>
    <row r="3816" spans="1:19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14">
        <v>1424727712</v>
      </c>
      <c r="K3816" t="b">
        <v>0</v>
      </c>
      <c r="L3816">
        <v>34</v>
      </c>
      <c r="M3816" t="b">
        <v>1</v>
      </c>
      <c r="N3816" s="12" t="s">
        <v>8276</v>
      </c>
      <c r="O3816" t="s">
        <v>8277</v>
      </c>
      <c r="P3816" s="10">
        <f t="shared" si="236"/>
        <v>140</v>
      </c>
      <c r="Q3816" s="10">
        <f t="shared" si="237"/>
        <v>61.82</v>
      </c>
      <c r="R3816">
        <f t="shared" si="238"/>
        <v>2015</v>
      </c>
      <c r="S3816" s="17">
        <f t="shared" si="239"/>
        <v>42058.904074074075</v>
      </c>
    </row>
    <row r="3817" spans="1:19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14">
        <v>1437545657</v>
      </c>
      <c r="K3817" t="b">
        <v>0</v>
      </c>
      <c r="L3817">
        <v>20</v>
      </c>
      <c r="M3817" t="b">
        <v>1</v>
      </c>
      <c r="N3817" s="12" t="s">
        <v>8276</v>
      </c>
      <c r="O3817" t="s">
        <v>8277</v>
      </c>
      <c r="P3817" s="10">
        <f t="shared" si="236"/>
        <v>100</v>
      </c>
      <c r="Q3817" s="10">
        <f t="shared" si="237"/>
        <v>50</v>
      </c>
      <c r="R3817">
        <f t="shared" si="238"/>
        <v>2015</v>
      </c>
      <c r="S3817" s="17">
        <f t="shared" si="239"/>
        <v>42207.259918981479</v>
      </c>
    </row>
    <row r="3818" spans="1:19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14">
        <v>1403022823</v>
      </c>
      <c r="K3818" t="b">
        <v>0</v>
      </c>
      <c r="L3818">
        <v>37</v>
      </c>
      <c r="M3818" t="b">
        <v>1</v>
      </c>
      <c r="N3818" s="12" t="s">
        <v>8276</v>
      </c>
      <c r="O3818" t="s">
        <v>8277</v>
      </c>
      <c r="P3818" s="10">
        <f t="shared" si="236"/>
        <v>119</v>
      </c>
      <c r="Q3818" s="10">
        <f t="shared" si="237"/>
        <v>48.34</v>
      </c>
      <c r="R3818">
        <f t="shared" si="238"/>
        <v>2014</v>
      </c>
      <c r="S3818" s="17">
        <f t="shared" si="239"/>
        <v>41807.690081018518</v>
      </c>
    </row>
    <row r="3819" spans="1:19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14">
        <v>1444236216</v>
      </c>
      <c r="K3819" t="b">
        <v>0</v>
      </c>
      <c r="L3819">
        <v>20</v>
      </c>
      <c r="M3819" t="b">
        <v>1</v>
      </c>
      <c r="N3819" s="12" t="s">
        <v>8276</v>
      </c>
      <c r="O3819" t="s">
        <v>8277</v>
      </c>
      <c r="P3819" s="10">
        <f t="shared" si="236"/>
        <v>107</v>
      </c>
      <c r="Q3819" s="10">
        <f t="shared" si="237"/>
        <v>107.25</v>
      </c>
      <c r="R3819">
        <f t="shared" si="238"/>
        <v>2015</v>
      </c>
      <c r="S3819" s="17">
        <f t="shared" si="239"/>
        <v>42284.69694444444</v>
      </c>
    </row>
    <row r="3820" spans="1:19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14">
        <v>1423599182</v>
      </c>
      <c r="K3820" t="b">
        <v>0</v>
      </c>
      <c r="L3820">
        <v>10</v>
      </c>
      <c r="M3820" t="b">
        <v>1</v>
      </c>
      <c r="N3820" s="12" t="s">
        <v>8276</v>
      </c>
      <c r="O3820" t="s">
        <v>8277</v>
      </c>
      <c r="P3820" s="10">
        <f t="shared" si="236"/>
        <v>228</v>
      </c>
      <c r="Q3820" s="10">
        <f t="shared" si="237"/>
        <v>57</v>
      </c>
      <c r="R3820">
        <f t="shared" si="238"/>
        <v>2015</v>
      </c>
      <c r="S3820" s="17">
        <f t="shared" si="239"/>
        <v>42045.84238425926</v>
      </c>
    </row>
    <row r="3821" spans="1:19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14">
        <v>1435554104</v>
      </c>
      <c r="K3821" t="b">
        <v>0</v>
      </c>
      <c r="L3821">
        <v>26</v>
      </c>
      <c r="M3821" t="b">
        <v>1</v>
      </c>
      <c r="N3821" s="12" t="s">
        <v>8276</v>
      </c>
      <c r="O3821" t="s">
        <v>8277</v>
      </c>
      <c r="P3821" s="10">
        <f t="shared" si="236"/>
        <v>106</v>
      </c>
      <c r="Q3821" s="10">
        <f t="shared" si="237"/>
        <v>40.92</v>
      </c>
      <c r="R3821">
        <f t="shared" si="238"/>
        <v>2015</v>
      </c>
      <c r="S3821" s="17">
        <f t="shared" si="239"/>
        <v>42184.209537037037</v>
      </c>
    </row>
    <row r="3822" spans="1:19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14">
        <v>1433518717</v>
      </c>
      <c r="K3822" t="b">
        <v>0</v>
      </c>
      <c r="L3822">
        <v>20</v>
      </c>
      <c r="M3822" t="b">
        <v>1</v>
      </c>
      <c r="N3822" s="12" t="s">
        <v>8276</v>
      </c>
      <c r="O3822" t="s">
        <v>8277</v>
      </c>
      <c r="P3822" s="10">
        <f t="shared" si="236"/>
        <v>143</v>
      </c>
      <c r="Q3822" s="10">
        <f t="shared" si="237"/>
        <v>21.5</v>
      </c>
      <c r="R3822">
        <f t="shared" si="238"/>
        <v>2015</v>
      </c>
      <c r="S3822" s="17">
        <f t="shared" si="239"/>
        <v>42160.651817129634</v>
      </c>
    </row>
    <row r="3823" spans="1:19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14">
        <v>1449116407</v>
      </c>
      <c r="K3823" t="b">
        <v>0</v>
      </c>
      <c r="L3823">
        <v>46</v>
      </c>
      <c r="M3823" t="b">
        <v>1</v>
      </c>
      <c r="N3823" s="12" t="s">
        <v>8276</v>
      </c>
      <c r="O3823" t="s">
        <v>8277</v>
      </c>
      <c r="P3823" s="10">
        <f t="shared" si="236"/>
        <v>105</v>
      </c>
      <c r="Q3823" s="10">
        <f t="shared" si="237"/>
        <v>79.540000000000006</v>
      </c>
      <c r="R3823">
        <f t="shared" si="238"/>
        <v>2015</v>
      </c>
      <c r="S3823" s="17">
        <f t="shared" si="239"/>
        <v>42341.180636574078</v>
      </c>
    </row>
    <row r="3824" spans="1:19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14">
        <v>1448136417</v>
      </c>
      <c r="K3824" t="b">
        <v>0</v>
      </c>
      <c r="L3824">
        <v>76</v>
      </c>
      <c r="M3824" t="b">
        <v>1</v>
      </c>
      <c r="N3824" s="12" t="s">
        <v>8276</v>
      </c>
      <c r="O3824" t="s">
        <v>8277</v>
      </c>
      <c r="P3824" s="10">
        <f t="shared" si="236"/>
        <v>110</v>
      </c>
      <c r="Q3824" s="10">
        <f t="shared" si="237"/>
        <v>72.38</v>
      </c>
      <c r="R3824">
        <f t="shared" si="238"/>
        <v>2015</v>
      </c>
      <c r="S3824" s="17">
        <f t="shared" si="239"/>
        <v>42329.838159722218</v>
      </c>
    </row>
    <row r="3825" spans="1:19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14">
        <v>1434405044</v>
      </c>
      <c r="K3825" t="b">
        <v>0</v>
      </c>
      <c r="L3825">
        <v>41</v>
      </c>
      <c r="M3825" t="b">
        <v>1</v>
      </c>
      <c r="N3825" s="12" t="s">
        <v>8276</v>
      </c>
      <c r="O3825" t="s">
        <v>8277</v>
      </c>
      <c r="P3825" s="10">
        <f t="shared" si="236"/>
        <v>106</v>
      </c>
      <c r="Q3825" s="10">
        <f t="shared" si="237"/>
        <v>64.63</v>
      </c>
      <c r="R3825">
        <f t="shared" si="238"/>
        <v>2015</v>
      </c>
      <c r="S3825" s="17">
        <f t="shared" si="239"/>
        <v>42170.910231481481</v>
      </c>
    </row>
    <row r="3826" spans="1:19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14">
        <v>1469026903</v>
      </c>
      <c r="K3826" t="b">
        <v>0</v>
      </c>
      <c r="L3826">
        <v>7</v>
      </c>
      <c r="M3826" t="b">
        <v>1</v>
      </c>
      <c r="N3826" s="12" t="s">
        <v>8276</v>
      </c>
      <c r="O3826" t="s">
        <v>8277</v>
      </c>
      <c r="P3826" s="10">
        <f t="shared" si="236"/>
        <v>108</v>
      </c>
      <c r="Q3826" s="10">
        <f t="shared" si="237"/>
        <v>38.57</v>
      </c>
      <c r="R3826">
        <f t="shared" si="238"/>
        <v>2016</v>
      </c>
      <c r="S3826" s="17">
        <f t="shared" si="239"/>
        <v>42571.626192129625</v>
      </c>
    </row>
    <row r="3827" spans="1:19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14">
        <v>1432690814</v>
      </c>
      <c r="K3827" t="b">
        <v>0</v>
      </c>
      <c r="L3827">
        <v>49</v>
      </c>
      <c r="M3827" t="b">
        <v>1</v>
      </c>
      <c r="N3827" s="12" t="s">
        <v>8276</v>
      </c>
      <c r="O3827" t="s">
        <v>8277</v>
      </c>
      <c r="P3827" s="10">
        <f t="shared" si="236"/>
        <v>105</v>
      </c>
      <c r="Q3827" s="10">
        <f t="shared" si="237"/>
        <v>107.57</v>
      </c>
      <c r="R3827">
        <f t="shared" si="238"/>
        <v>2015</v>
      </c>
      <c r="S3827" s="17">
        <f t="shared" si="239"/>
        <v>42151.069606481484</v>
      </c>
    </row>
    <row r="3828" spans="1:19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14">
        <v>1428401394</v>
      </c>
      <c r="K3828" t="b">
        <v>0</v>
      </c>
      <c r="L3828">
        <v>26</v>
      </c>
      <c r="M3828" t="b">
        <v>1</v>
      </c>
      <c r="N3828" s="12" t="s">
        <v>8276</v>
      </c>
      <c r="O3828" t="s">
        <v>8277</v>
      </c>
      <c r="P3828" s="10">
        <f t="shared" si="236"/>
        <v>119</v>
      </c>
      <c r="Q3828" s="10">
        <f t="shared" si="237"/>
        <v>27.5</v>
      </c>
      <c r="R3828">
        <f t="shared" si="238"/>
        <v>2015</v>
      </c>
      <c r="S3828" s="17">
        <f t="shared" si="239"/>
        <v>42101.423541666663</v>
      </c>
    </row>
    <row r="3829" spans="1:19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14">
        <v>1422656201</v>
      </c>
      <c r="K3829" t="b">
        <v>0</v>
      </c>
      <c r="L3829">
        <v>65</v>
      </c>
      <c r="M3829" t="b">
        <v>1</v>
      </c>
      <c r="N3829" s="12" t="s">
        <v>8276</v>
      </c>
      <c r="O3829" t="s">
        <v>8277</v>
      </c>
      <c r="P3829" s="10">
        <f t="shared" si="236"/>
        <v>153</v>
      </c>
      <c r="Q3829" s="10">
        <f t="shared" si="237"/>
        <v>70.459999999999994</v>
      </c>
      <c r="R3829">
        <f t="shared" si="238"/>
        <v>2015</v>
      </c>
      <c r="S3829" s="17">
        <f t="shared" si="239"/>
        <v>42034.928252314814</v>
      </c>
    </row>
    <row r="3830" spans="1:19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14">
        <v>1414845587</v>
      </c>
      <c r="K3830" t="b">
        <v>0</v>
      </c>
      <c r="L3830">
        <v>28</v>
      </c>
      <c r="M3830" t="b">
        <v>1</v>
      </c>
      <c r="N3830" s="12" t="s">
        <v>8276</v>
      </c>
      <c r="O3830" t="s">
        <v>8277</v>
      </c>
      <c r="P3830" s="10">
        <f t="shared" si="236"/>
        <v>100</v>
      </c>
      <c r="Q3830" s="10">
        <f t="shared" si="237"/>
        <v>178.57</v>
      </c>
      <c r="R3830">
        <f t="shared" si="238"/>
        <v>2014</v>
      </c>
      <c r="S3830" s="17">
        <f t="shared" si="239"/>
        <v>41944.527627314819</v>
      </c>
    </row>
    <row r="3831" spans="1:19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14">
        <v>1470948371</v>
      </c>
      <c r="K3831" t="b">
        <v>0</v>
      </c>
      <c r="L3831">
        <v>8</v>
      </c>
      <c r="M3831" t="b">
        <v>1</v>
      </c>
      <c r="N3831" s="12" t="s">
        <v>8276</v>
      </c>
      <c r="O3831" t="s">
        <v>8277</v>
      </c>
      <c r="P3831" s="10">
        <f t="shared" si="236"/>
        <v>100</v>
      </c>
      <c r="Q3831" s="10">
        <f t="shared" si="237"/>
        <v>62.63</v>
      </c>
      <c r="R3831">
        <f t="shared" si="238"/>
        <v>2016</v>
      </c>
      <c r="S3831" s="17">
        <f t="shared" si="239"/>
        <v>42593.865405092598</v>
      </c>
    </row>
    <row r="3832" spans="1:19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14">
        <v>1463161611</v>
      </c>
      <c r="K3832" t="b">
        <v>0</v>
      </c>
      <c r="L3832">
        <v>3</v>
      </c>
      <c r="M3832" t="b">
        <v>1</v>
      </c>
      <c r="N3832" s="12" t="s">
        <v>8276</v>
      </c>
      <c r="O3832" t="s">
        <v>8277</v>
      </c>
      <c r="P3832" s="10">
        <f t="shared" si="236"/>
        <v>225</v>
      </c>
      <c r="Q3832" s="10">
        <f t="shared" si="237"/>
        <v>75</v>
      </c>
      <c r="R3832">
        <f t="shared" si="238"/>
        <v>2016</v>
      </c>
      <c r="S3832" s="17">
        <f t="shared" si="239"/>
        <v>42503.740868055553</v>
      </c>
    </row>
    <row r="3833" spans="1:19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14">
        <v>1413404545</v>
      </c>
      <c r="K3833" t="b">
        <v>0</v>
      </c>
      <c r="L3833">
        <v>9</v>
      </c>
      <c r="M3833" t="b">
        <v>1</v>
      </c>
      <c r="N3833" s="12" t="s">
        <v>8276</v>
      </c>
      <c r="O3833" t="s">
        <v>8277</v>
      </c>
      <c r="P3833" s="10">
        <f t="shared" si="236"/>
        <v>106</v>
      </c>
      <c r="Q3833" s="10">
        <f t="shared" si="237"/>
        <v>58.9</v>
      </c>
      <c r="R3833">
        <f t="shared" si="238"/>
        <v>2014</v>
      </c>
      <c r="S3833" s="17">
        <f t="shared" si="239"/>
        <v>41927.848900462966</v>
      </c>
    </row>
    <row r="3834" spans="1:19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14">
        <v>1452048335</v>
      </c>
      <c r="K3834" t="b">
        <v>0</v>
      </c>
      <c r="L3834">
        <v>9</v>
      </c>
      <c r="M3834" t="b">
        <v>1</v>
      </c>
      <c r="N3834" s="12" t="s">
        <v>8276</v>
      </c>
      <c r="O3834" t="s">
        <v>8277</v>
      </c>
      <c r="P3834" s="10">
        <f t="shared" si="236"/>
        <v>105</v>
      </c>
      <c r="Q3834" s="10">
        <f t="shared" si="237"/>
        <v>139.56</v>
      </c>
      <c r="R3834">
        <f t="shared" si="238"/>
        <v>2016</v>
      </c>
      <c r="S3834" s="17">
        <f t="shared" si="239"/>
        <v>42375.114988425921</v>
      </c>
    </row>
    <row r="3835" spans="1:19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14">
        <v>1416516972</v>
      </c>
      <c r="K3835" t="b">
        <v>0</v>
      </c>
      <c r="L3835">
        <v>20</v>
      </c>
      <c r="M3835" t="b">
        <v>1</v>
      </c>
      <c r="N3835" s="12" t="s">
        <v>8276</v>
      </c>
      <c r="O3835" t="s">
        <v>8277</v>
      </c>
      <c r="P3835" s="10">
        <f t="shared" si="236"/>
        <v>117</v>
      </c>
      <c r="Q3835" s="10">
        <f t="shared" si="237"/>
        <v>70</v>
      </c>
      <c r="R3835">
        <f t="shared" si="238"/>
        <v>2014</v>
      </c>
      <c r="S3835" s="17">
        <f t="shared" si="239"/>
        <v>41963.872361111105</v>
      </c>
    </row>
    <row r="3836" spans="1:19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14">
        <v>1432032067</v>
      </c>
      <c r="K3836" t="b">
        <v>0</v>
      </c>
      <c r="L3836">
        <v>57</v>
      </c>
      <c r="M3836" t="b">
        <v>1</v>
      </c>
      <c r="N3836" s="12" t="s">
        <v>8276</v>
      </c>
      <c r="O3836" t="s">
        <v>8277</v>
      </c>
      <c r="P3836" s="10">
        <f t="shared" si="236"/>
        <v>109</v>
      </c>
      <c r="Q3836" s="10">
        <f t="shared" si="237"/>
        <v>57.39</v>
      </c>
      <c r="R3836">
        <f t="shared" si="238"/>
        <v>2015</v>
      </c>
      <c r="S3836" s="17">
        <f t="shared" si="239"/>
        <v>42143.445219907408</v>
      </c>
    </row>
    <row r="3837" spans="1:19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14">
        <v>1459463808</v>
      </c>
      <c r="K3837" t="b">
        <v>0</v>
      </c>
      <c r="L3837">
        <v>8</v>
      </c>
      <c r="M3837" t="b">
        <v>1</v>
      </c>
      <c r="N3837" s="12" t="s">
        <v>8276</v>
      </c>
      <c r="O3837" t="s">
        <v>8277</v>
      </c>
      <c r="P3837" s="10">
        <f t="shared" si="236"/>
        <v>160</v>
      </c>
      <c r="Q3837" s="10">
        <f t="shared" si="237"/>
        <v>40</v>
      </c>
      <c r="R3837">
        <f t="shared" si="238"/>
        <v>2016</v>
      </c>
      <c r="S3837" s="17">
        <f t="shared" si="239"/>
        <v>42460.94222222222</v>
      </c>
    </row>
    <row r="3838" spans="1:19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14">
        <v>1467497652</v>
      </c>
      <c r="K3838" t="b">
        <v>0</v>
      </c>
      <c r="L3838">
        <v>14</v>
      </c>
      <c r="M3838" t="b">
        <v>1</v>
      </c>
      <c r="N3838" s="12" t="s">
        <v>8276</v>
      </c>
      <c r="O3838" t="s">
        <v>8277</v>
      </c>
      <c r="P3838" s="10">
        <f t="shared" si="236"/>
        <v>113</v>
      </c>
      <c r="Q3838" s="10">
        <f t="shared" si="237"/>
        <v>64.290000000000006</v>
      </c>
      <c r="R3838">
        <f t="shared" si="238"/>
        <v>2016</v>
      </c>
      <c r="S3838" s="17">
        <f t="shared" si="239"/>
        <v>42553.926527777774</v>
      </c>
    </row>
    <row r="3839" spans="1:19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14">
        <v>1432837358</v>
      </c>
      <c r="K3839" t="b">
        <v>0</v>
      </c>
      <c r="L3839">
        <v>17</v>
      </c>
      <c r="M3839" t="b">
        <v>1</v>
      </c>
      <c r="N3839" s="12" t="s">
        <v>8276</v>
      </c>
      <c r="O3839" t="s">
        <v>8277</v>
      </c>
      <c r="P3839" s="10">
        <f t="shared" si="236"/>
        <v>102</v>
      </c>
      <c r="Q3839" s="10">
        <f t="shared" si="237"/>
        <v>120.12</v>
      </c>
      <c r="R3839">
        <f t="shared" si="238"/>
        <v>2015</v>
      </c>
      <c r="S3839" s="17">
        <f t="shared" si="239"/>
        <v>42152.765717592592</v>
      </c>
    </row>
    <row r="3840" spans="1:19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14">
        <v>1429722209</v>
      </c>
      <c r="K3840" t="b">
        <v>0</v>
      </c>
      <c r="L3840">
        <v>100</v>
      </c>
      <c r="M3840" t="b">
        <v>1</v>
      </c>
      <c r="N3840" s="12" t="s">
        <v>8276</v>
      </c>
      <c r="O3840" t="s">
        <v>8277</v>
      </c>
      <c r="P3840" s="10">
        <f t="shared" si="236"/>
        <v>101</v>
      </c>
      <c r="Q3840" s="10">
        <f t="shared" si="237"/>
        <v>1008.24</v>
      </c>
      <c r="R3840">
        <f t="shared" si="238"/>
        <v>2015</v>
      </c>
      <c r="S3840" s="17">
        <f t="shared" si="239"/>
        <v>42116.710752314815</v>
      </c>
    </row>
    <row r="3841" spans="1:19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14">
        <v>1433042724</v>
      </c>
      <c r="K3841" t="b">
        <v>0</v>
      </c>
      <c r="L3841">
        <v>32</v>
      </c>
      <c r="M3841" t="b">
        <v>1</v>
      </c>
      <c r="N3841" s="12" t="s">
        <v>8276</v>
      </c>
      <c r="O3841" t="s">
        <v>8277</v>
      </c>
      <c r="P3841" s="10">
        <f t="shared" si="236"/>
        <v>101</v>
      </c>
      <c r="Q3841" s="10">
        <f t="shared" si="237"/>
        <v>63.28</v>
      </c>
      <c r="R3841">
        <f t="shared" si="238"/>
        <v>2015</v>
      </c>
      <c r="S3841" s="17">
        <f t="shared" si="239"/>
        <v>42155.142638888887</v>
      </c>
    </row>
    <row r="3842" spans="1:19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14">
        <v>1457023829</v>
      </c>
      <c r="K3842" t="b">
        <v>0</v>
      </c>
      <c r="L3842">
        <v>3</v>
      </c>
      <c r="M3842" t="b">
        <v>1</v>
      </c>
      <c r="N3842" s="12" t="s">
        <v>8276</v>
      </c>
      <c r="O3842" t="s">
        <v>8277</v>
      </c>
      <c r="P3842" s="10">
        <f t="shared" si="236"/>
        <v>6500</v>
      </c>
      <c r="Q3842" s="10">
        <f t="shared" si="237"/>
        <v>21.67</v>
      </c>
      <c r="R3842">
        <f t="shared" si="238"/>
        <v>2016</v>
      </c>
      <c r="S3842" s="17">
        <f t="shared" si="239"/>
        <v>42432.701724537037</v>
      </c>
    </row>
    <row r="3843" spans="1:19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14">
        <v>1400698287</v>
      </c>
      <c r="K3843" t="b">
        <v>1</v>
      </c>
      <c r="L3843">
        <v>34</v>
      </c>
      <c r="M3843" t="b">
        <v>0</v>
      </c>
      <c r="N3843" s="12" t="s">
        <v>8276</v>
      </c>
      <c r="O3843" t="s">
        <v>8277</v>
      </c>
      <c r="P3843" s="10">
        <f t="shared" ref="P3843:P3906" si="240">ROUND(E3843/D3843*100,0)</f>
        <v>9</v>
      </c>
      <c r="Q3843" s="10">
        <f t="shared" ref="Q3843:Q3906" si="241">ROUND(E3843/L3843,2)</f>
        <v>25.65</v>
      </c>
      <c r="R3843">
        <f t="shared" ref="R3843:R3906" si="242">YEAR(S3843)</f>
        <v>2014</v>
      </c>
      <c r="S3843" s="17">
        <f t="shared" ref="S3843:S3906" si="243">(((J3843/60)/60)/24)+DATE(1970,1,1)</f>
        <v>41780.785729166666</v>
      </c>
    </row>
    <row r="3844" spans="1:19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14">
        <v>1397217052</v>
      </c>
      <c r="K3844" t="b">
        <v>1</v>
      </c>
      <c r="L3844">
        <v>23</v>
      </c>
      <c r="M3844" t="b">
        <v>0</v>
      </c>
      <c r="N3844" s="12" t="s">
        <v>8276</v>
      </c>
      <c r="O3844" t="s">
        <v>8277</v>
      </c>
      <c r="P3844" s="10">
        <f t="shared" si="240"/>
        <v>22</v>
      </c>
      <c r="Q3844" s="10">
        <f t="shared" si="241"/>
        <v>47.7</v>
      </c>
      <c r="R3844">
        <f t="shared" si="242"/>
        <v>2014</v>
      </c>
      <c r="S3844" s="17">
        <f t="shared" si="243"/>
        <v>41740.493657407409</v>
      </c>
    </row>
    <row r="3845" spans="1:19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14">
        <v>1399427064</v>
      </c>
      <c r="K3845" t="b">
        <v>1</v>
      </c>
      <c r="L3845">
        <v>19</v>
      </c>
      <c r="M3845" t="b">
        <v>0</v>
      </c>
      <c r="N3845" s="12" t="s">
        <v>8276</v>
      </c>
      <c r="O3845" t="s">
        <v>8277</v>
      </c>
      <c r="P3845" s="10">
        <f t="shared" si="240"/>
        <v>21</v>
      </c>
      <c r="Q3845" s="10">
        <f t="shared" si="241"/>
        <v>56.05</v>
      </c>
      <c r="R3845">
        <f t="shared" si="242"/>
        <v>2014</v>
      </c>
      <c r="S3845" s="17">
        <f t="shared" si="243"/>
        <v>41766.072500000002</v>
      </c>
    </row>
    <row r="3846" spans="1:19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14">
        <v>1399474134</v>
      </c>
      <c r="K3846" t="b">
        <v>1</v>
      </c>
      <c r="L3846">
        <v>50</v>
      </c>
      <c r="M3846" t="b">
        <v>0</v>
      </c>
      <c r="N3846" s="12" t="s">
        <v>8276</v>
      </c>
      <c r="O3846" t="s">
        <v>8277</v>
      </c>
      <c r="P3846" s="10">
        <f t="shared" si="240"/>
        <v>41</v>
      </c>
      <c r="Q3846" s="10">
        <f t="shared" si="241"/>
        <v>81.319999999999993</v>
      </c>
      <c r="R3846">
        <f t="shared" si="242"/>
        <v>2014</v>
      </c>
      <c r="S3846" s="17">
        <f t="shared" si="243"/>
        <v>41766.617291666669</v>
      </c>
    </row>
    <row r="3847" spans="1:19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14">
        <v>1441119774</v>
      </c>
      <c r="K3847" t="b">
        <v>1</v>
      </c>
      <c r="L3847">
        <v>12</v>
      </c>
      <c r="M3847" t="b">
        <v>0</v>
      </c>
      <c r="N3847" s="12" t="s">
        <v>8276</v>
      </c>
      <c r="O3847" t="s">
        <v>8277</v>
      </c>
      <c r="P3847" s="10">
        <f t="shared" si="240"/>
        <v>2</v>
      </c>
      <c r="Q3847" s="10">
        <f t="shared" si="241"/>
        <v>70.17</v>
      </c>
      <c r="R3847">
        <f t="shared" si="242"/>
        <v>2015</v>
      </c>
      <c r="S3847" s="17">
        <f t="shared" si="243"/>
        <v>42248.627013888887</v>
      </c>
    </row>
    <row r="3848" spans="1:19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14">
        <v>1409721542</v>
      </c>
      <c r="K3848" t="b">
        <v>1</v>
      </c>
      <c r="L3848">
        <v>8</v>
      </c>
      <c r="M3848" t="b">
        <v>0</v>
      </c>
      <c r="N3848" s="12" t="s">
        <v>8276</v>
      </c>
      <c r="O3848" t="s">
        <v>8277</v>
      </c>
      <c r="P3848" s="10">
        <f t="shared" si="240"/>
        <v>3</v>
      </c>
      <c r="Q3848" s="10">
        <f t="shared" si="241"/>
        <v>23.63</v>
      </c>
      <c r="R3848">
        <f t="shared" si="242"/>
        <v>2014</v>
      </c>
      <c r="S3848" s="17">
        <f t="shared" si="243"/>
        <v>41885.221550925926</v>
      </c>
    </row>
    <row r="3849" spans="1:19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14">
        <v>1433395391</v>
      </c>
      <c r="K3849" t="b">
        <v>1</v>
      </c>
      <c r="L3849">
        <v>9</v>
      </c>
      <c r="M3849" t="b">
        <v>0</v>
      </c>
      <c r="N3849" s="12" t="s">
        <v>8276</v>
      </c>
      <c r="O3849" t="s">
        <v>8277</v>
      </c>
      <c r="P3849" s="10">
        <f t="shared" si="240"/>
        <v>16</v>
      </c>
      <c r="Q3849" s="10">
        <f t="shared" si="241"/>
        <v>188.56</v>
      </c>
      <c r="R3849">
        <f t="shared" si="242"/>
        <v>2015</v>
      </c>
      <c r="S3849" s="17">
        <f t="shared" si="243"/>
        <v>42159.224432870367</v>
      </c>
    </row>
    <row r="3850" spans="1:19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14">
        <v>1442604989</v>
      </c>
      <c r="K3850" t="b">
        <v>1</v>
      </c>
      <c r="L3850">
        <v>43</v>
      </c>
      <c r="M3850" t="b">
        <v>0</v>
      </c>
      <c r="N3850" s="12" t="s">
        <v>8276</v>
      </c>
      <c r="O3850" t="s">
        <v>8277</v>
      </c>
      <c r="P3850" s="10">
        <f t="shared" si="240"/>
        <v>16</v>
      </c>
      <c r="Q3850" s="10">
        <f t="shared" si="241"/>
        <v>49.51</v>
      </c>
      <c r="R3850">
        <f t="shared" si="242"/>
        <v>2015</v>
      </c>
      <c r="S3850" s="17">
        <f t="shared" si="243"/>
        <v>42265.817002314812</v>
      </c>
    </row>
    <row r="3851" spans="1:19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14">
        <v>1431455084</v>
      </c>
      <c r="K3851" t="b">
        <v>1</v>
      </c>
      <c r="L3851">
        <v>28</v>
      </c>
      <c r="M3851" t="b">
        <v>0</v>
      </c>
      <c r="N3851" s="12" t="s">
        <v>8276</v>
      </c>
      <c r="O3851" t="s">
        <v>8277</v>
      </c>
      <c r="P3851" s="10">
        <f t="shared" si="240"/>
        <v>7</v>
      </c>
      <c r="Q3851" s="10">
        <f t="shared" si="241"/>
        <v>75.459999999999994</v>
      </c>
      <c r="R3851">
        <f t="shared" si="242"/>
        <v>2015</v>
      </c>
      <c r="S3851" s="17">
        <f t="shared" si="243"/>
        <v>42136.767175925925</v>
      </c>
    </row>
    <row r="3852" spans="1:19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14">
        <v>1417489143</v>
      </c>
      <c r="K3852" t="b">
        <v>1</v>
      </c>
      <c r="L3852">
        <v>4</v>
      </c>
      <c r="M3852" t="b">
        <v>0</v>
      </c>
      <c r="N3852" s="12" t="s">
        <v>8276</v>
      </c>
      <c r="O3852" t="s">
        <v>8277</v>
      </c>
      <c r="P3852" s="10">
        <f t="shared" si="240"/>
        <v>4</v>
      </c>
      <c r="Q3852" s="10">
        <f t="shared" si="241"/>
        <v>9.5</v>
      </c>
      <c r="R3852">
        <f t="shared" si="242"/>
        <v>2014</v>
      </c>
      <c r="S3852" s="17">
        <f t="shared" si="243"/>
        <v>41975.124340277776</v>
      </c>
    </row>
    <row r="3853" spans="1:19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14">
        <v>1434537179</v>
      </c>
      <c r="K3853" t="b">
        <v>1</v>
      </c>
      <c r="L3853">
        <v>24</v>
      </c>
      <c r="M3853" t="b">
        <v>0</v>
      </c>
      <c r="N3853" s="12" t="s">
        <v>8276</v>
      </c>
      <c r="O3853" t="s">
        <v>8277</v>
      </c>
      <c r="P3853" s="10">
        <f t="shared" si="240"/>
        <v>34</v>
      </c>
      <c r="Q3853" s="10">
        <f t="shared" si="241"/>
        <v>35.5</v>
      </c>
      <c r="R3853">
        <f t="shared" si="242"/>
        <v>2015</v>
      </c>
      <c r="S3853" s="17">
        <f t="shared" si="243"/>
        <v>42172.439571759256</v>
      </c>
    </row>
    <row r="3854" spans="1:19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14">
        <v>1425270876</v>
      </c>
      <c r="K3854" t="b">
        <v>0</v>
      </c>
      <c r="L3854">
        <v>2</v>
      </c>
      <c r="M3854" t="b">
        <v>0</v>
      </c>
      <c r="N3854" s="12" t="s">
        <v>8276</v>
      </c>
      <c r="O3854" t="s">
        <v>8277</v>
      </c>
      <c r="P3854" s="10">
        <f t="shared" si="240"/>
        <v>0</v>
      </c>
      <c r="Q3854" s="10">
        <f t="shared" si="241"/>
        <v>10</v>
      </c>
      <c r="R3854">
        <f t="shared" si="242"/>
        <v>2015</v>
      </c>
      <c r="S3854" s="17">
        <f t="shared" si="243"/>
        <v>42065.190694444449</v>
      </c>
    </row>
    <row r="3855" spans="1:19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14">
        <v>1406578178</v>
      </c>
      <c r="K3855" t="b">
        <v>0</v>
      </c>
      <c r="L3855">
        <v>2</v>
      </c>
      <c r="M3855" t="b">
        <v>0</v>
      </c>
      <c r="N3855" s="12" t="s">
        <v>8276</v>
      </c>
      <c r="O3855" t="s">
        <v>8277</v>
      </c>
      <c r="P3855" s="10">
        <f t="shared" si="240"/>
        <v>0</v>
      </c>
      <c r="Q3855" s="10">
        <f t="shared" si="241"/>
        <v>13</v>
      </c>
      <c r="R3855">
        <f t="shared" si="242"/>
        <v>2014</v>
      </c>
      <c r="S3855" s="17">
        <f t="shared" si="243"/>
        <v>41848.84002314815</v>
      </c>
    </row>
    <row r="3856" spans="1:19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14">
        <v>1428614058</v>
      </c>
      <c r="K3856" t="b">
        <v>0</v>
      </c>
      <c r="L3856">
        <v>20</v>
      </c>
      <c r="M3856" t="b">
        <v>0</v>
      </c>
      <c r="N3856" s="12" t="s">
        <v>8276</v>
      </c>
      <c r="O3856" t="s">
        <v>8277</v>
      </c>
      <c r="P3856" s="10">
        <f t="shared" si="240"/>
        <v>16</v>
      </c>
      <c r="Q3856" s="10">
        <f t="shared" si="241"/>
        <v>89.4</v>
      </c>
      <c r="R3856">
        <f t="shared" si="242"/>
        <v>2015</v>
      </c>
      <c r="S3856" s="17">
        <f t="shared" si="243"/>
        <v>42103.884930555556</v>
      </c>
    </row>
    <row r="3857" spans="1:19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14">
        <v>1424819871</v>
      </c>
      <c r="K3857" t="b">
        <v>0</v>
      </c>
      <c r="L3857">
        <v>1</v>
      </c>
      <c r="M3857" t="b">
        <v>0</v>
      </c>
      <c r="N3857" s="12" t="s">
        <v>8276</v>
      </c>
      <c r="O3857" t="s">
        <v>8277</v>
      </c>
      <c r="P3857" s="10">
        <f t="shared" si="240"/>
        <v>3</v>
      </c>
      <c r="Q3857" s="10">
        <f t="shared" si="241"/>
        <v>25</v>
      </c>
      <c r="R3857">
        <f t="shared" si="242"/>
        <v>2015</v>
      </c>
      <c r="S3857" s="17">
        <f t="shared" si="243"/>
        <v>42059.970729166671</v>
      </c>
    </row>
    <row r="3858" spans="1:19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14">
        <v>1423245003</v>
      </c>
      <c r="K3858" t="b">
        <v>0</v>
      </c>
      <c r="L3858">
        <v>1</v>
      </c>
      <c r="M3858" t="b">
        <v>0</v>
      </c>
      <c r="N3858" s="12" t="s">
        <v>8276</v>
      </c>
      <c r="O3858" t="s">
        <v>8277</v>
      </c>
      <c r="P3858" s="10">
        <f t="shared" si="240"/>
        <v>0</v>
      </c>
      <c r="Q3858" s="10">
        <f t="shared" si="241"/>
        <v>1</v>
      </c>
      <c r="R3858">
        <f t="shared" si="242"/>
        <v>2015</v>
      </c>
      <c r="S3858" s="17">
        <f t="shared" si="243"/>
        <v>42041.743090277778</v>
      </c>
    </row>
    <row r="3859" spans="1:19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14">
        <v>1404927690</v>
      </c>
      <c r="K3859" t="b">
        <v>0</v>
      </c>
      <c r="L3859">
        <v>4</v>
      </c>
      <c r="M3859" t="b">
        <v>0</v>
      </c>
      <c r="N3859" s="12" t="s">
        <v>8276</v>
      </c>
      <c r="O3859" t="s">
        <v>8277</v>
      </c>
      <c r="P3859" s="10">
        <f t="shared" si="240"/>
        <v>5</v>
      </c>
      <c r="Q3859" s="10">
        <f t="shared" si="241"/>
        <v>65</v>
      </c>
      <c r="R3859">
        <f t="shared" si="242"/>
        <v>2014</v>
      </c>
      <c r="S3859" s="17">
        <f t="shared" si="243"/>
        <v>41829.73715277778</v>
      </c>
    </row>
    <row r="3860" spans="1:19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14">
        <v>1430734844</v>
      </c>
      <c r="K3860" t="b">
        <v>0</v>
      </c>
      <c r="L3860">
        <v>1</v>
      </c>
      <c r="M3860" t="b">
        <v>0</v>
      </c>
      <c r="N3860" s="12" t="s">
        <v>8276</v>
      </c>
      <c r="O3860" t="s">
        <v>8277</v>
      </c>
      <c r="P3860" s="10">
        <f t="shared" si="240"/>
        <v>2</v>
      </c>
      <c r="Q3860" s="10">
        <f t="shared" si="241"/>
        <v>10</v>
      </c>
      <c r="R3860">
        <f t="shared" si="242"/>
        <v>2015</v>
      </c>
      <c r="S3860" s="17">
        <f t="shared" si="243"/>
        <v>42128.431064814817</v>
      </c>
    </row>
    <row r="3861" spans="1:19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14">
        <v>1401485207</v>
      </c>
      <c r="K3861" t="b">
        <v>0</v>
      </c>
      <c r="L3861">
        <v>1</v>
      </c>
      <c r="M3861" t="b">
        <v>0</v>
      </c>
      <c r="N3861" s="12" t="s">
        <v>8276</v>
      </c>
      <c r="O3861" t="s">
        <v>8277</v>
      </c>
      <c r="P3861" s="10">
        <f t="shared" si="240"/>
        <v>0</v>
      </c>
      <c r="Q3861" s="10">
        <f t="shared" si="241"/>
        <v>1</v>
      </c>
      <c r="R3861">
        <f t="shared" si="242"/>
        <v>2014</v>
      </c>
      <c r="S3861" s="17">
        <f t="shared" si="243"/>
        <v>41789.893599537041</v>
      </c>
    </row>
    <row r="3862" spans="1:19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14">
        <v>1405266710</v>
      </c>
      <c r="K3862" t="b">
        <v>0</v>
      </c>
      <c r="L3862">
        <v>13</v>
      </c>
      <c r="M3862" t="b">
        <v>0</v>
      </c>
      <c r="N3862" s="12" t="s">
        <v>8276</v>
      </c>
      <c r="O3862" t="s">
        <v>8277</v>
      </c>
      <c r="P3862" s="10">
        <f t="shared" si="240"/>
        <v>18</v>
      </c>
      <c r="Q3862" s="10">
        <f t="shared" si="241"/>
        <v>81.540000000000006</v>
      </c>
      <c r="R3862">
        <f t="shared" si="242"/>
        <v>2014</v>
      </c>
      <c r="S3862" s="17">
        <f t="shared" si="243"/>
        <v>41833.660995370366</v>
      </c>
    </row>
    <row r="3863" spans="1:19" ht="15.7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14">
        <v>1412258977</v>
      </c>
      <c r="K3863" t="b">
        <v>0</v>
      </c>
      <c r="L3863">
        <v>1</v>
      </c>
      <c r="M3863" t="b">
        <v>0</v>
      </c>
      <c r="N3863" s="12" t="s">
        <v>8276</v>
      </c>
      <c r="O3863" t="s">
        <v>8277</v>
      </c>
      <c r="P3863" s="10">
        <f t="shared" si="240"/>
        <v>5</v>
      </c>
      <c r="Q3863" s="10">
        <f t="shared" si="241"/>
        <v>100</v>
      </c>
      <c r="R3863">
        <f t="shared" si="242"/>
        <v>2014</v>
      </c>
      <c r="S3863" s="17">
        <f t="shared" si="243"/>
        <v>41914.590011574073</v>
      </c>
    </row>
    <row r="3864" spans="1:19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14">
        <v>1472451356</v>
      </c>
      <c r="K3864" t="b">
        <v>0</v>
      </c>
      <c r="L3864">
        <v>1</v>
      </c>
      <c r="M3864" t="b">
        <v>0</v>
      </c>
      <c r="N3864" s="12" t="s">
        <v>8276</v>
      </c>
      <c r="O3864" t="s">
        <v>8277</v>
      </c>
      <c r="P3864" s="10">
        <f t="shared" si="240"/>
        <v>0</v>
      </c>
      <c r="Q3864" s="10">
        <f t="shared" si="241"/>
        <v>1</v>
      </c>
      <c r="R3864">
        <f t="shared" si="242"/>
        <v>2016</v>
      </c>
      <c r="S3864" s="17">
        <f t="shared" si="243"/>
        <v>42611.261064814811</v>
      </c>
    </row>
    <row r="3865" spans="1:19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14">
        <v>1441552305</v>
      </c>
      <c r="K3865" t="b">
        <v>0</v>
      </c>
      <c r="L3865">
        <v>0</v>
      </c>
      <c r="M3865" t="b">
        <v>0</v>
      </c>
      <c r="N3865" s="12" t="s">
        <v>8276</v>
      </c>
      <c r="O3865" t="s">
        <v>8277</v>
      </c>
      <c r="P3865" s="10">
        <f t="shared" si="240"/>
        <v>0</v>
      </c>
      <c r="Q3865" s="10" t="e">
        <f t="shared" si="241"/>
        <v>#DIV/0!</v>
      </c>
      <c r="R3865">
        <f t="shared" si="242"/>
        <v>2015</v>
      </c>
      <c r="S3865" s="17">
        <f t="shared" si="243"/>
        <v>42253.633159722223</v>
      </c>
    </row>
    <row r="3866" spans="1:19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14">
        <v>1445203454</v>
      </c>
      <c r="K3866" t="b">
        <v>0</v>
      </c>
      <c r="L3866">
        <v>3</v>
      </c>
      <c r="M3866" t="b">
        <v>0</v>
      </c>
      <c r="N3866" s="12" t="s">
        <v>8276</v>
      </c>
      <c r="O3866" t="s">
        <v>8277</v>
      </c>
      <c r="P3866" s="10">
        <f t="shared" si="240"/>
        <v>1</v>
      </c>
      <c r="Q3866" s="10">
        <f t="shared" si="241"/>
        <v>20</v>
      </c>
      <c r="R3866">
        <f t="shared" si="242"/>
        <v>2015</v>
      </c>
      <c r="S3866" s="17">
        <f t="shared" si="243"/>
        <v>42295.891828703709</v>
      </c>
    </row>
    <row r="3867" spans="1:19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14">
        <v>1405957098</v>
      </c>
      <c r="K3867" t="b">
        <v>0</v>
      </c>
      <c r="L3867">
        <v>14</v>
      </c>
      <c r="M3867" t="b">
        <v>0</v>
      </c>
      <c r="N3867" s="12" t="s">
        <v>8276</v>
      </c>
      <c r="O3867" t="s">
        <v>8277</v>
      </c>
      <c r="P3867" s="10">
        <f t="shared" si="240"/>
        <v>27</v>
      </c>
      <c r="Q3867" s="10">
        <f t="shared" si="241"/>
        <v>46.43</v>
      </c>
      <c r="R3867">
        <f t="shared" si="242"/>
        <v>2014</v>
      </c>
      <c r="S3867" s="17">
        <f t="shared" si="243"/>
        <v>41841.651597222226</v>
      </c>
    </row>
    <row r="3868" spans="1:19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14">
        <v>1454453021</v>
      </c>
      <c r="K3868" t="b">
        <v>0</v>
      </c>
      <c r="L3868">
        <v>2</v>
      </c>
      <c r="M3868" t="b">
        <v>0</v>
      </c>
      <c r="N3868" s="12" t="s">
        <v>8276</v>
      </c>
      <c r="O3868" t="s">
        <v>8277</v>
      </c>
      <c r="P3868" s="10">
        <f t="shared" si="240"/>
        <v>1</v>
      </c>
      <c r="Q3868" s="10">
        <f t="shared" si="241"/>
        <v>5.5</v>
      </c>
      <c r="R3868">
        <f t="shared" si="242"/>
        <v>2016</v>
      </c>
      <c r="S3868" s="17">
        <f t="shared" si="243"/>
        <v>42402.947002314817</v>
      </c>
    </row>
    <row r="3869" spans="1:19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14">
        <v>1463686339</v>
      </c>
      <c r="K3869" t="b">
        <v>0</v>
      </c>
      <c r="L3869">
        <v>5</v>
      </c>
      <c r="M3869" t="b">
        <v>0</v>
      </c>
      <c r="N3869" s="12" t="s">
        <v>8276</v>
      </c>
      <c r="O3869" t="s">
        <v>8277</v>
      </c>
      <c r="P3869" s="10">
        <f t="shared" si="240"/>
        <v>13</v>
      </c>
      <c r="Q3869" s="10">
        <f t="shared" si="241"/>
        <v>50.2</v>
      </c>
      <c r="R3869">
        <f t="shared" si="242"/>
        <v>2016</v>
      </c>
      <c r="S3869" s="17">
        <f t="shared" si="243"/>
        <v>42509.814108796301</v>
      </c>
    </row>
    <row r="3870" spans="1:19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14">
        <v>1408031405</v>
      </c>
      <c r="K3870" t="b">
        <v>0</v>
      </c>
      <c r="L3870">
        <v>1</v>
      </c>
      <c r="M3870" t="b">
        <v>0</v>
      </c>
      <c r="N3870" s="12" t="s">
        <v>8276</v>
      </c>
      <c r="O3870" t="s">
        <v>8318</v>
      </c>
      <c r="P3870" s="10">
        <f t="shared" si="240"/>
        <v>0</v>
      </c>
      <c r="Q3870" s="10">
        <f t="shared" si="241"/>
        <v>10</v>
      </c>
      <c r="R3870">
        <f t="shared" si="242"/>
        <v>2014</v>
      </c>
      <c r="S3870" s="17">
        <f t="shared" si="243"/>
        <v>41865.659780092588</v>
      </c>
    </row>
    <row r="3871" spans="1:19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14">
        <v>1423761792</v>
      </c>
      <c r="K3871" t="b">
        <v>0</v>
      </c>
      <c r="L3871">
        <v>15</v>
      </c>
      <c r="M3871" t="b">
        <v>0</v>
      </c>
      <c r="N3871" s="12" t="s">
        <v>8276</v>
      </c>
      <c r="O3871" t="s">
        <v>8318</v>
      </c>
      <c r="P3871" s="10">
        <f t="shared" si="240"/>
        <v>3</v>
      </c>
      <c r="Q3871" s="10">
        <f t="shared" si="241"/>
        <v>30.13</v>
      </c>
      <c r="R3871">
        <f t="shared" si="242"/>
        <v>2015</v>
      </c>
      <c r="S3871" s="17">
        <f t="shared" si="243"/>
        <v>42047.724444444444</v>
      </c>
    </row>
    <row r="3872" spans="1:19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14">
        <v>1401768478</v>
      </c>
      <c r="K3872" t="b">
        <v>0</v>
      </c>
      <c r="L3872">
        <v>10</v>
      </c>
      <c r="M3872" t="b">
        <v>0</v>
      </c>
      <c r="N3872" s="12" t="s">
        <v>8276</v>
      </c>
      <c r="O3872" t="s">
        <v>8318</v>
      </c>
      <c r="P3872" s="10">
        <f t="shared" si="240"/>
        <v>15</v>
      </c>
      <c r="Q3872" s="10">
        <f t="shared" si="241"/>
        <v>150</v>
      </c>
      <c r="R3872">
        <f t="shared" si="242"/>
        <v>2014</v>
      </c>
      <c r="S3872" s="17">
        <f t="shared" si="243"/>
        <v>41793.17219907407</v>
      </c>
    </row>
    <row r="3873" spans="1:19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14">
        <v>1485629050</v>
      </c>
      <c r="K3873" t="b">
        <v>0</v>
      </c>
      <c r="L3873">
        <v>3</v>
      </c>
      <c r="M3873" t="b">
        <v>0</v>
      </c>
      <c r="N3873" s="12" t="s">
        <v>8276</v>
      </c>
      <c r="O3873" t="s">
        <v>8318</v>
      </c>
      <c r="P3873" s="10">
        <f t="shared" si="240"/>
        <v>3</v>
      </c>
      <c r="Q3873" s="10">
        <f t="shared" si="241"/>
        <v>13.33</v>
      </c>
      <c r="R3873">
        <f t="shared" si="242"/>
        <v>2017</v>
      </c>
      <c r="S3873" s="17">
        <f t="shared" si="243"/>
        <v>42763.780671296292</v>
      </c>
    </row>
    <row r="3874" spans="1:19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14">
        <v>1435202996</v>
      </c>
      <c r="K3874" t="b">
        <v>0</v>
      </c>
      <c r="L3874">
        <v>0</v>
      </c>
      <c r="M3874" t="b">
        <v>0</v>
      </c>
      <c r="N3874" s="12" t="s">
        <v>8276</v>
      </c>
      <c r="O3874" t="s">
        <v>8318</v>
      </c>
      <c r="P3874" s="10">
        <f t="shared" si="240"/>
        <v>0</v>
      </c>
      <c r="Q3874" s="10" t="e">
        <f t="shared" si="241"/>
        <v>#DIV/0!</v>
      </c>
      <c r="R3874">
        <f t="shared" si="242"/>
        <v>2015</v>
      </c>
      <c r="S3874" s="17">
        <f t="shared" si="243"/>
        <v>42180.145787037036</v>
      </c>
    </row>
    <row r="3875" spans="1:19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14">
        <v>1441730535</v>
      </c>
      <c r="K3875" t="b">
        <v>0</v>
      </c>
      <c r="L3875">
        <v>0</v>
      </c>
      <c r="M3875" t="b">
        <v>0</v>
      </c>
      <c r="N3875" s="12" t="s">
        <v>8276</v>
      </c>
      <c r="O3875" t="s">
        <v>8318</v>
      </c>
      <c r="P3875" s="10">
        <f t="shared" si="240"/>
        <v>0</v>
      </c>
      <c r="Q3875" s="10" t="e">
        <f t="shared" si="241"/>
        <v>#DIV/0!</v>
      </c>
      <c r="R3875">
        <f t="shared" si="242"/>
        <v>2015</v>
      </c>
      <c r="S3875" s="17">
        <f t="shared" si="243"/>
        <v>42255.696006944447</v>
      </c>
    </row>
    <row r="3876" spans="1:19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14">
        <v>1420244622</v>
      </c>
      <c r="K3876" t="b">
        <v>0</v>
      </c>
      <c r="L3876">
        <v>0</v>
      </c>
      <c r="M3876" t="b">
        <v>0</v>
      </c>
      <c r="N3876" s="12" t="s">
        <v>8276</v>
      </c>
      <c r="O3876" t="s">
        <v>8318</v>
      </c>
      <c r="P3876" s="10">
        <f t="shared" si="240"/>
        <v>0</v>
      </c>
      <c r="Q3876" s="10" t="e">
        <f t="shared" si="241"/>
        <v>#DIV/0!</v>
      </c>
      <c r="R3876">
        <f t="shared" si="242"/>
        <v>2015</v>
      </c>
      <c r="S3876" s="17">
        <f t="shared" si="243"/>
        <v>42007.016458333332</v>
      </c>
    </row>
    <row r="3877" spans="1:19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14">
        <v>1472804365</v>
      </c>
      <c r="K3877" t="b">
        <v>0</v>
      </c>
      <c r="L3877">
        <v>0</v>
      </c>
      <c r="M3877" t="b">
        <v>0</v>
      </c>
      <c r="N3877" s="12" t="s">
        <v>8276</v>
      </c>
      <c r="O3877" t="s">
        <v>8318</v>
      </c>
      <c r="P3877" s="10">
        <f t="shared" si="240"/>
        <v>0</v>
      </c>
      <c r="Q3877" s="10" t="e">
        <f t="shared" si="241"/>
        <v>#DIV/0!</v>
      </c>
      <c r="R3877">
        <f t="shared" si="242"/>
        <v>2016</v>
      </c>
      <c r="S3877" s="17">
        <f t="shared" si="243"/>
        <v>42615.346817129626</v>
      </c>
    </row>
    <row r="3878" spans="1:19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14">
        <v>1451833128</v>
      </c>
      <c r="K3878" t="b">
        <v>0</v>
      </c>
      <c r="L3878">
        <v>46</v>
      </c>
      <c r="M3878" t="b">
        <v>0</v>
      </c>
      <c r="N3878" s="12" t="s">
        <v>8276</v>
      </c>
      <c r="O3878" t="s">
        <v>8318</v>
      </c>
      <c r="P3878" s="10">
        <f t="shared" si="240"/>
        <v>53</v>
      </c>
      <c r="Q3878" s="10">
        <f t="shared" si="241"/>
        <v>44.76</v>
      </c>
      <c r="R3878">
        <f t="shared" si="242"/>
        <v>2016</v>
      </c>
      <c r="S3878" s="17">
        <f t="shared" si="243"/>
        <v>42372.624166666668</v>
      </c>
    </row>
    <row r="3879" spans="1:19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14">
        <v>1478621752</v>
      </c>
      <c r="K3879" t="b">
        <v>0</v>
      </c>
      <c r="L3879">
        <v>14</v>
      </c>
      <c r="M3879" t="b">
        <v>0</v>
      </c>
      <c r="N3879" s="12" t="s">
        <v>8276</v>
      </c>
      <c r="O3879" t="s">
        <v>8318</v>
      </c>
      <c r="P3879" s="10">
        <f t="shared" si="240"/>
        <v>5</v>
      </c>
      <c r="Q3879" s="10">
        <f t="shared" si="241"/>
        <v>88.64</v>
      </c>
      <c r="R3879">
        <f t="shared" si="242"/>
        <v>2016</v>
      </c>
      <c r="S3879" s="17">
        <f t="shared" si="243"/>
        <v>42682.67768518519</v>
      </c>
    </row>
    <row r="3880" spans="1:19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14">
        <v>1433014746</v>
      </c>
      <c r="K3880" t="b">
        <v>0</v>
      </c>
      <c r="L3880">
        <v>1</v>
      </c>
      <c r="M3880" t="b">
        <v>0</v>
      </c>
      <c r="N3880" s="12" t="s">
        <v>8276</v>
      </c>
      <c r="O3880" t="s">
        <v>8318</v>
      </c>
      <c r="P3880" s="10">
        <f t="shared" si="240"/>
        <v>0</v>
      </c>
      <c r="Q3880" s="10">
        <f t="shared" si="241"/>
        <v>10</v>
      </c>
      <c r="R3880">
        <f t="shared" si="242"/>
        <v>2015</v>
      </c>
      <c r="S3880" s="17">
        <f t="shared" si="243"/>
        <v>42154.818819444445</v>
      </c>
    </row>
    <row r="3881" spans="1:19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14">
        <v>1419626396</v>
      </c>
      <c r="K3881" t="b">
        <v>0</v>
      </c>
      <c r="L3881">
        <v>0</v>
      </c>
      <c r="M3881" t="b">
        <v>0</v>
      </c>
      <c r="N3881" s="12" t="s">
        <v>8276</v>
      </c>
      <c r="O3881" t="s">
        <v>8318</v>
      </c>
      <c r="P3881" s="10">
        <f t="shared" si="240"/>
        <v>0</v>
      </c>
      <c r="Q3881" s="10" t="e">
        <f t="shared" si="241"/>
        <v>#DIV/0!</v>
      </c>
      <c r="R3881">
        <f t="shared" si="242"/>
        <v>2014</v>
      </c>
      <c r="S3881" s="17">
        <f t="shared" si="243"/>
        <v>41999.861064814817</v>
      </c>
    </row>
    <row r="3882" spans="1:19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14">
        <v>1403724820</v>
      </c>
      <c r="K3882" t="b">
        <v>0</v>
      </c>
      <c r="L3882">
        <v>17</v>
      </c>
      <c r="M3882" t="b">
        <v>0</v>
      </c>
      <c r="N3882" s="12" t="s">
        <v>8276</v>
      </c>
      <c r="O3882" t="s">
        <v>8318</v>
      </c>
      <c r="P3882" s="10">
        <f t="shared" si="240"/>
        <v>13</v>
      </c>
      <c r="Q3882" s="10">
        <f t="shared" si="241"/>
        <v>57.65</v>
      </c>
      <c r="R3882">
        <f t="shared" si="242"/>
        <v>2014</v>
      </c>
      <c r="S3882" s="17">
        <f t="shared" si="243"/>
        <v>41815.815046296295</v>
      </c>
    </row>
    <row r="3883" spans="1:19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14">
        <v>1484958399</v>
      </c>
      <c r="K3883" t="b">
        <v>0</v>
      </c>
      <c r="L3883">
        <v>1</v>
      </c>
      <c r="M3883" t="b">
        <v>0</v>
      </c>
      <c r="N3883" s="12" t="s">
        <v>8276</v>
      </c>
      <c r="O3883" t="s">
        <v>8318</v>
      </c>
      <c r="P3883" s="10">
        <f t="shared" si="240"/>
        <v>5</v>
      </c>
      <c r="Q3883" s="10">
        <f t="shared" si="241"/>
        <v>25</v>
      </c>
      <c r="R3883">
        <f t="shared" si="242"/>
        <v>2017</v>
      </c>
      <c r="S3883" s="17">
        <f t="shared" si="243"/>
        <v>42756.018506944441</v>
      </c>
    </row>
    <row r="3884" spans="1:19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14">
        <v>1451950570</v>
      </c>
      <c r="K3884" t="b">
        <v>0</v>
      </c>
      <c r="L3884">
        <v>0</v>
      </c>
      <c r="M3884" t="b">
        <v>0</v>
      </c>
      <c r="N3884" s="12" t="s">
        <v>8276</v>
      </c>
      <c r="O3884" t="s">
        <v>8318</v>
      </c>
      <c r="P3884" s="10">
        <f t="shared" si="240"/>
        <v>0</v>
      </c>
      <c r="Q3884" s="10" t="e">
        <f t="shared" si="241"/>
        <v>#DIV/0!</v>
      </c>
      <c r="R3884">
        <f t="shared" si="242"/>
        <v>2016</v>
      </c>
      <c r="S3884" s="17">
        <f t="shared" si="243"/>
        <v>42373.983449074076</v>
      </c>
    </row>
    <row r="3885" spans="1:19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14">
        <v>1407076069</v>
      </c>
      <c r="K3885" t="b">
        <v>0</v>
      </c>
      <c r="L3885">
        <v>0</v>
      </c>
      <c r="M3885" t="b">
        <v>0</v>
      </c>
      <c r="N3885" s="12" t="s">
        <v>8276</v>
      </c>
      <c r="O3885" t="s">
        <v>8318</v>
      </c>
      <c r="P3885" s="10">
        <f t="shared" si="240"/>
        <v>0</v>
      </c>
      <c r="Q3885" s="10" t="e">
        <f t="shared" si="241"/>
        <v>#DIV/0!</v>
      </c>
      <c r="R3885">
        <f t="shared" si="242"/>
        <v>2014</v>
      </c>
      <c r="S3885" s="17">
        <f t="shared" si="243"/>
        <v>41854.602650462963</v>
      </c>
    </row>
    <row r="3886" spans="1:19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14">
        <v>1425322792</v>
      </c>
      <c r="K3886" t="b">
        <v>0</v>
      </c>
      <c r="L3886">
        <v>0</v>
      </c>
      <c r="M3886" t="b">
        <v>0</v>
      </c>
      <c r="N3886" s="12" t="s">
        <v>8276</v>
      </c>
      <c r="O3886" t="s">
        <v>8318</v>
      </c>
      <c r="P3886" s="10">
        <f t="shared" si="240"/>
        <v>0</v>
      </c>
      <c r="Q3886" s="10" t="e">
        <f t="shared" si="241"/>
        <v>#DIV/0!</v>
      </c>
      <c r="R3886">
        <f t="shared" si="242"/>
        <v>2015</v>
      </c>
      <c r="S3886" s="17">
        <f t="shared" si="243"/>
        <v>42065.791574074072</v>
      </c>
    </row>
    <row r="3887" spans="1:19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14">
        <v>1460242191</v>
      </c>
      <c r="K3887" t="b">
        <v>0</v>
      </c>
      <c r="L3887">
        <v>0</v>
      </c>
      <c r="M3887" t="b">
        <v>0</v>
      </c>
      <c r="N3887" s="12" t="s">
        <v>8276</v>
      </c>
      <c r="O3887" t="s">
        <v>8318</v>
      </c>
      <c r="P3887" s="10">
        <f t="shared" si="240"/>
        <v>0</v>
      </c>
      <c r="Q3887" s="10" t="e">
        <f t="shared" si="241"/>
        <v>#DIV/0!</v>
      </c>
      <c r="R3887">
        <f t="shared" si="242"/>
        <v>2016</v>
      </c>
      <c r="S3887" s="17">
        <f t="shared" si="243"/>
        <v>42469.951284722221</v>
      </c>
    </row>
    <row r="3888" spans="1:19" ht="15.7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14">
        <v>1415683702</v>
      </c>
      <c r="K3888" t="b">
        <v>0</v>
      </c>
      <c r="L3888">
        <v>0</v>
      </c>
      <c r="M3888" t="b">
        <v>0</v>
      </c>
      <c r="N3888" s="12" t="s">
        <v>8276</v>
      </c>
      <c r="O3888" t="s">
        <v>8318</v>
      </c>
      <c r="P3888" s="10">
        <f t="shared" si="240"/>
        <v>0</v>
      </c>
      <c r="Q3888" s="10" t="e">
        <f t="shared" si="241"/>
        <v>#DIV/0!</v>
      </c>
      <c r="R3888">
        <f t="shared" si="242"/>
        <v>2014</v>
      </c>
      <c r="S3888" s="17">
        <f t="shared" si="243"/>
        <v>41954.228032407409</v>
      </c>
    </row>
    <row r="3889" spans="1:19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14">
        <v>1426538129</v>
      </c>
      <c r="K3889" t="b">
        <v>0</v>
      </c>
      <c r="L3889">
        <v>2</v>
      </c>
      <c r="M3889" t="b">
        <v>0</v>
      </c>
      <c r="N3889" s="12" t="s">
        <v>8276</v>
      </c>
      <c r="O3889" t="s">
        <v>8318</v>
      </c>
      <c r="P3889" s="10">
        <f t="shared" si="240"/>
        <v>2</v>
      </c>
      <c r="Q3889" s="10">
        <f t="shared" si="241"/>
        <v>17.5</v>
      </c>
      <c r="R3889">
        <f t="shared" si="242"/>
        <v>2015</v>
      </c>
      <c r="S3889" s="17">
        <f t="shared" si="243"/>
        <v>42079.857974537037</v>
      </c>
    </row>
    <row r="3890" spans="1:19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14">
        <v>1485522358</v>
      </c>
      <c r="K3890" t="b">
        <v>0</v>
      </c>
      <c r="L3890">
        <v>14</v>
      </c>
      <c r="M3890" t="b">
        <v>0</v>
      </c>
      <c r="N3890" s="12" t="s">
        <v>8276</v>
      </c>
      <c r="O3890" t="s">
        <v>8277</v>
      </c>
      <c r="P3890" s="10">
        <f t="shared" si="240"/>
        <v>27</v>
      </c>
      <c r="Q3890" s="10">
        <f t="shared" si="241"/>
        <v>38.71</v>
      </c>
      <c r="R3890">
        <f t="shared" si="242"/>
        <v>2017</v>
      </c>
      <c r="S3890" s="17">
        <f t="shared" si="243"/>
        <v>42762.545810185184</v>
      </c>
    </row>
    <row r="3891" spans="1:19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14">
        <v>1417651630</v>
      </c>
      <c r="K3891" t="b">
        <v>0</v>
      </c>
      <c r="L3891">
        <v>9</v>
      </c>
      <c r="M3891" t="b">
        <v>0</v>
      </c>
      <c r="N3891" s="12" t="s">
        <v>8276</v>
      </c>
      <c r="O3891" t="s">
        <v>8277</v>
      </c>
      <c r="P3891" s="10">
        <f t="shared" si="240"/>
        <v>1</v>
      </c>
      <c r="Q3891" s="10">
        <f t="shared" si="241"/>
        <v>13.11</v>
      </c>
      <c r="R3891">
        <f t="shared" si="242"/>
        <v>2014</v>
      </c>
      <c r="S3891" s="17">
        <f t="shared" si="243"/>
        <v>41977.004976851851</v>
      </c>
    </row>
    <row r="3892" spans="1:19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14">
        <v>1434478344</v>
      </c>
      <c r="K3892" t="b">
        <v>0</v>
      </c>
      <c r="L3892">
        <v>8</v>
      </c>
      <c r="M3892" t="b">
        <v>0</v>
      </c>
      <c r="N3892" s="12" t="s">
        <v>8276</v>
      </c>
      <c r="O3892" t="s">
        <v>8277</v>
      </c>
      <c r="P3892" s="10">
        <f t="shared" si="240"/>
        <v>17</v>
      </c>
      <c r="Q3892" s="10">
        <f t="shared" si="241"/>
        <v>315.5</v>
      </c>
      <c r="R3892">
        <f t="shared" si="242"/>
        <v>2015</v>
      </c>
      <c r="S3892" s="17">
        <f t="shared" si="243"/>
        <v>42171.758611111116</v>
      </c>
    </row>
    <row r="3893" spans="1:19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14">
        <v>1424488244</v>
      </c>
      <c r="K3893" t="b">
        <v>0</v>
      </c>
      <c r="L3893">
        <v>7</v>
      </c>
      <c r="M3893" t="b">
        <v>0</v>
      </c>
      <c r="N3893" s="12" t="s">
        <v>8276</v>
      </c>
      <c r="O3893" t="s">
        <v>8277</v>
      </c>
      <c r="P3893" s="10">
        <f t="shared" si="240"/>
        <v>33</v>
      </c>
      <c r="Q3893" s="10">
        <f t="shared" si="241"/>
        <v>37.14</v>
      </c>
      <c r="R3893">
        <f t="shared" si="242"/>
        <v>2015</v>
      </c>
      <c r="S3893" s="17">
        <f t="shared" si="243"/>
        <v>42056.1324537037</v>
      </c>
    </row>
    <row r="3894" spans="1:19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14">
        <v>1408203557</v>
      </c>
      <c r="K3894" t="b">
        <v>0</v>
      </c>
      <c r="L3894">
        <v>0</v>
      </c>
      <c r="M3894" t="b">
        <v>0</v>
      </c>
      <c r="N3894" s="12" t="s">
        <v>8276</v>
      </c>
      <c r="O3894" t="s">
        <v>8277</v>
      </c>
      <c r="P3894" s="10">
        <f t="shared" si="240"/>
        <v>0</v>
      </c>
      <c r="Q3894" s="10" t="e">
        <f t="shared" si="241"/>
        <v>#DIV/0!</v>
      </c>
      <c r="R3894">
        <f t="shared" si="242"/>
        <v>2014</v>
      </c>
      <c r="S3894" s="17">
        <f t="shared" si="243"/>
        <v>41867.652280092596</v>
      </c>
    </row>
    <row r="3895" spans="1:19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14">
        <v>1400600840</v>
      </c>
      <c r="K3895" t="b">
        <v>0</v>
      </c>
      <c r="L3895">
        <v>84</v>
      </c>
      <c r="M3895" t="b">
        <v>0</v>
      </c>
      <c r="N3895" s="12" t="s">
        <v>8276</v>
      </c>
      <c r="O3895" t="s">
        <v>8277</v>
      </c>
      <c r="P3895" s="10">
        <f t="shared" si="240"/>
        <v>22</v>
      </c>
      <c r="Q3895" s="10">
        <f t="shared" si="241"/>
        <v>128.27000000000001</v>
      </c>
      <c r="R3895">
        <f t="shared" si="242"/>
        <v>2014</v>
      </c>
      <c r="S3895" s="17">
        <f t="shared" si="243"/>
        <v>41779.657870370371</v>
      </c>
    </row>
    <row r="3896" spans="1:19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14">
        <v>1478386812</v>
      </c>
      <c r="K3896" t="b">
        <v>0</v>
      </c>
      <c r="L3896">
        <v>11</v>
      </c>
      <c r="M3896" t="b">
        <v>0</v>
      </c>
      <c r="N3896" s="12" t="s">
        <v>8276</v>
      </c>
      <c r="O3896" t="s">
        <v>8277</v>
      </c>
      <c r="P3896" s="10">
        <f t="shared" si="240"/>
        <v>3</v>
      </c>
      <c r="Q3896" s="10">
        <f t="shared" si="241"/>
        <v>47.27</v>
      </c>
      <c r="R3896">
        <f t="shared" si="242"/>
        <v>2016</v>
      </c>
      <c r="S3896" s="17">
        <f t="shared" si="243"/>
        <v>42679.958472222221</v>
      </c>
    </row>
    <row r="3897" spans="1:19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14">
        <v>1422424818</v>
      </c>
      <c r="K3897" t="b">
        <v>0</v>
      </c>
      <c r="L3897">
        <v>1</v>
      </c>
      <c r="M3897" t="b">
        <v>0</v>
      </c>
      <c r="N3897" s="12" t="s">
        <v>8276</v>
      </c>
      <c r="O3897" t="s">
        <v>8277</v>
      </c>
      <c r="P3897" s="10">
        <f t="shared" si="240"/>
        <v>5</v>
      </c>
      <c r="Q3897" s="10">
        <f t="shared" si="241"/>
        <v>50</v>
      </c>
      <c r="R3897">
        <f t="shared" si="242"/>
        <v>2015</v>
      </c>
      <c r="S3897" s="17">
        <f t="shared" si="243"/>
        <v>42032.250208333338</v>
      </c>
    </row>
    <row r="3898" spans="1:19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14">
        <v>1401770178</v>
      </c>
      <c r="K3898" t="b">
        <v>0</v>
      </c>
      <c r="L3898">
        <v>4</v>
      </c>
      <c r="M3898" t="b">
        <v>0</v>
      </c>
      <c r="N3898" s="12" t="s">
        <v>8276</v>
      </c>
      <c r="O3898" t="s">
        <v>8277</v>
      </c>
      <c r="P3898" s="10">
        <f t="shared" si="240"/>
        <v>11</v>
      </c>
      <c r="Q3898" s="10">
        <f t="shared" si="241"/>
        <v>42.5</v>
      </c>
      <c r="R3898">
        <f t="shared" si="242"/>
        <v>2014</v>
      </c>
      <c r="S3898" s="17">
        <f t="shared" si="243"/>
        <v>41793.191875000004</v>
      </c>
    </row>
    <row r="3899" spans="1:19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14">
        <v>1418158683</v>
      </c>
      <c r="K3899" t="b">
        <v>0</v>
      </c>
      <c r="L3899">
        <v>10</v>
      </c>
      <c r="M3899" t="b">
        <v>0</v>
      </c>
      <c r="N3899" s="12" t="s">
        <v>8276</v>
      </c>
      <c r="O3899" t="s">
        <v>8277</v>
      </c>
      <c r="P3899" s="10">
        <f t="shared" si="240"/>
        <v>18</v>
      </c>
      <c r="Q3899" s="10">
        <f t="shared" si="241"/>
        <v>44</v>
      </c>
      <c r="R3899">
        <f t="shared" si="242"/>
        <v>2014</v>
      </c>
      <c r="S3899" s="17">
        <f t="shared" si="243"/>
        <v>41982.87364583333</v>
      </c>
    </row>
    <row r="3900" spans="1:19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14">
        <v>1436355270</v>
      </c>
      <c r="K3900" t="b">
        <v>0</v>
      </c>
      <c r="L3900">
        <v>16</v>
      </c>
      <c r="M3900" t="b">
        <v>0</v>
      </c>
      <c r="N3900" s="12" t="s">
        <v>8276</v>
      </c>
      <c r="O3900" t="s">
        <v>8277</v>
      </c>
      <c r="P3900" s="10">
        <f t="shared" si="240"/>
        <v>33</v>
      </c>
      <c r="Q3900" s="10">
        <f t="shared" si="241"/>
        <v>50.88</v>
      </c>
      <c r="R3900">
        <f t="shared" si="242"/>
        <v>2015</v>
      </c>
      <c r="S3900" s="17">
        <f t="shared" si="243"/>
        <v>42193.482291666667</v>
      </c>
    </row>
    <row r="3901" spans="1:19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14">
        <v>1406140561</v>
      </c>
      <c r="K3901" t="b">
        <v>0</v>
      </c>
      <c r="L3901">
        <v>2</v>
      </c>
      <c r="M3901" t="b">
        <v>0</v>
      </c>
      <c r="N3901" s="12" t="s">
        <v>8276</v>
      </c>
      <c r="O3901" t="s">
        <v>8277</v>
      </c>
      <c r="P3901" s="10">
        <f t="shared" si="240"/>
        <v>1</v>
      </c>
      <c r="Q3901" s="10">
        <f t="shared" si="241"/>
        <v>62.5</v>
      </c>
      <c r="R3901">
        <f t="shared" si="242"/>
        <v>2014</v>
      </c>
      <c r="S3901" s="17">
        <f t="shared" si="243"/>
        <v>41843.775011574071</v>
      </c>
    </row>
    <row r="3902" spans="1:19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14">
        <v>1431396791</v>
      </c>
      <c r="K3902" t="b">
        <v>0</v>
      </c>
      <c r="L3902">
        <v>5</v>
      </c>
      <c r="M3902" t="b">
        <v>0</v>
      </c>
      <c r="N3902" s="12" t="s">
        <v>8276</v>
      </c>
      <c r="O3902" t="s">
        <v>8277</v>
      </c>
      <c r="P3902" s="10">
        <f t="shared" si="240"/>
        <v>5</v>
      </c>
      <c r="Q3902" s="10">
        <f t="shared" si="241"/>
        <v>27</v>
      </c>
      <c r="R3902">
        <f t="shared" si="242"/>
        <v>2015</v>
      </c>
      <c r="S3902" s="17">
        <f t="shared" si="243"/>
        <v>42136.092488425929</v>
      </c>
    </row>
    <row r="3903" spans="1:19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14">
        <v>1447098599</v>
      </c>
      <c r="K3903" t="b">
        <v>0</v>
      </c>
      <c r="L3903">
        <v>1</v>
      </c>
      <c r="M3903" t="b">
        <v>0</v>
      </c>
      <c r="N3903" s="12" t="s">
        <v>8276</v>
      </c>
      <c r="O3903" t="s">
        <v>8277</v>
      </c>
      <c r="P3903" s="10">
        <f t="shared" si="240"/>
        <v>1</v>
      </c>
      <c r="Q3903" s="10">
        <f t="shared" si="241"/>
        <v>25</v>
      </c>
      <c r="R3903">
        <f t="shared" si="242"/>
        <v>2015</v>
      </c>
      <c r="S3903" s="17">
        <f t="shared" si="243"/>
        <v>42317.826377314821</v>
      </c>
    </row>
    <row r="3904" spans="1:19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14">
        <v>1476962042</v>
      </c>
      <c r="K3904" t="b">
        <v>0</v>
      </c>
      <c r="L3904">
        <v>31</v>
      </c>
      <c r="M3904" t="b">
        <v>0</v>
      </c>
      <c r="N3904" s="12" t="s">
        <v>8276</v>
      </c>
      <c r="O3904" t="s">
        <v>8277</v>
      </c>
      <c r="P3904" s="10">
        <f t="shared" si="240"/>
        <v>49</v>
      </c>
      <c r="Q3904" s="10">
        <f t="shared" si="241"/>
        <v>47.26</v>
      </c>
      <c r="R3904">
        <f t="shared" si="242"/>
        <v>2016</v>
      </c>
      <c r="S3904" s="17">
        <f t="shared" si="243"/>
        <v>42663.468078703707</v>
      </c>
    </row>
    <row r="3905" spans="1:19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14">
        <v>1435709765</v>
      </c>
      <c r="K3905" t="b">
        <v>0</v>
      </c>
      <c r="L3905">
        <v>0</v>
      </c>
      <c r="M3905" t="b">
        <v>0</v>
      </c>
      <c r="N3905" s="12" t="s">
        <v>8276</v>
      </c>
      <c r="O3905" t="s">
        <v>8277</v>
      </c>
      <c r="P3905" s="10">
        <f t="shared" si="240"/>
        <v>0</v>
      </c>
      <c r="Q3905" s="10" t="e">
        <f t="shared" si="241"/>
        <v>#DIV/0!</v>
      </c>
      <c r="R3905">
        <f t="shared" si="242"/>
        <v>2015</v>
      </c>
      <c r="S3905" s="17">
        <f t="shared" si="243"/>
        <v>42186.01116898148</v>
      </c>
    </row>
    <row r="3906" spans="1:19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14">
        <v>1427866200</v>
      </c>
      <c r="K3906" t="b">
        <v>0</v>
      </c>
      <c r="L3906">
        <v>2</v>
      </c>
      <c r="M3906" t="b">
        <v>0</v>
      </c>
      <c r="N3906" s="12" t="s">
        <v>8276</v>
      </c>
      <c r="O3906" t="s">
        <v>8277</v>
      </c>
      <c r="P3906" s="10">
        <f t="shared" si="240"/>
        <v>0</v>
      </c>
      <c r="Q3906" s="10">
        <f t="shared" si="241"/>
        <v>1.5</v>
      </c>
      <c r="R3906">
        <f t="shared" si="242"/>
        <v>2015</v>
      </c>
      <c r="S3906" s="17">
        <f t="shared" si="243"/>
        <v>42095.229166666672</v>
      </c>
    </row>
    <row r="3907" spans="1:19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14">
        <v>1430405903</v>
      </c>
      <c r="K3907" t="b">
        <v>0</v>
      </c>
      <c r="L3907">
        <v>7</v>
      </c>
      <c r="M3907" t="b">
        <v>0</v>
      </c>
      <c r="N3907" s="12" t="s">
        <v>8276</v>
      </c>
      <c r="O3907" t="s">
        <v>8277</v>
      </c>
      <c r="P3907" s="10">
        <f t="shared" ref="P3907:P3970" si="244">ROUND(E3907/D3907*100,0)</f>
        <v>12</v>
      </c>
      <c r="Q3907" s="10">
        <f t="shared" ref="Q3907:Q3970" si="245">ROUND(E3907/L3907,2)</f>
        <v>24.71</v>
      </c>
      <c r="R3907">
        <f t="shared" ref="R3907:R3970" si="246">YEAR(S3907)</f>
        <v>2015</v>
      </c>
      <c r="S3907" s="17">
        <f t="shared" ref="S3907:S3970" si="247">(((J3907/60)/60)/24)+DATE(1970,1,1)</f>
        <v>42124.623877314814</v>
      </c>
    </row>
    <row r="3908" spans="1:19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14">
        <v>1432072893</v>
      </c>
      <c r="K3908" t="b">
        <v>0</v>
      </c>
      <c r="L3908">
        <v>16</v>
      </c>
      <c r="M3908" t="b">
        <v>0</v>
      </c>
      <c r="N3908" s="12" t="s">
        <v>8276</v>
      </c>
      <c r="O3908" t="s">
        <v>8277</v>
      </c>
      <c r="P3908" s="10">
        <f t="shared" si="244"/>
        <v>67</v>
      </c>
      <c r="Q3908" s="10">
        <f t="shared" si="245"/>
        <v>63.13</v>
      </c>
      <c r="R3908">
        <f t="shared" si="246"/>
        <v>2015</v>
      </c>
      <c r="S3908" s="17">
        <f t="shared" si="247"/>
        <v>42143.917743055557</v>
      </c>
    </row>
    <row r="3909" spans="1:19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14">
        <v>1411587606</v>
      </c>
      <c r="K3909" t="b">
        <v>0</v>
      </c>
      <c r="L3909">
        <v>4</v>
      </c>
      <c r="M3909" t="b">
        <v>0</v>
      </c>
      <c r="N3909" s="12" t="s">
        <v>8276</v>
      </c>
      <c r="O3909" t="s">
        <v>8277</v>
      </c>
      <c r="P3909" s="10">
        <f t="shared" si="244"/>
        <v>15</v>
      </c>
      <c r="Q3909" s="10">
        <f t="shared" si="245"/>
        <v>38.25</v>
      </c>
      <c r="R3909">
        <f t="shared" si="246"/>
        <v>2014</v>
      </c>
      <c r="S3909" s="17">
        <f t="shared" si="247"/>
        <v>41906.819513888891</v>
      </c>
    </row>
    <row r="3910" spans="1:19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14">
        <v>1405307696</v>
      </c>
      <c r="K3910" t="b">
        <v>0</v>
      </c>
      <c r="L3910">
        <v>4</v>
      </c>
      <c r="M3910" t="b">
        <v>0</v>
      </c>
      <c r="N3910" s="12" t="s">
        <v>8276</v>
      </c>
      <c r="O3910" t="s">
        <v>8277</v>
      </c>
      <c r="P3910" s="10">
        <f t="shared" si="244"/>
        <v>9</v>
      </c>
      <c r="Q3910" s="10">
        <f t="shared" si="245"/>
        <v>16.25</v>
      </c>
      <c r="R3910">
        <f t="shared" si="246"/>
        <v>2014</v>
      </c>
      <c r="S3910" s="17">
        <f t="shared" si="247"/>
        <v>41834.135370370372</v>
      </c>
    </row>
    <row r="3911" spans="1:19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14">
        <v>1407832642</v>
      </c>
      <c r="K3911" t="b">
        <v>0</v>
      </c>
      <c r="L3911">
        <v>4</v>
      </c>
      <c r="M3911" t="b">
        <v>0</v>
      </c>
      <c r="N3911" s="12" t="s">
        <v>8276</v>
      </c>
      <c r="O3911" t="s">
        <v>8277</v>
      </c>
      <c r="P3911" s="10">
        <f t="shared" si="244"/>
        <v>0</v>
      </c>
      <c r="Q3911" s="10">
        <f t="shared" si="245"/>
        <v>33.75</v>
      </c>
      <c r="R3911">
        <f t="shared" si="246"/>
        <v>2014</v>
      </c>
      <c r="S3911" s="17">
        <f t="shared" si="247"/>
        <v>41863.359282407408</v>
      </c>
    </row>
    <row r="3912" spans="1:19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14">
        <v>1439057397</v>
      </c>
      <c r="K3912" t="b">
        <v>0</v>
      </c>
      <c r="L3912">
        <v>3</v>
      </c>
      <c r="M3912" t="b">
        <v>0</v>
      </c>
      <c r="N3912" s="12" t="s">
        <v>8276</v>
      </c>
      <c r="O3912" t="s">
        <v>8277</v>
      </c>
      <c r="P3912" s="10">
        <f t="shared" si="244"/>
        <v>3</v>
      </c>
      <c r="Q3912" s="10">
        <f t="shared" si="245"/>
        <v>61.67</v>
      </c>
      <c r="R3912">
        <f t="shared" si="246"/>
        <v>2015</v>
      </c>
      <c r="S3912" s="17">
        <f t="shared" si="247"/>
        <v>42224.756909722222</v>
      </c>
    </row>
    <row r="3913" spans="1:19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14">
        <v>1414438177</v>
      </c>
      <c r="K3913" t="b">
        <v>0</v>
      </c>
      <c r="L3913">
        <v>36</v>
      </c>
      <c r="M3913" t="b">
        <v>0</v>
      </c>
      <c r="N3913" s="12" t="s">
        <v>8276</v>
      </c>
      <c r="O3913" t="s">
        <v>8277</v>
      </c>
      <c r="P3913" s="10">
        <f t="shared" si="244"/>
        <v>37</v>
      </c>
      <c r="Q3913" s="10">
        <f t="shared" si="245"/>
        <v>83.14</v>
      </c>
      <c r="R3913">
        <f t="shared" si="246"/>
        <v>2014</v>
      </c>
      <c r="S3913" s="17">
        <f t="shared" si="247"/>
        <v>41939.8122337963</v>
      </c>
    </row>
    <row r="3914" spans="1:19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14">
        <v>1424759330</v>
      </c>
      <c r="K3914" t="b">
        <v>0</v>
      </c>
      <c r="L3914">
        <v>1</v>
      </c>
      <c r="M3914" t="b">
        <v>0</v>
      </c>
      <c r="N3914" s="12" t="s">
        <v>8276</v>
      </c>
      <c r="O3914" t="s">
        <v>8277</v>
      </c>
      <c r="P3914" s="10">
        <f t="shared" si="244"/>
        <v>0</v>
      </c>
      <c r="Q3914" s="10">
        <f t="shared" si="245"/>
        <v>1</v>
      </c>
      <c r="R3914">
        <f t="shared" si="246"/>
        <v>2015</v>
      </c>
      <c r="S3914" s="17">
        <f t="shared" si="247"/>
        <v>42059.270023148143</v>
      </c>
    </row>
    <row r="3915" spans="1:19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14">
        <v>1446267849</v>
      </c>
      <c r="K3915" t="b">
        <v>0</v>
      </c>
      <c r="L3915">
        <v>7</v>
      </c>
      <c r="M3915" t="b">
        <v>0</v>
      </c>
      <c r="N3915" s="12" t="s">
        <v>8276</v>
      </c>
      <c r="O3915" t="s">
        <v>8277</v>
      </c>
      <c r="P3915" s="10">
        <f t="shared" si="244"/>
        <v>10</v>
      </c>
      <c r="Q3915" s="10">
        <f t="shared" si="245"/>
        <v>142.86000000000001</v>
      </c>
      <c r="R3915">
        <f t="shared" si="246"/>
        <v>2015</v>
      </c>
      <c r="S3915" s="17">
        <f t="shared" si="247"/>
        <v>42308.211215277777</v>
      </c>
    </row>
    <row r="3916" spans="1:19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14">
        <v>1429558756</v>
      </c>
      <c r="K3916" t="b">
        <v>0</v>
      </c>
      <c r="L3916">
        <v>27</v>
      </c>
      <c r="M3916" t="b">
        <v>0</v>
      </c>
      <c r="N3916" s="12" t="s">
        <v>8276</v>
      </c>
      <c r="O3916" t="s">
        <v>8277</v>
      </c>
      <c r="P3916" s="10">
        <f t="shared" si="244"/>
        <v>36</v>
      </c>
      <c r="Q3916" s="10">
        <f t="shared" si="245"/>
        <v>33.67</v>
      </c>
      <c r="R3916">
        <f t="shared" si="246"/>
        <v>2015</v>
      </c>
      <c r="S3916" s="17">
        <f t="shared" si="247"/>
        <v>42114.818935185183</v>
      </c>
    </row>
    <row r="3917" spans="1:19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14">
        <v>1462232309</v>
      </c>
      <c r="K3917" t="b">
        <v>0</v>
      </c>
      <c r="L3917">
        <v>1</v>
      </c>
      <c r="M3917" t="b">
        <v>0</v>
      </c>
      <c r="N3917" s="12" t="s">
        <v>8276</v>
      </c>
      <c r="O3917" t="s">
        <v>8277</v>
      </c>
      <c r="P3917" s="10">
        <f t="shared" si="244"/>
        <v>0</v>
      </c>
      <c r="Q3917" s="10">
        <f t="shared" si="245"/>
        <v>5</v>
      </c>
      <c r="R3917">
        <f t="shared" si="246"/>
        <v>2016</v>
      </c>
      <c r="S3917" s="17">
        <f t="shared" si="247"/>
        <v>42492.98505787037</v>
      </c>
    </row>
    <row r="3918" spans="1:19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14">
        <v>1462360752</v>
      </c>
      <c r="K3918" t="b">
        <v>0</v>
      </c>
      <c r="L3918">
        <v>0</v>
      </c>
      <c r="M3918" t="b">
        <v>0</v>
      </c>
      <c r="N3918" s="12" t="s">
        <v>8276</v>
      </c>
      <c r="O3918" t="s">
        <v>8277</v>
      </c>
      <c r="P3918" s="10">
        <f t="shared" si="244"/>
        <v>0</v>
      </c>
      <c r="Q3918" s="10" t="e">
        <f t="shared" si="245"/>
        <v>#DIV/0!</v>
      </c>
      <c r="R3918">
        <f t="shared" si="246"/>
        <v>2016</v>
      </c>
      <c r="S3918" s="17">
        <f t="shared" si="247"/>
        <v>42494.471666666665</v>
      </c>
    </row>
    <row r="3919" spans="1:19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14">
        <v>1407847161</v>
      </c>
      <c r="K3919" t="b">
        <v>0</v>
      </c>
      <c r="L3919">
        <v>1</v>
      </c>
      <c r="M3919" t="b">
        <v>0</v>
      </c>
      <c r="N3919" s="12" t="s">
        <v>8276</v>
      </c>
      <c r="O3919" t="s">
        <v>8277</v>
      </c>
      <c r="P3919" s="10">
        <f t="shared" si="244"/>
        <v>0</v>
      </c>
      <c r="Q3919" s="10">
        <f t="shared" si="245"/>
        <v>10</v>
      </c>
      <c r="R3919">
        <f t="shared" si="246"/>
        <v>2014</v>
      </c>
      <c r="S3919" s="17">
        <f t="shared" si="247"/>
        <v>41863.527326388888</v>
      </c>
    </row>
    <row r="3920" spans="1:19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14">
        <v>1406131023</v>
      </c>
      <c r="K3920" t="b">
        <v>0</v>
      </c>
      <c r="L3920">
        <v>3</v>
      </c>
      <c r="M3920" t="b">
        <v>0</v>
      </c>
      <c r="N3920" s="12" t="s">
        <v>8276</v>
      </c>
      <c r="O3920" t="s">
        <v>8277</v>
      </c>
      <c r="P3920" s="10">
        <f t="shared" si="244"/>
        <v>0</v>
      </c>
      <c r="Q3920" s="10">
        <f t="shared" si="245"/>
        <v>40</v>
      </c>
      <c r="R3920">
        <f t="shared" si="246"/>
        <v>2014</v>
      </c>
      <c r="S3920" s="17">
        <f t="shared" si="247"/>
        <v>41843.664618055554</v>
      </c>
    </row>
    <row r="3921" spans="1:19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14">
        <v>1450628773</v>
      </c>
      <c r="K3921" t="b">
        <v>0</v>
      </c>
      <c r="L3921">
        <v>3</v>
      </c>
      <c r="M3921" t="b">
        <v>0</v>
      </c>
      <c r="N3921" s="12" t="s">
        <v>8276</v>
      </c>
      <c r="O3921" t="s">
        <v>8277</v>
      </c>
      <c r="P3921" s="10">
        <f t="shared" si="244"/>
        <v>2</v>
      </c>
      <c r="Q3921" s="10">
        <f t="shared" si="245"/>
        <v>30</v>
      </c>
      <c r="R3921">
        <f t="shared" si="246"/>
        <v>2015</v>
      </c>
      <c r="S3921" s="17">
        <f t="shared" si="247"/>
        <v>42358.684872685189</v>
      </c>
    </row>
    <row r="3922" spans="1:19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14">
        <v>1476436660</v>
      </c>
      <c r="K3922" t="b">
        <v>0</v>
      </c>
      <c r="L3922">
        <v>3</v>
      </c>
      <c r="M3922" t="b">
        <v>0</v>
      </c>
      <c r="N3922" s="12" t="s">
        <v>8276</v>
      </c>
      <c r="O3922" t="s">
        <v>8277</v>
      </c>
      <c r="P3922" s="10">
        <f t="shared" si="244"/>
        <v>5</v>
      </c>
      <c r="Q3922" s="10">
        <f t="shared" si="245"/>
        <v>45</v>
      </c>
      <c r="R3922">
        <f t="shared" si="246"/>
        <v>2016</v>
      </c>
      <c r="S3922" s="17">
        <f t="shared" si="247"/>
        <v>42657.38726851852</v>
      </c>
    </row>
    <row r="3923" spans="1:19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14">
        <v>1413291655</v>
      </c>
      <c r="K3923" t="b">
        <v>0</v>
      </c>
      <c r="L3923">
        <v>0</v>
      </c>
      <c r="M3923" t="b">
        <v>0</v>
      </c>
      <c r="N3923" s="12" t="s">
        <v>8276</v>
      </c>
      <c r="O3923" t="s">
        <v>8277</v>
      </c>
      <c r="P3923" s="10">
        <f t="shared" si="244"/>
        <v>0</v>
      </c>
      <c r="Q3923" s="10" t="e">
        <f t="shared" si="245"/>
        <v>#DIV/0!</v>
      </c>
      <c r="R3923">
        <f t="shared" si="246"/>
        <v>2014</v>
      </c>
      <c r="S3923" s="17">
        <f t="shared" si="247"/>
        <v>41926.542303240742</v>
      </c>
    </row>
    <row r="3924" spans="1:19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14">
        <v>1421432810</v>
      </c>
      <c r="K3924" t="b">
        <v>0</v>
      </c>
      <c r="L3924">
        <v>6</v>
      </c>
      <c r="M3924" t="b">
        <v>0</v>
      </c>
      <c r="N3924" s="12" t="s">
        <v>8276</v>
      </c>
      <c r="O3924" t="s">
        <v>8277</v>
      </c>
      <c r="P3924" s="10">
        <f t="shared" si="244"/>
        <v>8</v>
      </c>
      <c r="Q3924" s="10">
        <f t="shared" si="245"/>
        <v>10.17</v>
      </c>
      <c r="R3924">
        <f t="shared" si="246"/>
        <v>2015</v>
      </c>
      <c r="S3924" s="17">
        <f t="shared" si="247"/>
        <v>42020.768634259264</v>
      </c>
    </row>
    <row r="3925" spans="1:19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14">
        <v>1426203071</v>
      </c>
      <c r="K3925" t="b">
        <v>0</v>
      </c>
      <c r="L3925">
        <v>17</v>
      </c>
      <c r="M3925" t="b">
        <v>0</v>
      </c>
      <c r="N3925" s="12" t="s">
        <v>8276</v>
      </c>
      <c r="O3925" t="s">
        <v>8277</v>
      </c>
      <c r="P3925" s="10">
        <f t="shared" si="244"/>
        <v>12</v>
      </c>
      <c r="Q3925" s="10">
        <f t="shared" si="245"/>
        <v>81.41</v>
      </c>
      <c r="R3925">
        <f t="shared" si="246"/>
        <v>2015</v>
      </c>
      <c r="S3925" s="17">
        <f t="shared" si="247"/>
        <v>42075.979988425926</v>
      </c>
    </row>
    <row r="3926" spans="1:19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14">
        <v>1401231722</v>
      </c>
      <c r="K3926" t="b">
        <v>0</v>
      </c>
      <c r="L3926">
        <v>40</v>
      </c>
      <c r="M3926" t="b">
        <v>0</v>
      </c>
      <c r="N3926" s="12" t="s">
        <v>8276</v>
      </c>
      <c r="O3926" t="s">
        <v>8277</v>
      </c>
      <c r="P3926" s="10">
        <f t="shared" si="244"/>
        <v>15</v>
      </c>
      <c r="Q3926" s="10">
        <f t="shared" si="245"/>
        <v>57.25</v>
      </c>
      <c r="R3926">
        <f t="shared" si="246"/>
        <v>2014</v>
      </c>
      <c r="S3926" s="17">
        <f t="shared" si="247"/>
        <v>41786.959745370368</v>
      </c>
    </row>
    <row r="3927" spans="1:19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14">
        <v>1404161639</v>
      </c>
      <c r="K3927" t="b">
        <v>0</v>
      </c>
      <c r="L3927">
        <v>3</v>
      </c>
      <c r="M3927" t="b">
        <v>0</v>
      </c>
      <c r="N3927" s="12" t="s">
        <v>8276</v>
      </c>
      <c r="O3927" t="s">
        <v>8277</v>
      </c>
      <c r="P3927" s="10">
        <f t="shared" si="244"/>
        <v>10</v>
      </c>
      <c r="Q3927" s="10">
        <f t="shared" si="245"/>
        <v>5</v>
      </c>
      <c r="R3927">
        <f t="shared" si="246"/>
        <v>2014</v>
      </c>
      <c r="S3927" s="17">
        <f t="shared" si="247"/>
        <v>41820.870821759258</v>
      </c>
    </row>
    <row r="3928" spans="1:19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14">
        <v>1417053748</v>
      </c>
      <c r="K3928" t="b">
        <v>0</v>
      </c>
      <c r="L3928">
        <v>1</v>
      </c>
      <c r="M3928" t="b">
        <v>0</v>
      </c>
      <c r="N3928" s="12" t="s">
        <v>8276</v>
      </c>
      <c r="O3928" t="s">
        <v>8277</v>
      </c>
      <c r="P3928" s="10">
        <f t="shared" si="244"/>
        <v>0</v>
      </c>
      <c r="Q3928" s="10">
        <f t="shared" si="245"/>
        <v>15</v>
      </c>
      <c r="R3928">
        <f t="shared" si="246"/>
        <v>2014</v>
      </c>
      <c r="S3928" s="17">
        <f t="shared" si="247"/>
        <v>41970.085046296299</v>
      </c>
    </row>
    <row r="3929" spans="1:19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14">
        <v>1404973504</v>
      </c>
      <c r="K3929" t="b">
        <v>0</v>
      </c>
      <c r="L3929">
        <v>2</v>
      </c>
      <c r="M3929" t="b">
        <v>0</v>
      </c>
      <c r="N3929" s="12" t="s">
        <v>8276</v>
      </c>
      <c r="O3929" t="s">
        <v>8277</v>
      </c>
      <c r="P3929" s="10">
        <f t="shared" si="244"/>
        <v>1</v>
      </c>
      <c r="Q3929" s="10">
        <f t="shared" si="245"/>
        <v>12.5</v>
      </c>
      <c r="R3929">
        <f t="shared" si="246"/>
        <v>2014</v>
      </c>
      <c r="S3929" s="17">
        <f t="shared" si="247"/>
        <v>41830.267407407409</v>
      </c>
    </row>
    <row r="3930" spans="1:19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14">
        <v>1442593427</v>
      </c>
      <c r="K3930" t="b">
        <v>0</v>
      </c>
      <c r="L3930">
        <v>7</v>
      </c>
      <c r="M3930" t="b">
        <v>0</v>
      </c>
      <c r="N3930" s="12" t="s">
        <v>8276</v>
      </c>
      <c r="O3930" t="s">
        <v>8277</v>
      </c>
      <c r="P3930" s="10">
        <f t="shared" si="244"/>
        <v>13</v>
      </c>
      <c r="Q3930" s="10">
        <f t="shared" si="245"/>
        <v>93</v>
      </c>
      <c r="R3930">
        <f t="shared" si="246"/>
        <v>2015</v>
      </c>
      <c r="S3930" s="17">
        <f t="shared" si="247"/>
        <v>42265.683182870373</v>
      </c>
    </row>
    <row r="3931" spans="1:19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14">
        <v>1471636265</v>
      </c>
      <c r="K3931" t="b">
        <v>0</v>
      </c>
      <c r="L3931">
        <v>14</v>
      </c>
      <c r="M3931" t="b">
        <v>0</v>
      </c>
      <c r="N3931" s="12" t="s">
        <v>8276</v>
      </c>
      <c r="O3931" t="s">
        <v>8277</v>
      </c>
      <c r="P3931" s="10">
        <f t="shared" si="244"/>
        <v>2</v>
      </c>
      <c r="Q3931" s="10">
        <f t="shared" si="245"/>
        <v>32.36</v>
      </c>
      <c r="R3931">
        <f t="shared" si="246"/>
        <v>2016</v>
      </c>
      <c r="S3931" s="17">
        <f t="shared" si="247"/>
        <v>42601.827141203699</v>
      </c>
    </row>
    <row r="3932" spans="1:19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14">
        <v>1457078868</v>
      </c>
      <c r="K3932" t="b">
        <v>0</v>
      </c>
      <c r="L3932">
        <v>0</v>
      </c>
      <c r="M3932" t="b">
        <v>0</v>
      </c>
      <c r="N3932" s="12" t="s">
        <v>8276</v>
      </c>
      <c r="O3932" t="s">
        <v>8277</v>
      </c>
      <c r="P3932" s="10">
        <f t="shared" si="244"/>
        <v>0</v>
      </c>
      <c r="Q3932" s="10" t="e">
        <f t="shared" si="245"/>
        <v>#DIV/0!</v>
      </c>
      <c r="R3932">
        <f t="shared" si="246"/>
        <v>2016</v>
      </c>
      <c r="S3932" s="17">
        <f t="shared" si="247"/>
        <v>42433.338749999995</v>
      </c>
    </row>
    <row r="3933" spans="1:19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14">
        <v>1439350707</v>
      </c>
      <c r="K3933" t="b">
        <v>0</v>
      </c>
      <c r="L3933">
        <v>0</v>
      </c>
      <c r="M3933" t="b">
        <v>0</v>
      </c>
      <c r="N3933" s="12" t="s">
        <v>8276</v>
      </c>
      <c r="O3933" t="s">
        <v>8277</v>
      </c>
      <c r="P3933" s="10">
        <f t="shared" si="244"/>
        <v>0</v>
      </c>
      <c r="Q3933" s="10" t="e">
        <f t="shared" si="245"/>
        <v>#DIV/0!</v>
      </c>
      <c r="R3933">
        <f t="shared" si="246"/>
        <v>2015</v>
      </c>
      <c r="S3933" s="17">
        <f t="shared" si="247"/>
        <v>42228.151701388888</v>
      </c>
    </row>
    <row r="3934" spans="1:19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14">
        <v>1455508964</v>
      </c>
      <c r="K3934" t="b">
        <v>0</v>
      </c>
      <c r="L3934">
        <v>1</v>
      </c>
      <c r="M3934" t="b">
        <v>0</v>
      </c>
      <c r="N3934" s="12" t="s">
        <v>8276</v>
      </c>
      <c r="O3934" t="s">
        <v>8277</v>
      </c>
      <c r="P3934" s="10">
        <f t="shared" si="244"/>
        <v>0</v>
      </c>
      <c r="Q3934" s="10">
        <f t="shared" si="245"/>
        <v>1</v>
      </c>
      <c r="R3934">
        <f t="shared" si="246"/>
        <v>2016</v>
      </c>
      <c r="S3934" s="17">
        <f t="shared" si="247"/>
        <v>42415.168564814812</v>
      </c>
    </row>
    <row r="3935" spans="1:19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14">
        <v>1466205262</v>
      </c>
      <c r="K3935" t="b">
        <v>0</v>
      </c>
      <c r="L3935">
        <v>12</v>
      </c>
      <c r="M3935" t="b">
        <v>0</v>
      </c>
      <c r="N3935" s="12" t="s">
        <v>8276</v>
      </c>
      <c r="O3935" t="s">
        <v>8277</v>
      </c>
      <c r="P3935" s="10">
        <f t="shared" si="244"/>
        <v>16</v>
      </c>
      <c r="Q3935" s="10">
        <f t="shared" si="245"/>
        <v>91.83</v>
      </c>
      <c r="R3935">
        <f t="shared" si="246"/>
        <v>2016</v>
      </c>
      <c r="S3935" s="17">
        <f t="shared" si="247"/>
        <v>42538.968310185184</v>
      </c>
    </row>
    <row r="3936" spans="1:19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14">
        <v>1439827639</v>
      </c>
      <c r="K3936" t="b">
        <v>0</v>
      </c>
      <c r="L3936">
        <v>12</v>
      </c>
      <c r="M3936" t="b">
        <v>0</v>
      </c>
      <c r="N3936" s="12" t="s">
        <v>8276</v>
      </c>
      <c r="O3936" t="s">
        <v>8277</v>
      </c>
      <c r="P3936" s="10">
        <f t="shared" si="244"/>
        <v>11</v>
      </c>
      <c r="Q3936" s="10">
        <f t="shared" si="245"/>
        <v>45.83</v>
      </c>
      <c r="R3936">
        <f t="shared" si="246"/>
        <v>2015</v>
      </c>
      <c r="S3936" s="17">
        <f t="shared" si="247"/>
        <v>42233.671747685185</v>
      </c>
    </row>
    <row r="3937" spans="1:19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14">
        <v>1438789546</v>
      </c>
      <c r="K3937" t="b">
        <v>0</v>
      </c>
      <c r="L3937">
        <v>23</v>
      </c>
      <c r="M3937" t="b">
        <v>0</v>
      </c>
      <c r="N3937" s="12" t="s">
        <v>8276</v>
      </c>
      <c r="O3937" t="s">
        <v>8277</v>
      </c>
      <c r="P3937" s="10">
        <f t="shared" si="244"/>
        <v>44</v>
      </c>
      <c r="Q3937" s="10">
        <f t="shared" si="245"/>
        <v>57.17</v>
      </c>
      <c r="R3937">
        <f t="shared" si="246"/>
        <v>2015</v>
      </c>
      <c r="S3937" s="17">
        <f t="shared" si="247"/>
        <v>42221.656782407401</v>
      </c>
    </row>
    <row r="3938" spans="1:19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14">
        <v>1477981120</v>
      </c>
      <c r="K3938" t="b">
        <v>0</v>
      </c>
      <c r="L3938">
        <v>0</v>
      </c>
      <c r="M3938" t="b">
        <v>0</v>
      </c>
      <c r="N3938" s="12" t="s">
        <v>8276</v>
      </c>
      <c r="O3938" t="s">
        <v>8277</v>
      </c>
      <c r="P3938" s="10">
        <f t="shared" si="244"/>
        <v>0</v>
      </c>
      <c r="Q3938" s="10" t="e">
        <f t="shared" si="245"/>
        <v>#DIV/0!</v>
      </c>
      <c r="R3938">
        <f t="shared" si="246"/>
        <v>2016</v>
      </c>
      <c r="S3938" s="17">
        <f t="shared" si="247"/>
        <v>42675.262962962966</v>
      </c>
    </row>
    <row r="3939" spans="1:19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14">
        <v>1465830560</v>
      </c>
      <c r="K3939" t="b">
        <v>0</v>
      </c>
      <c r="L3939">
        <v>10</v>
      </c>
      <c r="M3939" t="b">
        <v>0</v>
      </c>
      <c r="N3939" s="12" t="s">
        <v>8276</v>
      </c>
      <c r="O3939" t="s">
        <v>8277</v>
      </c>
      <c r="P3939" s="10">
        <f t="shared" si="244"/>
        <v>86</v>
      </c>
      <c r="Q3939" s="10">
        <f t="shared" si="245"/>
        <v>248.5</v>
      </c>
      <c r="R3939">
        <f t="shared" si="246"/>
        <v>2016</v>
      </c>
      <c r="S3939" s="17">
        <f t="shared" si="247"/>
        <v>42534.631481481483</v>
      </c>
    </row>
    <row r="3940" spans="1:19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14">
        <v>1432763054</v>
      </c>
      <c r="K3940" t="b">
        <v>0</v>
      </c>
      <c r="L3940">
        <v>5</v>
      </c>
      <c r="M3940" t="b">
        <v>0</v>
      </c>
      <c r="N3940" s="12" t="s">
        <v>8276</v>
      </c>
      <c r="O3940" t="s">
        <v>8277</v>
      </c>
      <c r="P3940" s="10">
        <f t="shared" si="244"/>
        <v>12</v>
      </c>
      <c r="Q3940" s="10">
        <f t="shared" si="245"/>
        <v>79.400000000000006</v>
      </c>
      <c r="R3940">
        <f t="shared" si="246"/>
        <v>2015</v>
      </c>
      <c r="S3940" s="17">
        <f t="shared" si="247"/>
        <v>42151.905717592599</v>
      </c>
    </row>
    <row r="3941" spans="1:19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14">
        <v>1412328979</v>
      </c>
      <c r="K3941" t="b">
        <v>0</v>
      </c>
      <c r="L3941">
        <v>1</v>
      </c>
      <c r="M3941" t="b">
        <v>0</v>
      </c>
      <c r="N3941" s="12" t="s">
        <v>8276</v>
      </c>
      <c r="O3941" t="s">
        <v>8277</v>
      </c>
      <c r="P3941" s="10">
        <f t="shared" si="244"/>
        <v>0</v>
      </c>
      <c r="Q3941" s="10">
        <f t="shared" si="245"/>
        <v>5</v>
      </c>
      <c r="R3941">
        <f t="shared" si="246"/>
        <v>2014</v>
      </c>
      <c r="S3941" s="17">
        <f t="shared" si="247"/>
        <v>41915.400219907409</v>
      </c>
    </row>
    <row r="3942" spans="1:19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14">
        <v>1416311351</v>
      </c>
      <c r="K3942" t="b">
        <v>0</v>
      </c>
      <c r="L3942">
        <v>2</v>
      </c>
      <c r="M3942" t="b">
        <v>0</v>
      </c>
      <c r="N3942" s="12" t="s">
        <v>8276</v>
      </c>
      <c r="O3942" t="s">
        <v>8277</v>
      </c>
      <c r="P3942" s="10">
        <f t="shared" si="244"/>
        <v>0</v>
      </c>
      <c r="Q3942" s="10">
        <f t="shared" si="245"/>
        <v>5.5</v>
      </c>
      <c r="R3942">
        <f t="shared" si="246"/>
        <v>2014</v>
      </c>
      <c r="S3942" s="17">
        <f t="shared" si="247"/>
        <v>41961.492488425924</v>
      </c>
    </row>
    <row r="3943" spans="1:19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14">
        <v>1414505137</v>
      </c>
      <c r="K3943" t="b">
        <v>0</v>
      </c>
      <c r="L3943">
        <v>2</v>
      </c>
      <c r="M3943" t="b">
        <v>0</v>
      </c>
      <c r="N3943" s="12" t="s">
        <v>8276</v>
      </c>
      <c r="O3943" t="s">
        <v>8277</v>
      </c>
      <c r="P3943" s="10">
        <f t="shared" si="244"/>
        <v>1</v>
      </c>
      <c r="Q3943" s="10">
        <f t="shared" si="245"/>
        <v>25</v>
      </c>
      <c r="R3943">
        <f t="shared" si="246"/>
        <v>2014</v>
      </c>
      <c r="S3943" s="17">
        <f t="shared" si="247"/>
        <v>41940.587233796294</v>
      </c>
    </row>
    <row r="3944" spans="1:19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14">
        <v>1429306914</v>
      </c>
      <c r="K3944" t="b">
        <v>0</v>
      </c>
      <c r="L3944">
        <v>0</v>
      </c>
      <c r="M3944" t="b">
        <v>0</v>
      </c>
      <c r="N3944" s="12" t="s">
        <v>8276</v>
      </c>
      <c r="O3944" t="s">
        <v>8277</v>
      </c>
      <c r="P3944" s="10">
        <f t="shared" si="244"/>
        <v>0</v>
      </c>
      <c r="Q3944" s="10" t="e">
        <f t="shared" si="245"/>
        <v>#DIV/0!</v>
      </c>
      <c r="R3944">
        <f t="shared" si="246"/>
        <v>2015</v>
      </c>
      <c r="S3944" s="17">
        <f t="shared" si="247"/>
        <v>42111.904097222221</v>
      </c>
    </row>
    <row r="3945" spans="1:19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14">
        <v>1443811268</v>
      </c>
      <c r="K3945" t="b">
        <v>0</v>
      </c>
      <c r="L3945">
        <v>13</v>
      </c>
      <c r="M3945" t="b">
        <v>0</v>
      </c>
      <c r="N3945" s="12" t="s">
        <v>8276</v>
      </c>
      <c r="O3945" t="s">
        <v>8277</v>
      </c>
      <c r="P3945" s="10">
        <f t="shared" si="244"/>
        <v>36</v>
      </c>
      <c r="Q3945" s="10">
        <f t="shared" si="245"/>
        <v>137.08000000000001</v>
      </c>
      <c r="R3945">
        <f t="shared" si="246"/>
        <v>2015</v>
      </c>
      <c r="S3945" s="17">
        <f t="shared" si="247"/>
        <v>42279.778564814813</v>
      </c>
    </row>
    <row r="3946" spans="1:19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14">
        <v>1438098875</v>
      </c>
      <c r="K3946" t="b">
        <v>0</v>
      </c>
      <c r="L3946">
        <v>0</v>
      </c>
      <c r="M3946" t="b">
        <v>0</v>
      </c>
      <c r="N3946" s="12" t="s">
        <v>8276</v>
      </c>
      <c r="O3946" t="s">
        <v>8277</v>
      </c>
      <c r="P3946" s="10">
        <f t="shared" si="244"/>
        <v>0</v>
      </c>
      <c r="Q3946" s="10" t="e">
        <f t="shared" si="245"/>
        <v>#DIV/0!</v>
      </c>
      <c r="R3946">
        <f t="shared" si="246"/>
        <v>2015</v>
      </c>
      <c r="S3946" s="17">
        <f t="shared" si="247"/>
        <v>42213.662905092591</v>
      </c>
    </row>
    <row r="3947" spans="1:19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14">
        <v>1429125268</v>
      </c>
      <c r="K3947" t="b">
        <v>0</v>
      </c>
      <c r="L3947">
        <v>1</v>
      </c>
      <c r="M3947" t="b">
        <v>0</v>
      </c>
      <c r="N3947" s="12" t="s">
        <v>8276</v>
      </c>
      <c r="O3947" t="s">
        <v>8277</v>
      </c>
      <c r="P3947" s="10">
        <f t="shared" si="244"/>
        <v>0</v>
      </c>
      <c r="Q3947" s="10">
        <f t="shared" si="245"/>
        <v>5</v>
      </c>
      <c r="R3947">
        <f t="shared" si="246"/>
        <v>2015</v>
      </c>
      <c r="S3947" s="17">
        <f t="shared" si="247"/>
        <v>42109.801712962959</v>
      </c>
    </row>
    <row r="3948" spans="1:19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14">
        <v>1422388822</v>
      </c>
      <c r="K3948" t="b">
        <v>0</v>
      </c>
      <c r="L3948">
        <v>5</v>
      </c>
      <c r="M3948" t="b">
        <v>0</v>
      </c>
      <c r="N3948" s="12" t="s">
        <v>8276</v>
      </c>
      <c r="O3948" t="s">
        <v>8277</v>
      </c>
      <c r="P3948" s="10">
        <f t="shared" si="244"/>
        <v>3</v>
      </c>
      <c r="Q3948" s="10">
        <f t="shared" si="245"/>
        <v>39</v>
      </c>
      <c r="R3948">
        <f t="shared" si="246"/>
        <v>2015</v>
      </c>
      <c r="S3948" s="17">
        <f t="shared" si="247"/>
        <v>42031.833587962959</v>
      </c>
    </row>
    <row r="3949" spans="1:19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14">
        <v>1472786744</v>
      </c>
      <c r="K3949" t="b">
        <v>0</v>
      </c>
      <c r="L3949">
        <v>2</v>
      </c>
      <c r="M3949" t="b">
        <v>0</v>
      </c>
      <c r="N3949" s="12" t="s">
        <v>8276</v>
      </c>
      <c r="O3949" t="s">
        <v>8277</v>
      </c>
      <c r="P3949" s="10">
        <f t="shared" si="244"/>
        <v>3</v>
      </c>
      <c r="Q3949" s="10">
        <f t="shared" si="245"/>
        <v>50.5</v>
      </c>
      <c r="R3949">
        <f t="shared" si="246"/>
        <v>2016</v>
      </c>
      <c r="S3949" s="17">
        <f t="shared" si="247"/>
        <v>42615.142870370371</v>
      </c>
    </row>
    <row r="3950" spans="1:19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14">
        <v>1404892123</v>
      </c>
      <c r="K3950" t="b">
        <v>0</v>
      </c>
      <c r="L3950">
        <v>0</v>
      </c>
      <c r="M3950" t="b">
        <v>0</v>
      </c>
      <c r="N3950" s="12" t="s">
        <v>8276</v>
      </c>
      <c r="O3950" t="s">
        <v>8277</v>
      </c>
      <c r="P3950" s="10">
        <f t="shared" si="244"/>
        <v>0</v>
      </c>
      <c r="Q3950" s="10" t="e">
        <f t="shared" si="245"/>
        <v>#DIV/0!</v>
      </c>
      <c r="R3950">
        <f t="shared" si="246"/>
        <v>2014</v>
      </c>
      <c r="S3950" s="17">
        <f t="shared" si="247"/>
        <v>41829.325497685182</v>
      </c>
    </row>
    <row r="3951" spans="1:19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14">
        <v>1421031221</v>
      </c>
      <c r="K3951" t="b">
        <v>0</v>
      </c>
      <c r="L3951">
        <v>32</v>
      </c>
      <c r="M3951" t="b">
        <v>0</v>
      </c>
      <c r="N3951" s="12" t="s">
        <v>8276</v>
      </c>
      <c r="O3951" t="s">
        <v>8277</v>
      </c>
      <c r="P3951" s="10">
        <f t="shared" si="244"/>
        <v>16</v>
      </c>
      <c r="Q3951" s="10">
        <f t="shared" si="245"/>
        <v>49.28</v>
      </c>
      <c r="R3951">
        <f t="shared" si="246"/>
        <v>2015</v>
      </c>
      <c r="S3951" s="17">
        <f t="shared" si="247"/>
        <v>42016.120613425926</v>
      </c>
    </row>
    <row r="3952" spans="1:19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14">
        <v>1457628680</v>
      </c>
      <c r="K3952" t="b">
        <v>0</v>
      </c>
      <c r="L3952">
        <v>1</v>
      </c>
      <c r="M3952" t="b">
        <v>0</v>
      </c>
      <c r="N3952" s="12" t="s">
        <v>8276</v>
      </c>
      <c r="O3952" t="s">
        <v>8277</v>
      </c>
      <c r="P3952" s="10">
        <f t="shared" si="244"/>
        <v>1</v>
      </c>
      <c r="Q3952" s="10">
        <f t="shared" si="245"/>
        <v>25</v>
      </c>
      <c r="R3952">
        <f t="shared" si="246"/>
        <v>2016</v>
      </c>
      <c r="S3952" s="17">
        <f t="shared" si="247"/>
        <v>42439.702314814815</v>
      </c>
    </row>
    <row r="3953" spans="1:19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14">
        <v>1457120942</v>
      </c>
      <c r="K3953" t="b">
        <v>0</v>
      </c>
      <c r="L3953">
        <v>1</v>
      </c>
      <c r="M3953" t="b">
        <v>0</v>
      </c>
      <c r="N3953" s="12" t="s">
        <v>8276</v>
      </c>
      <c r="O3953" t="s">
        <v>8277</v>
      </c>
      <c r="P3953" s="10">
        <f t="shared" si="244"/>
        <v>0</v>
      </c>
      <c r="Q3953" s="10">
        <f t="shared" si="245"/>
        <v>1</v>
      </c>
      <c r="R3953">
        <f t="shared" si="246"/>
        <v>2016</v>
      </c>
      <c r="S3953" s="17">
        <f t="shared" si="247"/>
        <v>42433.825717592597</v>
      </c>
    </row>
    <row r="3954" spans="1:19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14">
        <v>1440701890</v>
      </c>
      <c r="K3954" t="b">
        <v>0</v>
      </c>
      <c r="L3954">
        <v>1</v>
      </c>
      <c r="M3954" t="b">
        <v>0</v>
      </c>
      <c r="N3954" s="12" t="s">
        <v>8276</v>
      </c>
      <c r="O3954" t="s">
        <v>8277</v>
      </c>
      <c r="P3954" s="10">
        <f t="shared" si="244"/>
        <v>0</v>
      </c>
      <c r="Q3954" s="10">
        <f t="shared" si="245"/>
        <v>25</v>
      </c>
      <c r="R3954">
        <f t="shared" si="246"/>
        <v>2015</v>
      </c>
      <c r="S3954" s="17">
        <f t="shared" si="247"/>
        <v>42243.790393518517</v>
      </c>
    </row>
    <row r="3955" spans="1:19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14">
        <v>1467162586</v>
      </c>
      <c r="K3955" t="b">
        <v>0</v>
      </c>
      <c r="L3955">
        <v>0</v>
      </c>
      <c r="M3955" t="b">
        <v>0</v>
      </c>
      <c r="N3955" s="12" t="s">
        <v>8276</v>
      </c>
      <c r="O3955" t="s">
        <v>8277</v>
      </c>
      <c r="P3955" s="10">
        <f t="shared" si="244"/>
        <v>0</v>
      </c>
      <c r="Q3955" s="10" t="e">
        <f t="shared" si="245"/>
        <v>#DIV/0!</v>
      </c>
      <c r="R3955">
        <f t="shared" si="246"/>
        <v>2016</v>
      </c>
      <c r="S3955" s="17">
        <f t="shared" si="247"/>
        <v>42550.048449074078</v>
      </c>
    </row>
    <row r="3956" spans="1:19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14">
        <v>1400168264</v>
      </c>
      <c r="K3956" t="b">
        <v>0</v>
      </c>
      <c r="L3956">
        <v>0</v>
      </c>
      <c r="M3956" t="b">
        <v>0</v>
      </c>
      <c r="N3956" s="12" t="s">
        <v>8276</v>
      </c>
      <c r="O3956" t="s">
        <v>8277</v>
      </c>
      <c r="P3956" s="10">
        <f t="shared" si="244"/>
        <v>0</v>
      </c>
      <c r="Q3956" s="10" t="e">
        <f t="shared" si="245"/>
        <v>#DIV/0!</v>
      </c>
      <c r="R3956">
        <f t="shared" si="246"/>
        <v>2014</v>
      </c>
      <c r="S3956" s="17">
        <f t="shared" si="247"/>
        <v>41774.651203703703</v>
      </c>
    </row>
    <row r="3957" spans="1:19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14">
        <v>1446150141</v>
      </c>
      <c r="K3957" t="b">
        <v>0</v>
      </c>
      <c r="L3957">
        <v>8</v>
      </c>
      <c r="M3957" t="b">
        <v>0</v>
      </c>
      <c r="N3957" s="12" t="s">
        <v>8276</v>
      </c>
      <c r="O3957" t="s">
        <v>8277</v>
      </c>
      <c r="P3957" s="10">
        <f t="shared" si="244"/>
        <v>24</v>
      </c>
      <c r="Q3957" s="10">
        <f t="shared" si="245"/>
        <v>53.13</v>
      </c>
      <c r="R3957">
        <f t="shared" si="246"/>
        <v>2015</v>
      </c>
      <c r="S3957" s="17">
        <f t="shared" si="247"/>
        <v>42306.848854166667</v>
      </c>
    </row>
    <row r="3958" spans="1:19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14">
        <v>1459203727</v>
      </c>
      <c r="K3958" t="b">
        <v>0</v>
      </c>
      <c r="L3958">
        <v>0</v>
      </c>
      <c r="M3958" t="b">
        <v>0</v>
      </c>
      <c r="N3958" s="12" t="s">
        <v>8276</v>
      </c>
      <c r="O3958" t="s">
        <v>8277</v>
      </c>
      <c r="P3958" s="10">
        <f t="shared" si="244"/>
        <v>0</v>
      </c>
      <c r="Q3958" s="10" t="e">
        <f t="shared" si="245"/>
        <v>#DIV/0!</v>
      </c>
      <c r="R3958">
        <f t="shared" si="246"/>
        <v>2016</v>
      </c>
      <c r="S3958" s="17">
        <f t="shared" si="247"/>
        <v>42457.932025462964</v>
      </c>
    </row>
    <row r="3959" spans="1:19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14">
        <v>1464045954</v>
      </c>
      <c r="K3959" t="b">
        <v>0</v>
      </c>
      <c r="L3959">
        <v>1</v>
      </c>
      <c r="M3959" t="b">
        <v>0</v>
      </c>
      <c r="N3959" s="12" t="s">
        <v>8276</v>
      </c>
      <c r="O3959" t="s">
        <v>8277</v>
      </c>
      <c r="P3959" s="10">
        <f t="shared" si="244"/>
        <v>0</v>
      </c>
      <c r="Q3959" s="10">
        <f t="shared" si="245"/>
        <v>7</v>
      </c>
      <c r="R3959">
        <f t="shared" si="246"/>
        <v>2016</v>
      </c>
      <c r="S3959" s="17">
        <f t="shared" si="247"/>
        <v>42513.976319444439</v>
      </c>
    </row>
    <row r="3960" spans="1:19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14">
        <v>1403822912</v>
      </c>
      <c r="K3960" t="b">
        <v>0</v>
      </c>
      <c r="L3960">
        <v>16</v>
      </c>
      <c r="M3960" t="b">
        <v>0</v>
      </c>
      <c r="N3960" s="12" t="s">
        <v>8276</v>
      </c>
      <c r="O3960" t="s">
        <v>8277</v>
      </c>
      <c r="P3960" s="10">
        <f t="shared" si="244"/>
        <v>32</v>
      </c>
      <c r="Q3960" s="10">
        <f t="shared" si="245"/>
        <v>40.06</v>
      </c>
      <c r="R3960">
        <f t="shared" si="246"/>
        <v>2014</v>
      </c>
      <c r="S3960" s="17">
        <f t="shared" si="247"/>
        <v>41816.950370370374</v>
      </c>
    </row>
    <row r="3961" spans="1:19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14">
        <v>1409338556</v>
      </c>
      <c r="K3961" t="b">
        <v>0</v>
      </c>
      <c r="L3961">
        <v>12</v>
      </c>
      <c r="M3961" t="b">
        <v>0</v>
      </c>
      <c r="N3961" s="12" t="s">
        <v>8276</v>
      </c>
      <c r="O3961" t="s">
        <v>8277</v>
      </c>
      <c r="P3961" s="10">
        <f t="shared" si="244"/>
        <v>24</v>
      </c>
      <c r="Q3961" s="10">
        <f t="shared" si="245"/>
        <v>24.33</v>
      </c>
      <c r="R3961">
        <f t="shared" si="246"/>
        <v>2014</v>
      </c>
      <c r="S3961" s="17">
        <f t="shared" si="247"/>
        <v>41880.788842592592</v>
      </c>
    </row>
    <row r="3962" spans="1:19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14">
        <v>1449260256</v>
      </c>
      <c r="K3962" t="b">
        <v>0</v>
      </c>
      <c r="L3962">
        <v>4</v>
      </c>
      <c r="M3962" t="b">
        <v>0</v>
      </c>
      <c r="N3962" s="12" t="s">
        <v>8276</v>
      </c>
      <c r="O3962" t="s">
        <v>8277</v>
      </c>
      <c r="P3962" s="10">
        <f t="shared" si="244"/>
        <v>2</v>
      </c>
      <c r="Q3962" s="10">
        <f t="shared" si="245"/>
        <v>11.25</v>
      </c>
      <c r="R3962">
        <f t="shared" si="246"/>
        <v>2015</v>
      </c>
      <c r="S3962" s="17">
        <f t="shared" si="247"/>
        <v>42342.845555555556</v>
      </c>
    </row>
    <row r="3963" spans="1:19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14">
        <v>1397683410</v>
      </c>
      <c r="K3963" t="b">
        <v>0</v>
      </c>
      <c r="L3963">
        <v>2</v>
      </c>
      <c r="M3963" t="b">
        <v>0</v>
      </c>
      <c r="N3963" s="12" t="s">
        <v>8276</v>
      </c>
      <c r="O3963" t="s">
        <v>8277</v>
      </c>
      <c r="P3963" s="10">
        <f t="shared" si="244"/>
        <v>0</v>
      </c>
      <c r="Q3963" s="10">
        <f t="shared" si="245"/>
        <v>10.5</v>
      </c>
      <c r="R3963">
        <f t="shared" si="246"/>
        <v>2014</v>
      </c>
      <c r="S3963" s="17">
        <f t="shared" si="247"/>
        <v>41745.891319444447</v>
      </c>
    </row>
    <row r="3964" spans="1:19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14">
        <v>1446562494</v>
      </c>
      <c r="K3964" t="b">
        <v>0</v>
      </c>
      <c r="L3964">
        <v>3</v>
      </c>
      <c r="M3964" t="b">
        <v>0</v>
      </c>
      <c r="N3964" s="12" t="s">
        <v>8276</v>
      </c>
      <c r="O3964" t="s">
        <v>8277</v>
      </c>
      <c r="P3964" s="10">
        <f t="shared" si="244"/>
        <v>3</v>
      </c>
      <c r="Q3964" s="10">
        <f t="shared" si="245"/>
        <v>15</v>
      </c>
      <c r="R3964">
        <f t="shared" si="246"/>
        <v>2015</v>
      </c>
      <c r="S3964" s="17">
        <f t="shared" si="247"/>
        <v>42311.621458333335</v>
      </c>
    </row>
    <row r="3965" spans="1:19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14">
        <v>1445226117</v>
      </c>
      <c r="K3965" t="b">
        <v>0</v>
      </c>
      <c r="L3965">
        <v>0</v>
      </c>
      <c r="M3965" t="b">
        <v>0</v>
      </c>
      <c r="N3965" s="12" t="s">
        <v>8276</v>
      </c>
      <c r="O3965" t="s">
        <v>8277</v>
      </c>
      <c r="P3965" s="10">
        <f t="shared" si="244"/>
        <v>0</v>
      </c>
      <c r="Q3965" s="10" t="e">
        <f t="shared" si="245"/>
        <v>#DIV/0!</v>
      </c>
      <c r="R3965">
        <f t="shared" si="246"/>
        <v>2015</v>
      </c>
      <c r="S3965" s="17">
        <f t="shared" si="247"/>
        <v>42296.154131944444</v>
      </c>
    </row>
    <row r="3966" spans="1:19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14">
        <v>1424279986</v>
      </c>
      <c r="K3966" t="b">
        <v>0</v>
      </c>
      <c r="L3966">
        <v>3</v>
      </c>
      <c r="M3966" t="b">
        <v>0</v>
      </c>
      <c r="N3966" s="12" t="s">
        <v>8276</v>
      </c>
      <c r="O3966" t="s">
        <v>8277</v>
      </c>
      <c r="P3966" s="10">
        <f t="shared" si="244"/>
        <v>6</v>
      </c>
      <c r="Q3966" s="10">
        <f t="shared" si="245"/>
        <v>42</v>
      </c>
      <c r="R3966">
        <f t="shared" si="246"/>
        <v>2015</v>
      </c>
      <c r="S3966" s="17">
        <f t="shared" si="247"/>
        <v>42053.722060185188</v>
      </c>
    </row>
    <row r="3967" spans="1:19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14">
        <v>1455428380</v>
      </c>
      <c r="K3967" t="b">
        <v>0</v>
      </c>
      <c r="L3967">
        <v>4</v>
      </c>
      <c r="M3967" t="b">
        <v>0</v>
      </c>
      <c r="N3967" s="12" t="s">
        <v>8276</v>
      </c>
      <c r="O3967" t="s">
        <v>8277</v>
      </c>
      <c r="P3967" s="10">
        <f t="shared" si="244"/>
        <v>14</v>
      </c>
      <c r="Q3967" s="10">
        <f t="shared" si="245"/>
        <v>71.25</v>
      </c>
      <c r="R3967">
        <f t="shared" si="246"/>
        <v>2016</v>
      </c>
      <c r="S3967" s="17">
        <f t="shared" si="247"/>
        <v>42414.235879629632</v>
      </c>
    </row>
    <row r="3968" spans="1:19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14">
        <v>1402506278</v>
      </c>
      <c r="K3968" t="b">
        <v>0</v>
      </c>
      <c r="L3968">
        <v>2</v>
      </c>
      <c r="M3968" t="b">
        <v>0</v>
      </c>
      <c r="N3968" s="12" t="s">
        <v>8276</v>
      </c>
      <c r="O3968" t="s">
        <v>8277</v>
      </c>
      <c r="P3968" s="10">
        <f t="shared" si="244"/>
        <v>1</v>
      </c>
      <c r="Q3968" s="10">
        <f t="shared" si="245"/>
        <v>22.5</v>
      </c>
      <c r="R3968">
        <f t="shared" si="246"/>
        <v>2014</v>
      </c>
      <c r="S3968" s="17">
        <f t="shared" si="247"/>
        <v>41801.711550925924</v>
      </c>
    </row>
    <row r="3969" spans="1:19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14">
        <v>1486191507</v>
      </c>
      <c r="K3969" t="b">
        <v>0</v>
      </c>
      <c r="L3969">
        <v>10</v>
      </c>
      <c r="M3969" t="b">
        <v>0</v>
      </c>
      <c r="N3969" s="12" t="s">
        <v>8276</v>
      </c>
      <c r="O3969" t="s">
        <v>8277</v>
      </c>
      <c r="P3969" s="10">
        <f t="shared" si="244"/>
        <v>24</v>
      </c>
      <c r="Q3969" s="10">
        <f t="shared" si="245"/>
        <v>41</v>
      </c>
      <c r="R3969">
        <f t="shared" si="246"/>
        <v>2017</v>
      </c>
      <c r="S3969" s="17">
        <f t="shared" si="247"/>
        <v>42770.290590277778</v>
      </c>
    </row>
    <row r="3970" spans="1:19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14">
        <v>1458761673</v>
      </c>
      <c r="K3970" t="b">
        <v>0</v>
      </c>
      <c r="L3970">
        <v>11</v>
      </c>
      <c r="M3970" t="b">
        <v>0</v>
      </c>
      <c r="N3970" s="12" t="s">
        <v>8276</v>
      </c>
      <c r="O3970" t="s">
        <v>8277</v>
      </c>
      <c r="P3970" s="10">
        <f t="shared" si="244"/>
        <v>11</v>
      </c>
      <c r="Q3970" s="10">
        <f t="shared" si="245"/>
        <v>47.91</v>
      </c>
      <c r="R3970">
        <f t="shared" si="246"/>
        <v>2016</v>
      </c>
      <c r="S3970" s="17">
        <f t="shared" si="247"/>
        <v>42452.815659722226</v>
      </c>
    </row>
    <row r="3971" spans="1:19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14">
        <v>1471638646</v>
      </c>
      <c r="K3971" t="b">
        <v>0</v>
      </c>
      <c r="L3971">
        <v>6</v>
      </c>
      <c r="M3971" t="b">
        <v>0</v>
      </c>
      <c r="N3971" s="12" t="s">
        <v>8276</v>
      </c>
      <c r="O3971" t="s">
        <v>8277</v>
      </c>
      <c r="P3971" s="10">
        <f t="shared" ref="P3971:P4034" si="248">ROUND(E3971/D3971*100,0)</f>
        <v>7</v>
      </c>
      <c r="Q3971" s="10">
        <f t="shared" ref="Q3971:Q4034" si="249">ROUND(E3971/L3971,2)</f>
        <v>35.17</v>
      </c>
      <c r="R3971">
        <f t="shared" ref="R3971:R4034" si="250">YEAR(S3971)</f>
        <v>2016</v>
      </c>
      <c r="S3971" s="17">
        <f t="shared" ref="S3971:S4034" si="251">(((J3971/60)/60)/24)+DATE(1970,1,1)</f>
        <v>42601.854699074072</v>
      </c>
    </row>
    <row r="3972" spans="1:19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14">
        <v>1458333811</v>
      </c>
      <c r="K3972" t="b">
        <v>0</v>
      </c>
      <c r="L3972">
        <v>2</v>
      </c>
      <c r="M3972" t="b">
        <v>0</v>
      </c>
      <c r="N3972" s="12" t="s">
        <v>8276</v>
      </c>
      <c r="O3972" t="s">
        <v>8277</v>
      </c>
      <c r="P3972" s="10">
        <f t="shared" si="248"/>
        <v>0</v>
      </c>
      <c r="Q3972" s="10">
        <f t="shared" si="249"/>
        <v>5.5</v>
      </c>
      <c r="R3972">
        <f t="shared" si="250"/>
        <v>2016</v>
      </c>
      <c r="S3972" s="17">
        <f t="shared" si="251"/>
        <v>42447.863553240735</v>
      </c>
    </row>
    <row r="3973" spans="1:19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14">
        <v>1403355126</v>
      </c>
      <c r="K3973" t="b">
        <v>0</v>
      </c>
      <c r="L3973">
        <v>6</v>
      </c>
      <c r="M3973" t="b">
        <v>0</v>
      </c>
      <c r="N3973" s="12" t="s">
        <v>8276</v>
      </c>
      <c r="O3973" t="s">
        <v>8277</v>
      </c>
      <c r="P3973" s="10">
        <f t="shared" si="248"/>
        <v>1</v>
      </c>
      <c r="Q3973" s="10">
        <f t="shared" si="249"/>
        <v>22.67</v>
      </c>
      <c r="R3973">
        <f t="shared" si="250"/>
        <v>2014</v>
      </c>
      <c r="S3973" s="17">
        <f t="shared" si="251"/>
        <v>41811.536180555559</v>
      </c>
    </row>
    <row r="3974" spans="1:19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14">
        <v>1418002634</v>
      </c>
      <c r="K3974" t="b">
        <v>0</v>
      </c>
      <c r="L3974">
        <v>8</v>
      </c>
      <c r="M3974" t="b">
        <v>0</v>
      </c>
      <c r="N3974" s="12" t="s">
        <v>8276</v>
      </c>
      <c r="O3974" t="s">
        <v>8277</v>
      </c>
      <c r="P3974" s="10">
        <f t="shared" si="248"/>
        <v>21</v>
      </c>
      <c r="Q3974" s="10">
        <f t="shared" si="249"/>
        <v>26.38</v>
      </c>
      <c r="R3974">
        <f t="shared" si="250"/>
        <v>2014</v>
      </c>
      <c r="S3974" s="17">
        <f t="shared" si="251"/>
        <v>41981.067523148144</v>
      </c>
    </row>
    <row r="3975" spans="1:19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14">
        <v>1460219110</v>
      </c>
      <c r="K3975" t="b">
        <v>0</v>
      </c>
      <c r="L3975">
        <v>37</v>
      </c>
      <c r="M3975" t="b">
        <v>0</v>
      </c>
      <c r="N3975" s="12" t="s">
        <v>8276</v>
      </c>
      <c r="O3975" t="s">
        <v>8277</v>
      </c>
      <c r="P3975" s="10">
        <f t="shared" si="248"/>
        <v>78</v>
      </c>
      <c r="Q3975" s="10">
        <f t="shared" si="249"/>
        <v>105.54</v>
      </c>
      <c r="R3975">
        <f t="shared" si="250"/>
        <v>2016</v>
      </c>
      <c r="S3975" s="17">
        <f t="shared" si="251"/>
        <v>42469.68414351852</v>
      </c>
    </row>
    <row r="3976" spans="1:19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14">
        <v>1462280848</v>
      </c>
      <c r="K3976" t="b">
        <v>0</v>
      </c>
      <c r="L3976">
        <v>11</v>
      </c>
      <c r="M3976" t="b">
        <v>0</v>
      </c>
      <c r="N3976" s="12" t="s">
        <v>8276</v>
      </c>
      <c r="O3976" t="s">
        <v>8277</v>
      </c>
      <c r="P3976" s="10">
        <f t="shared" si="248"/>
        <v>32</v>
      </c>
      <c r="Q3976" s="10">
        <f t="shared" si="249"/>
        <v>29.09</v>
      </c>
      <c r="R3976">
        <f t="shared" si="250"/>
        <v>2016</v>
      </c>
      <c r="S3976" s="17">
        <f t="shared" si="251"/>
        <v>42493.546851851846</v>
      </c>
    </row>
    <row r="3977" spans="1:19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14">
        <v>1465850898</v>
      </c>
      <c r="K3977" t="b">
        <v>0</v>
      </c>
      <c r="L3977">
        <v>0</v>
      </c>
      <c r="M3977" t="b">
        <v>0</v>
      </c>
      <c r="N3977" s="12" t="s">
        <v>8276</v>
      </c>
      <c r="O3977" t="s">
        <v>8277</v>
      </c>
      <c r="P3977" s="10">
        <f t="shared" si="248"/>
        <v>0</v>
      </c>
      <c r="Q3977" s="10" t="e">
        <f t="shared" si="249"/>
        <v>#DIV/0!</v>
      </c>
      <c r="R3977">
        <f t="shared" si="250"/>
        <v>2016</v>
      </c>
      <c r="S3977" s="17">
        <f t="shared" si="251"/>
        <v>42534.866875</v>
      </c>
    </row>
    <row r="3978" spans="1:19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14">
        <v>1405024561</v>
      </c>
      <c r="K3978" t="b">
        <v>0</v>
      </c>
      <c r="L3978">
        <v>10</v>
      </c>
      <c r="M3978" t="b">
        <v>0</v>
      </c>
      <c r="N3978" s="12" t="s">
        <v>8276</v>
      </c>
      <c r="O3978" t="s">
        <v>8277</v>
      </c>
      <c r="P3978" s="10">
        <f t="shared" si="248"/>
        <v>48</v>
      </c>
      <c r="Q3978" s="10">
        <f t="shared" si="249"/>
        <v>62</v>
      </c>
      <c r="R3978">
        <f t="shared" si="250"/>
        <v>2014</v>
      </c>
      <c r="S3978" s="17">
        <f t="shared" si="251"/>
        <v>41830.858344907407</v>
      </c>
    </row>
    <row r="3979" spans="1:19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14">
        <v>1466621732</v>
      </c>
      <c r="K3979" t="b">
        <v>0</v>
      </c>
      <c r="L3979">
        <v>6</v>
      </c>
      <c r="M3979" t="b">
        <v>0</v>
      </c>
      <c r="N3979" s="12" t="s">
        <v>8276</v>
      </c>
      <c r="O3979" t="s">
        <v>8277</v>
      </c>
      <c r="P3979" s="10">
        <f t="shared" si="248"/>
        <v>1</v>
      </c>
      <c r="Q3979" s="10">
        <f t="shared" si="249"/>
        <v>217.5</v>
      </c>
      <c r="R3979">
        <f t="shared" si="250"/>
        <v>2016</v>
      </c>
      <c r="S3979" s="17">
        <f t="shared" si="251"/>
        <v>42543.788564814815</v>
      </c>
    </row>
    <row r="3980" spans="1:19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14">
        <v>1417533953</v>
      </c>
      <c r="K3980" t="b">
        <v>0</v>
      </c>
      <c r="L3980">
        <v>8</v>
      </c>
      <c r="M3980" t="b">
        <v>0</v>
      </c>
      <c r="N3980" s="12" t="s">
        <v>8276</v>
      </c>
      <c r="O3980" t="s">
        <v>8277</v>
      </c>
      <c r="P3980" s="10">
        <f t="shared" si="248"/>
        <v>11</v>
      </c>
      <c r="Q3980" s="10">
        <f t="shared" si="249"/>
        <v>26.75</v>
      </c>
      <c r="R3980">
        <f t="shared" si="250"/>
        <v>2014</v>
      </c>
      <c r="S3980" s="17">
        <f t="shared" si="251"/>
        <v>41975.642974537041</v>
      </c>
    </row>
    <row r="3981" spans="1:19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14">
        <v>1425678057</v>
      </c>
      <c r="K3981" t="b">
        <v>0</v>
      </c>
      <c r="L3981">
        <v>6</v>
      </c>
      <c r="M3981" t="b">
        <v>0</v>
      </c>
      <c r="N3981" s="12" t="s">
        <v>8276</v>
      </c>
      <c r="O3981" t="s">
        <v>8277</v>
      </c>
      <c r="P3981" s="10">
        <f t="shared" si="248"/>
        <v>2</v>
      </c>
      <c r="Q3981" s="10">
        <f t="shared" si="249"/>
        <v>18.329999999999998</v>
      </c>
      <c r="R3981">
        <f t="shared" si="250"/>
        <v>2015</v>
      </c>
      <c r="S3981" s="17">
        <f t="shared" si="251"/>
        <v>42069.903437500005</v>
      </c>
    </row>
    <row r="3982" spans="1:19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14">
        <v>1401978147</v>
      </c>
      <c r="K3982" t="b">
        <v>0</v>
      </c>
      <c r="L3982">
        <v>7</v>
      </c>
      <c r="M3982" t="b">
        <v>0</v>
      </c>
      <c r="N3982" s="12" t="s">
        <v>8276</v>
      </c>
      <c r="O3982" t="s">
        <v>8277</v>
      </c>
      <c r="P3982" s="10">
        <f t="shared" si="248"/>
        <v>18</v>
      </c>
      <c r="Q3982" s="10">
        <f t="shared" si="249"/>
        <v>64.290000000000006</v>
      </c>
      <c r="R3982">
        <f t="shared" si="250"/>
        <v>2014</v>
      </c>
      <c r="S3982" s="17">
        <f t="shared" si="251"/>
        <v>41795.598923611113</v>
      </c>
    </row>
    <row r="3983" spans="1:19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14">
        <v>1463545149</v>
      </c>
      <c r="K3983" t="b">
        <v>0</v>
      </c>
      <c r="L3983">
        <v>7</v>
      </c>
      <c r="M3983" t="b">
        <v>0</v>
      </c>
      <c r="N3983" s="12" t="s">
        <v>8276</v>
      </c>
      <c r="O3983" t="s">
        <v>8277</v>
      </c>
      <c r="P3983" s="10">
        <f t="shared" si="248"/>
        <v>4</v>
      </c>
      <c r="Q3983" s="10">
        <f t="shared" si="249"/>
        <v>175</v>
      </c>
      <c r="R3983">
        <f t="shared" si="250"/>
        <v>2016</v>
      </c>
      <c r="S3983" s="17">
        <f t="shared" si="251"/>
        <v>42508.179965277777</v>
      </c>
    </row>
    <row r="3984" spans="1:19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14">
        <v>1431113180</v>
      </c>
      <c r="K3984" t="b">
        <v>0</v>
      </c>
      <c r="L3984">
        <v>5</v>
      </c>
      <c r="M3984" t="b">
        <v>0</v>
      </c>
      <c r="N3984" s="12" t="s">
        <v>8276</v>
      </c>
      <c r="O3984" t="s">
        <v>8277</v>
      </c>
      <c r="P3984" s="10">
        <f t="shared" si="248"/>
        <v>20</v>
      </c>
      <c r="Q3984" s="10">
        <f t="shared" si="249"/>
        <v>34</v>
      </c>
      <c r="R3984">
        <f t="shared" si="250"/>
        <v>2015</v>
      </c>
      <c r="S3984" s="17">
        <f t="shared" si="251"/>
        <v>42132.809953703705</v>
      </c>
    </row>
    <row r="3985" spans="1:19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14">
        <v>1397854356</v>
      </c>
      <c r="K3985" t="b">
        <v>0</v>
      </c>
      <c r="L3985">
        <v>46</v>
      </c>
      <c r="M3985" t="b">
        <v>0</v>
      </c>
      <c r="N3985" s="12" t="s">
        <v>8276</v>
      </c>
      <c r="O3985" t="s">
        <v>8277</v>
      </c>
      <c r="P3985" s="10">
        <f t="shared" si="248"/>
        <v>35</v>
      </c>
      <c r="Q3985" s="10">
        <f t="shared" si="249"/>
        <v>84.28</v>
      </c>
      <c r="R3985">
        <f t="shared" si="250"/>
        <v>2014</v>
      </c>
      <c r="S3985" s="17">
        <f t="shared" si="251"/>
        <v>41747.86986111111</v>
      </c>
    </row>
    <row r="3986" spans="1:19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14">
        <v>1412809644</v>
      </c>
      <c r="K3986" t="b">
        <v>0</v>
      </c>
      <c r="L3986">
        <v>10</v>
      </c>
      <c r="M3986" t="b">
        <v>0</v>
      </c>
      <c r="N3986" s="12" t="s">
        <v>8276</v>
      </c>
      <c r="O3986" t="s">
        <v>8277</v>
      </c>
      <c r="P3986" s="10">
        <f t="shared" si="248"/>
        <v>6</v>
      </c>
      <c r="Q3986" s="10">
        <f t="shared" si="249"/>
        <v>9.5</v>
      </c>
      <c r="R3986">
        <f t="shared" si="250"/>
        <v>2014</v>
      </c>
      <c r="S3986" s="17">
        <f t="shared" si="251"/>
        <v>41920.963472222218</v>
      </c>
    </row>
    <row r="3987" spans="1:19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14">
        <v>1454173120</v>
      </c>
      <c r="K3987" t="b">
        <v>0</v>
      </c>
      <c r="L3987">
        <v>19</v>
      </c>
      <c r="M3987" t="b">
        <v>0</v>
      </c>
      <c r="N3987" s="12" t="s">
        <v>8276</v>
      </c>
      <c r="O3987" t="s">
        <v>8277</v>
      </c>
      <c r="P3987" s="10">
        <f t="shared" si="248"/>
        <v>32</v>
      </c>
      <c r="Q3987" s="10">
        <f t="shared" si="249"/>
        <v>33.74</v>
      </c>
      <c r="R3987">
        <f t="shared" si="250"/>
        <v>2016</v>
      </c>
      <c r="S3987" s="17">
        <f t="shared" si="251"/>
        <v>42399.707407407404</v>
      </c>
    </row>
    <row r="3988" spans="1:19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14">
        <v>1460034594</v>
      </c>
      <c r="K3988" t="b">
        <v>0</v>
      </c>
      <c r="L3988">
        <v>13</v>
      </c>
      <c r="M3988" t="b">
        <v>0</v>
      </c>
      <c r="N3988" s="12" t="s">
        <v>8276</v>
      </c>
      <c r="O3988" t="s">
        <v>8277</v>
      </c>
      <c r="P3988" s="10">
        <f t="shared" si="248"/>
        <v>10</v>
      </c>
      <c r="Q3988" s="10">
        <f t="shared" si="249"/>
        <v>37.54</v>
      </c>
      <c r="R3988">
        <f t="shared" si="250"/>
        <v>2016</v>
      </c>
      <c r="S3988" s="17">
        <f t="shared" si="251"/>
        <v>42467.548541666663</v>
      </c>
    </row>
    <row r="3989" spans="1:19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14">
        <v>1399414290</v>
      </c>
      <c r="K3989" t="b">
        <v>0</v>
      </c>
      <c r="L3989">
        <v>13</v>
      </c>
      <c r="M3989" t="b">
        <v>0</v>
      </c>
      <c r="N3989" s="12" t="s">
        <v>8276</v>
      </c>
      <c r="O3989" t="s">
        <v>8277</v>
      </c>
      <c r="P3989" s="10">
        <f t="shared" si="248"/>
        <v>38</v>
      </c>
      <c r="Q3989" s="10">
        <f t="shared" si="249"/>
        <v>11.62</v>
      </c>
      <c r="R3989">
        <f t="shared" si="250"/>
        <v>2014</v>
      </c>
      <c r="S3989" s="17">
        <f t="shared" si="251"/>
        <v>41765.92465277778</v>
      </c>
    </row>
    <row r="3990" spans="1:19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14">
        <v>1439517413</v>
      </c>
      <c r="K3990" t="b">
        <v>0</v>
      </c>
      <c r="L3990">
        <v>4</v>
      </c>
      <c r="M3990" t="b">
        <v>0</v>
      </c>
      <c r="N3990" s="12" t="s">
        <v>8276</v>
      </c>
      <c r="O3990" t="s">
        <v>8277</v>
      </c>
      <c r="P3990" s="10">
        <f t="shared" si="248"/>
        <v>2</v>
      </c>
      <c r="Q3990" s="10">
        <f t="shared" si="249"/>
        <v>8</v>
      </c>
      <c r="R3990">
        <f t="shared" si="250"/>
        <v>2015</v>
      </c>
      <c r="S3990" s="17">
        <f t="shared" si="251"/>
        <v>42230.08116898148</v>
      </c>
    </row>
    <row r="3991" spans="1:19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14">
        <v>1444413581</v>
      </c>
      <c r="K3991" t="b">
        <v>0</v>
      </c>
      <c r="L3991">
        <v>0</v>
      </c>
      <c r="M3991" t="b">
        <v>0</v>
      </c>
      <c r="N3991" s="12" t="s">
        <v>8276</v>
      </c>
      <c r="O3991" t="s">
        <v>8277</v>
      </c>
      <c r="P3991" s="10">
        <f t="shared" si="248"/>
        <v>0</v>
      </c>
      <c r="Q3991" s="10" t="e">
        <f t="shared" si="249"/>
        <v>#DIV/0!</v>
      </c>
      <c r="R3991">
        <f t="shared" si="250"/>
        <v>2015</v>
      </c>
      <c r="S3991" s="17">
        <f t="shared" si="251"/>
        <v>42286.749780092592</v>
      </c>
    </row>
    <row r="3992" spans="1:19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14">
        <v>1454342893</v>
      </c>
      <c r="K3992" t="b">
        <v>0</v>
      </c>
      <c r="L3992">
        <v>3</v>
      </c>
      <c r="M3992" t="b">
        <v>0</v>
      </c>
      <c r="N3992" s="12" t="s">
        <v>8276</v>
      </c>
      <c r="O3992" t="s">
        <v>8277</v>
      </c>
      <c r="P3992" s="10">
        <f t="shared" si="248"/>
        <v>4</v>
      </c>
      <c r="Q3992" s="10">
        <f t="shared" si="249"/>
        <v>23</v>
      </c>
      <c r="R3992">
        <f t="shared" si="250"/>
        <v>2016</v>
      </c>
      <c r="S3992" s="17">
        <f t="shared" si="251"/>
        <v>42401.672372685185</v>
      </c>
    </row>
    <row r="3993" spans="1:19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14">
        <v>1430494082</v>
      </c>
      <c r="K3993" t="b">
        <v>0</v>
      </c>
      <c r="L3993">
        <v>1</v>
      </c>
      <c r="M3993" t="b">
        <v>0</v>
      </c>
      <c r="N3993" s="12" t="s">
        <v>8276</v>
      </c>
      <c r="O3993" t="s">
        <v>8277</v>
      </c>
      <c r="P3993" s="10">
        <f t="shared" si="248"/>
        <v>20</v>
      </c>
      <c r="Q3993" s="10">
        <f t="shared" si="249"/>
        <v>100</v>
      </c>
      <c r="R3993">
        <f t="shared" si="250"/>
        <v>2015</v>
      </c>
      <c r="S3993" s="17">
        <f t="shared" si="251"/>
        <v>42125.644467592589</v>
      </c>
    </row>
    <row r="3994" spans="1:19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14">
        <v>1444689259</v>
      </c>
      <c r="K3994" t="b">
        <v>0</v>
      </c>
      <c r="L3994">
        <v>9</v>
      </c>
      <c r="M3994" t="b">
        <v>0</v>
      </c>
      <c r="N3994" s="12" t="s">
        <v>8276</v>
      </c>
      <c r="O3994" t="s">
        <v>8277</v>
      </c>
      <c r="P3994" s="10">
        <f t="shared" si="248"/>
        <v>5</v>
      </c>
      <c r="Q3994" s="10">
        <f t="shared" si="249"/>
        <v>60.11</v>
      </c>
      <c r="R3994">
        <f t="shared" si="250"/>
        <v>2015</v>
      </c>
      <c r="S3994" s="17">
        <f t="shared" si="251"/>
        <v>42289.94049768518</v>
      </c>
    </row>
    <row r="3995" spans="1:19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14">
        <v>1428957912</v>
      </c>
      <c r="K3995" t="b">
        <v>0</v>
      </c>
      <c r="L3995">
        <v>1</v>
      </c>
      <c r="M3995" t="b">
        <v>0</v>
      </c>
      <c r="N3995" s="12" t="s">
        <v>8276</v>
      </c>
      <c r="O3995" t="s">
        <v>8277</v>
      </c>
      <c r="P3995" s="10">
        <f t="shared" si="248"/>
        <v>0</v>
      </c>
      <c r="Q3995" s="10">
        <f t="shared" si="249"/>
        <v>3</v>
      </c>
      <c r="R3995">
        <f t="shared" si="250"/>
        <v>2015</v>
      </c>
      <c r="S3995" s="17">
        <f t="shared" si="251"/>
        <v>42107.864722222221</v>
      </c>
    </row>
    <row r="3996" spans="1:19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14">
        <v>1403169690</v>
      </c>
      <c r="K3996" t="b">
        <v>0</v>
      </c>
      <c r="L3996">
        <v>1</v>
      </c>
      <c r="M3996" t="b">
        <v>0</v>
      </c>
      <c r="N3996" s="12" t="s">
        <v>8276</v>
      </c>
      <c r="O3996" t="s">
        <v>8277</v>
      </c>
      <c r="P3996" s="10">
        <f t="shared" si="248"/>
        <v>0</v>
      </c>
      <c r="Q3996" s="10">
        <f t="shared" si="249"/>
        <v>5</v>
      </c>
      <c r="R3996">
        <f t="shared" si="250"/>
        <v>2014</v>
      </c>
      <c r="S3996" s="17">
        <f t="shared" si="251"/>
        <v>41809.389930555553</v>
      </c>
    </row>
    <row r="3997" spans="1:19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14">
        <v>1421339077</v>
      </c>
      <c r="K3997" t="b">
        <v>0</v>
      </c>
      <c r="L3997">
        <v>4</v>
      </c>
      <c r="M3997" t="b">
        <v>0</v>
      </c>
      <c r="N3997" s="12" t="s">
        <v>8276</v>
      </c>
      <c r="O3997" t="s">
        <v>8277</v>
      </c>
      <c r="P3997" s="10">
        <f t="shared" si="248"/>
        <v>35</v>
      </c>
      <c r="Q3997" s="10">
        <f t="shared" si="249"/>
        <v>17.5</v>
      </c>
      <c r="R3997">
        <f t="shared" si="250"/>
        <v>2015</v>
      </c>
      <c r="S3997" s="17">
        <f t="shared" si="251"/>
        <v>42019.683761574073</v>
      </c>
    </row>
    <row r="3998" spans="1:19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14">
        <v>1415341464</v>
      </c>
      <c r="K3998" t="b">
        <v>0</v>
      </c>
      <c r="L3998">
        <v>17</v>
      </c>
      <c r="M3998" t="b">
        <v>0</v>
      </c>
      <c r="N3998" s="12" t="s">
        <v>8276</v>
      </c>
      <c r="O3998" t="s">
        <v>8277</v>
      </c>
      <c r="P3998" s="10">
        <f t="shared" si="248"/>
        <v>17</v>
      </c>
      <c r="Q3998" s="10">
        <f t="shared" si="249"/>
        <v>29.24</v>
      </c>
      <c r="R3998">
        <f t="shared" si="250"/>
        <v>2014</v>
      </c>
      <c r="S3998" s="17">
        <f t="shared" si="251"/>
        <v>41950.26694444444</v>
      </c>
    </row>
    <row r="3999" spans="1:19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14">
        <v>1425633821</v>
      </c>
      <c r="K3999" t="b">
        <v>0</v>
      </c>
      <c r="L3999">
        <v>0</v>
      </c>
      <c r="M3999" t="b">
        <v>0</v>
      </c>
      <c r="N3999" s="12" t="s">
        <v>8276</v>
      </c>
      <c r="O3999" t="s">
        <v>8277</v>
      </c>
      <c r="P3999" s="10">
        <f t="shared" si="248"/>
        <v>0</v>
      </c>
      <c r="Q3999" s="10" t="e">
        <f t="shared" si="249"/>
        <v>#DIV/0!</v>
      </c>
      <c r="R3999">
        <f t="shared" si="250"/>
        <v>2015</v>
      </c>
      <c r="S3999" s="17">
        <f t="shared" si="251"/>
        <v>42069.391446759255</v>
      </c>
    </row>
    <row r="4000" spans="1:19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14">
        <v>1424992026</v>
      </c>
      <c r="K4000" t="b">
        <v>0</v>
      </c>
      <c r="L4000">
        <v>12</v>
      </c>
      <c r="M4000" t="b">
        <v>0</v>
      </c>
      <c r="N4000" s="12" t="s">
        <v>8276</v>
      </c>
      <c r="O4000" t="s">
        <v>8277</v>
      </c>
      <c r="P4000" s="10">
        <f t="shared" si="248"/>
        <v>57</v>
      </c>
      <c r="Q4000" s="10">
        <f t="shared" si="249"/>
        <v>59.58</v>
      </c>
      <c r="R4000">
        <f t="shared" si="250"/>
        <v>2015</v>
      </c>
      <c r="S4000" s="17">
        <f t="shared" si="251"/>
        <v>42061.963263888887</v>
      </c>
    </row>
    <row r="4001" spans="1:19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14">
        <v>1406058798</v>
      </c>
      <c r="K4001" t="b">
        <v>0</v>
      </c>
      <c r="L4001">
        <v>14</v>
      </c>
      <c r="M4001" t="b">
        <v>0</v>
      </c>
      <c r="N4001" s="12" t="s">
        <v>8276</v>
      </c>
      <c r="O4001" t="s">
        <v>8277</v>
      </c>
      <c r="P4001" s="10">
        <f t="shared" si="248"/>
        <v>17</v>
      </c>
      <c r="Q4001" s="10">
        <f t="shared" si="249"/>
        <v>82.57</v>
      </c>
      <c r="R4001">
        <f t="shared" si="250"/>
        <v>2014</v>
      </c>
      <c r="S4001" s="17">
        <f t="shared" si="251"/>
        <v>41842.828680555554</v>
      </c>
    </row>
    <row r="4002" spans="1:19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14">
        <v>1457450958</v>
      </c>
      <c r="K4002" t="b">
        <v>0</v>
      </c>
      <c r="L4002">
        <v>1</v>
      </c>
      <c r="M4002" t="b">
        <v>0</v>
      </c>
      <c r="N4002" s="12" t="s">
        <v>8276</v>
      </c>
      <c r="O4002" t="s">
        <v>8277</v>
      </c>
      <c r="P4002" s="10">
        <f t="shared" si="248"/>
        <v>0</v>
      </c>
      <c r="Q4002" s="10">
        <f t="shared" si="249"/>
        <v>10</v>
      </c>
      <c r="R4002">
        <f t="shared" si="250"/>
        <v>2016</v>
      </c>
      <c r="S4002" s="17">
        <f t="shared" si="251"/>
        <v>42437.64534722222</v>
      </c>
    </row>
    <row r="4003" spans="1:19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14">
        <v>1486681708</v>
      </c>
      <c r="K4003" t="b">
        <v>0</v>
      </c>
      <c r="L4003">
        <v>14</v>
      </c>
      <c r="M4003" t="b">
        <v>0</v>
      </c>
      <c r="N4003" s="12" t="s">
        <v>8276</v>
      </c>
      <c r="O4003" t="s">
        <v>8277</v>
      </c>
      <c r="P4003" s="10">
        <f t="shared" si="248"/>
        <v>38</v>
      </c>
      <c r="Q4003" s="10">
        <f t="shared" si="249"/>
        <v>32.36</v>
      </c>
      <c r="R4003">
        <f t="shared" si="250"/>
        <v>2017</v>
      </c>
      <c r="S4003" s="17">
        <f t="shared" si="251"/>
        <v>42775.964212962965</v>
      </c>
    </row>
    <row r="4004" spans="1:19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14">
        <v>1409187761</v>
      </c>
      <c r="K4004" t="b">
        <v>0</v>
      </c>
      <c r="L4004">
        <v>4</v>
      </c>
      <c r="M4004" t="b">
        <v>0</v>
      </c>
      <c r="N4004" s="12" t="s">
        <v>8276</v>
      </c>
      <c r="O4004" t="s">
        <v>8277</v>
      </c>
      <c r="P4004" s="10">
        <f t="shared" si="248"/>
        <v>2</v>
      </c>
      <c r="Q4004" s="10">
        <f t="shared" si="249"/>
        <v>5.75</v>
      </c>
      <c r="R4004">
        <f t="shared" si="250"/>
        <v>2014</v>
      </c>
      <c r="S4004" s="17">
        <f t="shared" si="251"/>
        <v>41879.043530092589</v>
      </c>
    </row>
    <row r="4005" spans="1:19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14">
        <v>1421417147</v>
      </c>
      <c r="K4005" t="b">
        <v>0</v>
      </c>
      <c r="L4005">
        <v>2</v>
      </c>
      <c r="M4005" t="b">
        <v>0</v>
      </c>
      <c r="N4005" s="12" t="s">
        <v>8276</v>
      </c>
      <c r="O4005" t="s">
        <v>8277</v>
      </c>
      <c r="P4005" s="10">
        <f t="shared" si="248"/>
        <v>10</v>
      </c>
      <c r="Q4005" s="10">
        <f t="shared" si="249"/>
        <v>100.5</v>
      </c>
      <c r="R4005">
        <f t="shared" si="250"/>
        <v>2015</v>
      </c>
      <c r="S4005" s="17">
        <f t="shared" si="251"/>
        <v>42020.587349537032</v>
      </c>
    </row>
    <row r="4006" spans="1:19" ht="15.7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14">
        <v>1410148457</v>
      </c>
      <c r="K4006" t="b">
        <v>0</v>
      </c>
      <c r="L4006">
        <v>1</v>
      </c>
      <c r="M4006" t="b">
        <v>0</v>
      </c>
      <c r="N4006" s="12" t="s">
        <v>8276</v>
      </c>
      <c r="O4006" t="s">
        <v>8277</v>
      </c>
      <c r="P4006" s="10">
        <f t="shared" si="248"/>
        <v>0</v>
      </c>
      <c r="Q4006" s="10">
        <f t="shared" si="249"/>
        <v>1</v>
      </c>
      <c r="R4006">
        <f t="shared" si="250"/>
        <v>2014</v>
      </c>
      <c r="S4006" s="17">
        <f t="shared" si="251"/>
        <v>41890.16269675926</v>
      </c>
    </row>
    <row r="4007" spans="1:19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14">
        <v>1408648985</v>
      </c>
      <c r="K4007" t="b">
        <v>0</v>
      </c>
      <c r="L4007">
        <v>2</v>
      </c>
      <c r="M4007" t="b">
        <v>0</v>
      </c>
      <c r="N4007" s="12" t="s">
        <v>8276</v>
      </c>
      <c r="O4007" t="s">
        <v>8277</v>
      </c>
      <c r="P4007" s="10">
        <f t="shared" si="248"/>
        <v>1</v>
      </c>
      <c r="Q4007" s="10">
        <f t="shared" si="249"/>
        <v>20</v>
      </c>
      <c r="R4007">
        <f t="shared" si="250"/>
        <v>2014</v>
      </c>
      <c r="S4007" s="17">
        <f t="shared" si="251"/>
        <v>41872.807696759257</v>
      </c>
    </row>
    <row r="4008" spans="1:19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14">
        <v>1453487587</v>
      </c>
      <c r="K4008" t="b">
        <v>0</v>
      </c>
      <c r="L4008">
        <v>1</v>
      </c>
      <c r="M4008" t="b">
        <v>0</v>
      </c>
      <c r="N4008" s="12" t="s">
        <v>8276</v>
      </c>
      <c r="O4008" t="s">
        <v>8277</v>
      </c>
      <c r="P4008" s="10">
        <f t="shared" si="248"/>
        <v>0</v>
      </c>
      <c r="Q4008" s="10">
        <f t="shared" si="249"/>
        <v>2</v>
      </c>
      <c r="R4008">
        <f t="shared" si="250"/>
        <v>2016</v>
      </c>
      <c r="S4008" s="17">
        <f t="shared" si="251"/>
        <v>42391.772997685184</v>
      </c>
    </row>
    <row r="4009" spans="1:19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14">
        <v>1406572381</v>
      </c>
      <c r="K4009" t="b">
        <v>0</v>
      </c>
      <c r="L4009">
        <v>1</v>
      </c>
      <c r="M4009" t="b">
        <v>0</v>
      </c>
      <c r="N4009" s="12" t="s">
        <v>8276</v>
      </c>
      <c r="O4009" t="s">
        <v>8277</v>
      </c>
      <c r="P4009" s="10">
        <f t="shared" si="248"/>
        <v>0</v>
      </c>
      <c r="Q4009" s="10">
        <f t="shared" si="249"/>
        <v>5</v>
      </c>
      <c r="R4009">
        <f t="shared" si="250"/>
        <v>2014</v>
      </c>
      <c r="S4009" s="17">
        <f t="shared" si="251"/>
        <v>41848.772928240738</v>
      </c>
    </row>
    <row r="4010" spans="1:19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14">
        <v>1435014507</v>
      </c>
      <c r="K4010" t="b">
        <v>0</v>
      </c>
      <c r="L4010">
        <v>4</v>
      </c>
      <c r="M4010" t="b">
        <v>0</v>
      </c>
      <c r="N4010" s="12" t="s">
        <v>8276</v>
      </c>
      <c r="O4010" t="s">
        <v>8277</v>
      </c>
      <c r="P4010" s="10">
        <f t="shared" si="248"/>
        <v>6</v>
      </c>
      <c r="Q4010" s="10">
        <f t="shared" si="249"/>
        <v>15</v>
      </c>
      <c r="R4010">
        <f t="shared" si="250"/>
        <v>2015</v>
      </c>
      <c r="S4010" s="17">
        <f t="shared" si="251"/>
        <v>42177.964201388888</v>
      </c>
    </row>
    <row r="4011" spans="1:19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14">
        <v>1406825360</v>
      </c>
      <c r="K4011" t="b">
        <v>0</v>
      </c>
      <c r="L4011">
        <v>3</v>
      </c>
      <c r="M4011" t="b">
        <v>0</v>
      </c>
      <c r="N4011" s="12" t="s">
        <v>8276</v>
      </c>
      <c r="O4011" t="s">
        <v>8277</v>
      </c>
      <c r="P4011" s="10">
        <f t="shared" si="248"/>
        <v>4</v>
      </c>
      <c r="Q4011" s="10">
        <f t="shared" si="249"/>
        <v>25</v>
      </c>
      <c r="R4011">
        <f t="shared" si="250"/>
        <v>2014</v>
      </c>
      <c r="S4011" s="17">
        <f t="shared" si="251"/>
        <v>41851.700925925928</v>
      </c>
    </row>
    <row r="4012" spans="1:19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14">
        <v>1412879366</v>
      </c>
      <c r="K4012" t="b">
        <v>0</v>
      </c>
      <c r="L4012">
        <v>38</v>
      </c>
      <c r="M4012" t="b">
        <v>0</v>
      </c>
      <c r="N4012" s="12" t="s">
        <v>8276</v>
      </c>
      <c r="O4012" t="s">
        <v>8277</v>
      </c>
      <c r="P4012" s="10">
        <f t="shared" si="248"/>
        <v>24</v>
      </c>
      <c r="Q4012" s="10">
        <f t="shared" si="249"/>
        <v>45.84</v>
      </c>
      <c r="R4012">
        <f t="shared" si="250"/>
        <v>2014</v>
      </c>
      <c r="S4012" s="17">
        <f t="shared" si="251"/>
        <v>41921.770439814813</v>
      </c>
    </row>
    <row r="4013" spans="1:19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14">
        <v>1419858278</v>
      </c>
      <c r="K4013" t="b">
        <v>0</v>
      </c>
      <c r="L4013">
        <v>4</v>
      </c>
      <c r="M4013" t="b">
        <v>0</v>
      </c>
      <c r="N4013" s="12" t="s">
        <v>8276</v>
      </c>
      <c r="O4013" t="s">
        <v>8277</v>
      </c>
      <c r="P4013" s="10">
        <f t="shared" si="248"/>
        <v>8</v>
      </c>
      <c r="Q4013" s="10">
        <f t="shared" si="249"/>
        <v>4.75</v>
      </c>
      <c r="R4013">
        <f t="shared" si="250"/>
        <v>2014</v>
      </c>
      <c r="S4013" s="17">
        <f t="shared" si="251"/>
        <v>42002.54488425926</v>
      </c>
    </row>
    <row r="4014" spans="1:19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14">
        <v>1427979849</v>
      </c>
      <c r="K4014" t="b">
        <v>0</v>
      </c>
      <c r="L4014">
        <v>0</v>
      </c>
      <c r="M4014" t="b">
        <v>0</v>
      </c>
      <c r="N4014" s="12" t="s">
        <v>8276</v>
      </c>
      <c r="O4014" t="s">
        <v>8277</v>
      </c>
      <c r="P4014" s="10">
        <f t="shared" si="248"/>
        <v>0</v>
      </c>
      <c r="Q4014" s="10" t="e">
        <f t="shared" si="249"/>
        <v>#DIV/0!</v>
      </c>
      <c r="R4014">
        <f t="shared" si="250"/>
        <v>2015</v>
      </c>
      <c r="S4014" s="17">
        <f t="shared" si="251"/>
        <v>42096.544548611113</v>
      </c>
    </row>
    <row r="4015" spans="1:19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14">
        <v>1421478823</v>
      </c>
      <c r="K4015" t="b">
        <v>0</v>
      </c>
      <c r="L4015">
        <v>2</v>
      </c>
      <c r="M4015" t="b">
        <v>0</v>
      </c>
      <c r="N4015" s="12" t="s">
        <v>8276</v>
      </c>
      <c r="O4015" t="s">
        <v>8277</v>
      </c>
      <c r="P4015" s="10">
        <f t="shared" si="248"/>
        <v>1</v>
      </c>
      <c r="Q4015" s="10">
        <f t="shared" si="249"/>
        <v>13</v>
      </c>
      <c r="R4015">
        <f t="shared" si="250"/>
        <v>2015</v>
      </c>
      <c r="S4015" s="17">
        <f t="shared" si="251"/>
        <v>42021.301192129627</v>
      </c>
    </row>
    <row r="4016" spans="1:19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14">
        <v>1455861269</v>
      </c>
      <c r="K4016" t="b">
        <v>0</v>
      </c>
      <c r="L4016">
        <v>0</v>
      </c>
      <c r="M4016" t="b">
        <v>0</v>
      </c>
      <c r="N4016" s="12" t="s">
        <v>8276</v>
      </c>
      <c r="O4016" t="s">
        <v>8277</v>
      </c>
      <c r="P4016" s="10">
        <f t="shared" si="248"/>
        <v>0</v>
      </c>
      <c r="Q4016" s="10" t="e">
        <f t="shared" si="249"/>
        <v>#DIV/0!</v>
      </c>
      <c r="R4016">
        <f t="shared" si="250"/>
        <v>2016</v>
      </c>
      <c r="S4016" s="17">
        <f t="shared" si="251"/>
        <v>42419.246168981481</v>
      </c>
    </row>
    <row r="4017" spans="1:19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14">
        <v>1434739463</v>
      </c>
      <c r="K4017" t="b">
        <v>0</v>
      </c>
      <c r="L4017">
        <v>1</v>
      </c>
      <c r="M4017" t="b">
        <v>0</v>
      </c>
      <c r="N4017" s="12" t="s">
        <v>8276</v>
      </c>
      <c r="O4017" t="s">
        <v>8277</v>
      </c>
      <c r="P4017" s="10">
        <f t="shared" si="248"/>
        <v>0</v>
      </c>
      <c r="Q4017" s="10">
        <f t="shared" si="249"/>
        <v>1</v>
      </c>
      <c r="R4017">
        <f t="shared" si="250"/>
        <v>2015</v>
      </c>
      <c r="S4017" s="17">
        <f t="shared" si="251"/>
        <v>42174.780821759254</v>
      </c>
    </row>
    <row r="4018" spans="1:19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14">
        <v>1408395400</v>
      </c>
      <c r="K4018" t="b">
        <v>0</v>
      </c>
      <c r="L4018">
        <v>7</v>
      </c>
      <c r="M4018" t="b">
        <v>0</v>
      </c>
      <c r="N4018" s="12" t="s">
        <v>8276</v>
      </c>
      <c r="O4018" t="s">
        <v>8277</v>
      </c>
      <c r="P4018" s="10">
        <f t="shared" si="248"/>
        <v>14</v>
      </c>
      <c r="Q4018" s="10">
        <f t="shared" si="249"/>
        <v>10</v>
      </c>
      <c r="R4018">
        <f t="shared" si="250"/>
        <v>2014</v>
      </c>
      <c r="S4018" s="17">
        <f t="shared" si="251"/>
        <v>41869.872685185182</v>
      </c>
    </row>
    <row r="4019" spans="1:19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14">
        <v>1407254874</v>
      </c>
      <c r="K4019" t="b">
        <v>0</v>
      </c>
      <c r="L4019">
        <v>2</v>
      </c>
      <c r="M4019" t="b">
        <v>0</v>
      </c>
      <c r="N4019" s="12" t="s">
        <v>8276</v>
      </c>
      <c r="O4019" t="s">
        <v>8277</v>
      </c>
      <c r="P4019" s="10">
        <f t="shared" si="248"/>
        <v>1</v>
      </c>
      <c r="Q4019" s="10">
        <f t="shared" si="249"/>
        <v>52.5</v>
      </c>
      <c r="R4019">
        <f t="shared" si="250"/>
        <v>2014</v>
      </c>
      <c r="S4019" s="17">
        <f t="shared" si="251"/>
        <v>41856.672152777777</v>
      </c>
    </row>
    <row r="4020" spans="1:19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14">
        <v>1473285108</v>
      </c>
      <c r="K4020" t="b">
        <v>0</v>
      </c>
      <c r="L4020">
        <v>4</v>
      </c>
      <c r="M4020" t="b">
        <v>0</v>
      </c>
      <c r="N4020" s="12" t="s">
        <v>8276</v>
      </c>
      <c r="O4020" t="s">
        <v>8277</v>
      </c>
      <c r="P4020" s="10">
        <f t="shared" si="248"/>
        <v>9</v>
      </c>
      <c r="Q4020" s="10">
        <f t="shared" si="249"/>
        <v>32.5</v>
      </c>
      <c r="R4020">
        <f t="shared" si="250"/>
        <v>2016</v>
      </c>
      <c r="S4020" s="17">
        <f t="shared" si="251"/>
        <v>42620.91097222222</v>
      </c>
    </row>
    <row r="4021" spans="1:19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14">
        <v>1455725596</v>
      </c>
      <c r="K4021" t="b">
        <v>0</v>
      </c>
      <c r="L4021">
        <v>4</v>
      </c>
      <c r="M4021" t="b">
        <v>0</v>
      </c>
      <c r="N4021" s="12" t="s">
        <v>8276</v>
      </c>
      <c r="O4021" t="s">
        <v>8277</v>
      </c>
      <c r="P4021" s="10">
        <f t="shared" si="248"/>
        <v>1</v>
      </c>
      <c r="Q4021" s="10">
        <f t="shared" si="249"/>
        <v>7.25</v>
      </c>
      <c r="R4021">
        <f t="shared" si="250"/>
        <v>2016</v>
      </c>
      <c r="S4021" s="17">
        <f t="shared" si="251"/>
        <v>42417.675879629634</v>
      </c>
    </row>
    <row r="4022" spans="1:19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14">
        <v>1424579699</v>
      </c>
      <c r="K4022" t="b">
        <v>0</v>
      </c>
      <c r="L4022">
        <v>3</v>
      </c>
      <c r="M4022" t="b">
        <v>0</v>
      </c>
      <c r="N4022" s="12" t="s">
        <v>8276</v>
      </c>
      <c r="O4022" t="s">
        <v>8277</v>
      </c>
      <c r="P4022" s="10">
        <f t="shared" si="248"/>
        <v>17</v>
      </c>
      <c r="Q4022" s="10">
        <f t="shared" si="249"/>
        <v>33.33</v>
      </c>
      <c r="R4022">
        <f t="shared" si="250"/>
        <v>2015</v>
      </c>
      <c r="S4022" s="17">
        <f t="shared" si="251"/>
        <v>42057.190960648149</v>
      </c>
    </row>
    <row r="4023" spans="1:19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14">
        <v>1409176358</v>
      </c>
      <c r="K4023" t="b">
        <v>0</v>
      </c>
      <c r="L4023">
        <v>2</v>
      </c>
      <c r="M4023" t="b">
        <v>0</v>
      </c>
      <c r="N4023" s="12" t="s">
        <v>8276</v>
      </c>
      <c r="O4023" t="s">
        <v>8277</v>
      </c>
      <c r="P4023" s="10">
        <f t="shared" si="248"/>
        <v>1</v>
      </c>
      <c r="Q4023" s="10">
        <f t="shared" si="249"/>
        <v>62.5</v>
      </c>
      <c r="R4023">
        <f t="shared" si="250"/>
        <v>2014</v>
      </c>
      <c r="S4023" s="17">
        <f t="shared" si="251"/>
        <v>41878.911550925928</v>
      </c>
    </row>
    <row r="4024" spans="1:19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14">
        <v>1418824867</v>
      </c>
      <c r="K4024" t="b">
        <v>0</v>
      </c>
      <c r="L4024">
        <v>197</v>
      </c>
      <c r="M4024" t="b">
        <v>0</v>
      </c>
      <c r="N4024" s="12" t="s">
        <v>8276</v>
      </c>
      <c r="O4024" t="s">
        <v>8277</v>
      </c>
      <c r="P4024" s="10">
        <f t="shared" si="248"/>
        <v>70</v>
      </c>
      <c r="Q4024" s="10">
        <f t="shared" si="249"/>
        <v>63.56</v>
      </c>
      <c r="R4024">
        <f t="shared" si="250"/>
        <v>2014</v>
      </c>
      <c r="S4024" s="17">
        <f t="shared" si="251"/>
        <v>41990.584108796291</v>
      </c>
    </row>
    <row r="4025" spans="1:19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14">
        <v>1454975963</v>
      </c>
      <c r="K4025" t="b">
        <v>0</v>
      </c>
      <c r="L4025">
        <v>0</v>
      </c>
      <c r="M4025" t="b">
        <v>0</v>
      </c>
      <c r="N4025" s="12" t="s">
        <v>8276</v>
      </c>
      <c r="O4025" t="s">
        <v>8277</v>
      </c>
      <c r="P4025" s="10">
        <f t="shared" si="248"/>
        <v>0</v>
      </c>
      <c r="Q4025" s="10" t="e">
        <f t="shared" si="249"/>
        <v>#DIV/0!</v>
      </c>
      <c r="R4025">
        <f t="shared" si="250"/>
        <v>2016</v>
      </c>
      <c r="S4025" s="17">
        <f t="shared" si="251"/>
        <v>42408.999571759254</v>
      </c>
    </row>
    <row r="4026" spans="1:19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14">
        <v>1438445097</v>
      </c>
      <c r="K4026" t="b">
        <v>0</v>
      </c>
      <c r="L4026">
        <v>1</v>
      </c>
      <c r="M4026" t="b">
        <v>0</v>
      </c>
      <c r="N4026" s="12" t="s">
        <v>8276</v>
      </c>
      <c r="O4026" t="s">
        <v>8277</v>
      </c>
      <c r="P4026" s="10">
        <f t="shared" si="248"/>
        <v>1</v>
      </c>
      <c r="Q4026" s="10">
        <f t="shared" si="249"/>
        <v>10</v>
      </c>
      <c r="R4026">
        <f t="shared" si="250"/>
        <v>2015</v>
      </c>
      <c r="S4026" s="17">
        <f t="shared" si="251"/>
        <v>42217.670104166667</v>
      </c>
    </row>
    <row r="4027" spans="1:19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14">
        <v>1432705336</v>
      </c>
      <c r="K4027" t="b">
        <v>0</v>
      </c>
      <c r="L4027">
        <v>4</v>
      </c>
      <c r="M4027" t="b">
        <v>0</v>
      </c>
      <c r="N4027" s="12" t="s">
        <v>8276</v>
      </c>
      <c r="O4027" t="s">
        <v>8277</v>
      </c>
      <c r="P4027" s="10">
        <f t="shared" si="248"/>
        <v>5</v>
      </c>
      <c r="Q4027" s="10">
        <f t="shared" si="249"/>
        <v>62.5</v>
      </c>
      <c r="R4027">
        <f t="shared" si="250"/>
        <v>2015</v>
      </c>
      <c r="S4027" s="17">
        <f t="shared" si="251"/>
        <v>42151.237685185188</v>
      </c>
    </row>
    <row r="4028" spans="1:19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14">
        <v>1444059839</v>
      </c>
      <c r="K4028" t="b">
        <v>0</v>
      </c>
      <c r="L4028">
        <v>0</v>
      </c>
      <c r="M4028" t="b">
        <v>0</v>
      </c>
      <c r="N4028" s="12" t="s">
        <v>8276</v>
      </c>
      <c r="O4028" t="s">
        <v>8277</v>
      </c>
      <c r="P4028" s="10">
        <f t="shared" si="248"/>
        <v>0</v>
      </c>
      <c r="Q4028" s="10" t="e">
        <f t="shared" si="249"/>
        <v>#DIV/0!</v>
      </c>
      <c r="R4028">
        <f t="shared" si="250"/>
        <v>2015</v>
      </c>
      <c r="S4028" s="17">
        <f t="shared" si="251"/>
        <v>42282.655543981484</v>
      </c>
    </row>
    <row r="4029" spans="1:19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14">
        <v>1486077481</v>
      </c>
      <c r="K4029" t="b">
        <v>0</v>
      </c>
      <c r="L4029">
        <v>7</v>
      </c>
      <c r="M4029" t="b">
        <v>0</v>
      </c>
      <c r="N4029" s="12" t="s">
        <v>8276</v>
      </c>
      <c r="O4029" t="s">
        <v>8277</v>
      </c>
      <c r="P4029" s="10">
        <f t="shared" si="248"/>
        <v>7</v>
      </c>
      <c r="Q4029" s="10">
        <f t="shared" si="249"/>
        <v>30.71</v>
      </c>
      <c r="R4029">
        <f t="shared" si="250"/>
        <v>2017</v>
      </c>
      <c r="S4029" s="17">
        <f t="shared" si="251"/>
        <v>42768.97084490741</v>
      </c>
    </row>
    <row r="4030" spans="1:19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14">
        <v>1399415500</v>
      </c>
      <c r="K4030" t="b">
        <v>0</v>
      </c>
      <c r="L4030">
        <v>11</v>
      </c>
      <c r="M4030" t="b">
        <v>0</v>
      </c>
      <c r="N4030" s="12" t="s">
        <v>8276</v>
      </c>
      <c r="O4030" t="s">
        <v>8277</v>
      </c>
      <c r="P4030" s="10">
        <f t="shared" si="248"/>
        <v>28</v>
      </c>
      <c r="Q4030" s="10">
        <f t="shared" si="249"/>
        <v>51</v>
      </c>
      <c r="R4030">
        <f t="shared" si="250"/>
        <v>2014</v>
      </c>
      <c r="S4030" s="17">
        <f t="shared" si="251"/>
        <v>41765.938657407409</v>
      </c>
    </row>
    <row r="4031" spans="1:19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14">
        <v>1447461370</v>
      </c>
      <c r="K4031" t="b">
        <v>0</v>
      </c>
      <c r="L4031">
        <v>0</v>
      </c>
      <c r="M4031" t="b">
        <v>0</v>
      </c>
      <c r="N4031" s="12" t="s">
        <v>8276</v>
      </c>
      <c r="O4031" t="s">
        <v>8277</v>
      </c>
      <c r="P4031" s="10">
        <f t="shared" si="248"/>
        <v>0</v>
      </c>
      <c r="Q4031" s="10" t="e">
        <f t="shared" si="249"/>
        <v>#DIV/0!</v>
      </c>
      <c r="R4031">
        <f t="shared" si="250"/>
        <v>2015</v>
      </c>
      <c r="S4031" s="17">
        <f t="shared" si="251"/>
        <v>42322.025115740747</v>
      </c>
    </row>
    <row r="4032" spans="1:19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14">
        <v>1452008599</v>
      </c>
      <c r="K4032" t="b">
        <v>0</v>
      </c>
      <c r="L4032">
        <v>6</v>
      </c>
      <c r="M4032" t="b">
        <v>0</v>
      </c>
      <c r="N4032" s="12" t="s">
        <v>8276</v>
      </c>
      <c r="O4032" t="s">
        <v>8277</v>
      </c>
      <c r="P4032" s="10">
        <f t="shared" si="248"/>
        <v>16</v>
      </c>
      <c r="Q4032" s="10">
        <f t="shared" si="249"/>
        <v>66.67</v>
      </c>
      <c r="R4032">
        <f t="shared" si="250"/>
        <v>2016</v>
      </c>
      <c r="S4032" s="17">
        <f t="shared" si="251"/>
        <v>42374.655081018514</v>
      </c>
    </row>
    <row r="4033" spans="1:19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14">
        <v>1414591364</v>
      </c>
      <c r="K4033" t="b">
        <v>0</v>
      </c>
      <c r="L4033">
        <v>0</v>
      </c>
      <c r="M4033" t="b">
        <v>0</v>
      </c>
      <c r="N4033" s="12" t="s">
        <v>8276</v>
      </c>
      <c r="O4033" t="s">
        <v>8277</v>
      </c>
      <c r="P4033" s="10">
        <f t="shared" si="248"/>
        <v>0</v>
      </c>
      <c r="Q4033" s="10" t="e">
        <f t="shared" si="249"/>
        <v>#DIV/0!</v>
      </c>
      <c r="R4033">
        <f t="shared" si="250"/>
        <v>2014</v>
      </c>
      <c r="S4033" s="17">
        <f t="shared" si="251"/>
        <v>41941.585231481484</v>
      </c>
    </row>
    <row r="4034" spans="1:19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14">
        <v>1445023516</v>
      </c>
      <c r="K4034" t="b">
        <v>0</v>
      </c>
      <c r="L4034">
        <v>7</v>
      </c>
      <c r="M4034" t="b">
        <v>0</v>
      </c>
      <c r="N4034" s="12" t="s">
        <v>8276</v>
      </c>
      <c r="O4034" t="s">
        <v>8277</v>
      </c>
      <c r="P4034" s="10">
        <f t="shared" si="248"/>
        <v>7</v>
      </c>
      <c r="Q4034" s="10">
        <f t="shared" si="249"/>
        <v>59</v>
      </c>
      <c r="R4034">
        <f t="shared" si="250"/>
        <v>2015</v>
      </c>
      <c r="S4034" s="17">
        <f t="shared" si="251"/>
        <v>42293.809212962966</v>
      </c>
    </row>
    <row r="4035" spans="1:19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14">
        <v>1472711224</v>
      </c>
      <c r="K4035" t="b">
        <v>0</v>
      </c>
      <c r="L4035">
        <v>94</v>
      </c>
      <c r="M4035" t="b">
        <v>0</v>
      </c>
      <c r="N4035" s="12" t="s">
        <v>8276</v>
      </c>
      <c r="O4035" t="s">
        <v>8277</v>
      </c>
      <c r="P4035" s="10">
        <f t="shared" ref="P4035:P4098" si="252">ROUND(E4035/D4035*100,0)</f>
        <v>26</v>
      </c>
      <c r="Q4035" s="10">
        <f t="shared" ref="Q4035:Q4098" si="253">ROUND(E4035/L4035,2)</f>
        <v>65.34</v>
      </c>
      <c r="R4035">
        <f t="shared" ref="R4035:R4098" si="254">YEAR(S4035)</f>
        <v>2016</v>
      </c>
      <c r="S4035" s="17">
        <f t="shared" ref="S4035:S4098" si="255">(((J4035/60)/60)/24)+DATE(1970,1,1)</f>
        <v>42614.268796296295</v>
      </c>
    </row>
    <row r="4036" spans="1:19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14">
        <v>1425509050</v>
      </c>
      <c r="K4036" t="b">
        <v>0</v>
      </c>
      <c r="L4036">
        <v>2</v>
      </c>
      <c r="M4036" t="b">
        <v>0</v>
      </c>
      <c r="N4036" s="12" t="s">
        <v>8276</v>
      </c>
      <c r="O4036" t="s">
        <v>8277</v>
      </c>
      <c r="P4036" s="10">
        <f t="shared" si="252"/>
        <v>1</v>
      </c>
      <c r="Q4036" s="10">
        <f t="shared" si="253"/>
        <v>100</v>
      </c>
      <c r="R4036">
        <f t="shared" si="254"/>
        <v>2015</v>
      </c>
      <c r="S4036" s="17">
        <f t="shared" si="255"/>
        <v>42067.947337962964</v>
      </c>
    </row>
    <row r="4037" spans="1:19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14">
        <v>1411333887</v>
      </c>
      <c r="K4037" t="b">
        <v>0</v>
      </c>
      <c r="L4037">
        <v>25</v>
      </c>
      <c r="M4037" t="b">
        <v>0</v>
      </c>
      <c r="N4037" s="12" t="s">
        <v>8276</v>
      </c>
      <c r="O4037" t="s">
        <v>8277</v>
      </c>
      <c r="P4037" s="10">
        <f t="shared" si="252"/>
        <v>37</v>
      </c>
      <c r="Q4037" s="10">
        <f t="shared" si="253"/>
        <v>147.4</v>
      </c>
      <c r="R4037">
        <f t="shared" si="254"/>
        <v>2014</v>
      </c>
      <c r="S4037" s="17">
        <f t="shared" si="255"/>
        <v>41903.882951388885</v>
      </c>
    </row>
    <row r="4038" spans="1:19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14">
        <v>1402784964</v>
      </c>
      <c r="K4038" t="b">
        <v>0</v>
      </c>
      <c r="L4038">
        <v>17</v>
      </c>
      <c r="M4038" t="b">
        <v>0</v>
      </c>
      <c r="N4038" s="12" t="s">
        <v>8276</v>
      </c>
      <c r="O4038" t="s">
        <v>8277</v>
      </c>
      <c r="P4038" s="10">
        <f t="shared" si="252"/>
        <v>47</v>
      </c>
      <c r="Q4038" s="10">
        <f t="shared" si="253"/>
        <v>166.06</v>
      </c>
      <c r="R4038">
        <f t="shared" si="254"/>
        <v>2014</v>
      </c>
      <c r="S4038" s="17">
        <f t="shared" si="255"/>
        <v>41804.937083333331</v>
      </c>
    </row>
    <row r="4039" spans="1:19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14">
        <v>1462585315</v>
      </c>
      <c r="K4039" t="b">
        <v>0</v>
      </c>
      <c r="L4039">
        <v>2</v>
      </c>
      <c r="M4039" t="b">
        <v>0</v>
      </c>
      <c r="N4039" s="12" t="s">
        <v>8276</v>
      </c>
      <c r="O4039" t="s">
        <v>8277</v>
      </c>
      <c r="P4039" s="10">
        <f t="shared" si="252"/>
        <v>11</v>
      </c>
      <c r="Q4039" s="10">
        <f t="shared" si="253"/>
        <v>40</v>
      </c>
      <c r="R4039">
        <f t="shared" si="254"/>
        <v>2016</v>
      </c>
      <c r="S4039" s="17">
        <f t="shared" si="255"/>
        <v>42497.070775462969</v>
      </c>
    </row>
    <row r="4040" spans="1:19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14">
        <v>1408389010</v>
      </c>
      <c r="K4040" t="b">
        <v>0</v>
      </c>
      <c r="L4040">
        <v>4</v>
      </c>
      <c r="M4040" t="b">
        <v>0</v>
      </c>
      <c r="N4040" s="12" t="s">
        <v>8276</v>
      </c>
      <c r="O4040" t="s">
        <v>8277</v>
      </c>
      <c r="P4040" s="10">
        <f t="shared" si="252"/>
        <v>12</v>
      </c>
      <c r="Q4040" s="10">
        <f t="shared" si="253"/>
        <v>75.25</v>
      </c>
      <c r="R4040">
        <f t="shared" si="254"/>
        <v>2014</v>
      </c>
      <c r="S4040" s="17">
        <f t="shared" si="255"/>
        <v>41869.798726851855</v>
      </c>
    </row>
    <row r="4041" spans="1:19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14">
        <v>1446048367</v>
      </c>
      <c r="K4041" t="b">
        <v>0</v>
      </c>
      <c r="L4041">
        <v>5</v>
      </c>
      <c r="M4041" t="b">
        <v>0</v>
      </c>
      <c r="N4041" s="12" t="s">
        <v>8276</v>
      </c>
      <c r="O4041" t="s">
        <v>8277</v>
      </c>
      <c r="P4041" s="10">
        <f t="shared" si="252"/>
        <v>60</v>
      </c>
      <c r="Q4041" s="10">
        <f t="shared" si="253"/>
        <v>60</v>
      </c>
      <c r="R4041">
        <f t="shared" si="254"/>
        <v>2015</v>
      </c>
      <c r="S4041" s="17">
        <f t="shared" si="255"/>
        <v>42305.670914351853</v>
      </c>
    </row>
    <row r="4042" spans="1:19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14">
        <v>1432100004</v>
      </c>
      <c r="K4042" t="b">
        <v>0</v>
      </c>
      <c r="L4042">
        <v>2</v>
      </c>
      <c r="M4042" t="b">
        <v>0</v>
      </c>
      <c r="N4042" s="12" t="s">
        <v>8276</v>
      </c>
      <c r="O4042" t="s">
        <v>8277</v>
      </c>
      <c r="P4042" s="10">
        <f t="shared" si="252"/>
        <v>31</v>
      </c>
      <c r="Q4042" s="10">
        <f t="shared" si="253"/>
        <v>1250</v>
      </c>
      <c r="R4042">
        <f t="shared" si="254"/>
        <v>2015</v>
      </c>
      <c r="S4042" s="17">
        <f t="shared" si="255"/>
        <v>42144.231527777782</v>
      </c>
    </row>
    <row r="4043" spans="1:19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14">
        <v>1467976954</v>
      </c>
      <c r="K4043" t="b">
        <v>0</v>
      </c>
      <c r="L4043">
        <v>2</v>
      </c>
      <c r="M4043" t="b">
        <v>0</v>
      </c>
      <c r="N4043" s="12" t="s">
        <v>8276</v>
      </c>
      <c r="O4043" t="s">
        <v>8277</v>
      </c>
      <c r="P4043" s="10">
        <f t="shared" si="252"/>
        <v>0</v>
      </c>
      <c r="Q4043" s="10">
        <f t="shared" si="253"/>
        <v>10.5</v>
      </c>
      <c r="R4043">
        <f t="shared" si="254"/>
        <v>2016</v>
      </c>
      <c r="S4043" s="17">
        <f t="shared" si="255"/>
        <v>42559.474004629628</v>
      </c>
    </row>
    <row r="4044" spans="1:19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14">
        <v>1419213664</v>
      </c>
      <c r="K4044" t="b">
        <v>0</v>
      </c>
      <c r="L4044">
        <v>3</v>
      </c>
      <c r="M4044" t="b">
        <v>0</v>
      </c>
      <c r="N4044" s="12" t="s">
        <v>8276</v>
      </c>
      <c r="O4044" t="s">
        <v>8277</v>
      </c>
      <c r="P4044" s="10">
        <f t="shared" si="252"/>
        <v>0</v>
      </c>
      <c r="Q4044" s="10">
        <f t="shared" si="253"/>
        <v>7</v>
      </c>
      <c r="R4044">
        <f t="shared" si="254"/>
        <v>2014</v>
      </c>
      <c r="S4044" s="17">
        <f t="shared" si="255"/>
        <v>41995.084074074075</v>
      </c>
    </row>
    <row r="4045" spans="1:19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14">
        <v>1415228325</v>
      </c>
      <c r="K4045" t="b">
        <v>0</v>
      </c>
      <c r="L4045">
        <v>0</v>
      </c>
      <c r="M4045" t="b">
        <v>0</v>
      </c>
      <c r="N4045" s="12" t="s">
        <v>8276</v>
      </c>
      <c r="O4045" t="s">
        <v>8277</v>
      </c>
      <c r="P4045" s="10">
        <f t="shared" si="252"/>
        <v>0</v>
      </c>
      <c r="Q4045" s="10" t="e">
        <f t="shared" si="253"/>
        <v>#DIV/0!</v>
      </c>
      <c r="R4045">
        <f t="shared" si="254"/>
        <v>2014</v>
      </c>
      <c r="S4045" s="17">
        <f t="shared" si="255"/>
        <v>41948.957465277781</v>
      </c>
    </row>
    <row r="4046" spans="1:19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14">
        <v>1426050982</v>
      </c>
      <c r="K4046" t="b">
        <v>0</v>
      </c>
      <c r="L4046">
        <v>4</v>
      </c>
      <c r="M4046" t="b">
        <v>0</v>
      </c>
      <c r="N4046" s="12" t="s">
        <v>8276</v>
      </c>
      <c r="O4046" t="s">
        <v>8277</v>
      </c>
      <c r="P4046" s="10">
        <f t="shared" si="252"/>
        <v>38</v>
      </c>
      <c r="Q4046" s="10">
        <f t="shared" si="253"/>
        <v>56.25</v>
      </c>
      <c r="R4046">
        <f t="shared" si="254"/>
        <v>2015</v>
      </c>
      <c r="S4046" s="17">
        <f t="shared" si="255"/>
        <v>42074.219699074078</v>
      </c>
    </row>
    <row r="4047" spans="1:19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14">
        <v>1406004589</v>
      </c>
      <c r="K4047" t="b">
        <v>0</v>
      </c>
      <c r="L4047">
        <v>1</v>
      </c>
      <c r="M4047" t="b">
        <v>0</v>
      </c>
      <c r="N4047" s="12" t="s">
        <v>8276</v>
      </c>
      <c r="O4047" t="s">
        <v>8277</v>
      </c>
      <c r="P4047" s="10">
        <f t="shared" si="252"/>
        <v>0</v>
      </c>
      <c r="Q4047" s="10">
        <f t="shared" si="253"/>
        <v>1</v>
      </c>
      <c r="R4047">
        <f t="shared" si="254"/>
        <v>2014</v>
      </c>
      <c r="S4047" s="17">
        <f t="shared" si="255"/>
        <v>41842.201261574075</v>
      </c>
    </row>
    <row r="4048" spans="1:19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14">
        <v>1411400210</v>
      </c>
      <c r="K4048" t="b">
        <v>0</v>
      </c>
      <c r="L4048">
        <v>12</v>
      </c>
      <c r="M4048" t="b">
        <v>0</v>
      </c>
      <c r="N4048" s="12" t="s">
        <v>8276</v>
      </c>
      <c r="O4048" t="s">
        <v>8277</v>
      </c>
      <c r="P4048" s="10">
        <f t="shared" si="252"/>
        <v>8</v>
      </c>
      <c r="Q4048" s="10">
        <f t="shared" si="253"/>
        <v>38.33</v>
      </c>
      <c r="R4048">
        <f t="shared" si="254"/>
        <v>2014</v>
      </c>
      <c r="S4048" s="17">
        <f t="shared" si="255"/>
        <v>41904.650578703702</v>
      </c>
    </row>
    <row r="4049" spans="1:19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14">
        <v>1418862743</v>
      </c>
      <c r="K4049" t="b">
        <v>0</v>
      </c>
      <c r="L4049">
        <v>4</v>
      </c>
      <c r="M4049" t="b">
        <v>0</v>
      </c>
      <c r="N4049" s="12" t="s">
        <v>8276</v>
      </c>
      <c r="O4049" t="s">
        <v>8277</v>
      </c>
      <c r="P4049" s="10">
        <f t="shared" si="252"/>
        <v>2</v>
      </c>
      <c r="Q4049" s="10">
        <f t="shared" si="253"/>
        <v>27.5</v>
      </c>
      <c r="R4049">
        <f t="shared" si="254"/>
        <v>2014</v>
      </c>
      <c r="S4049" s="17">
        <f t="shared" si="255"/>
        <v>41991.022488425922</v>
      </c>
    </row>
    <row r="4050" spans="1:19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14">
        <v>1457352787</v>
      </c>
      <c r="K4050" t="b">
        <v>0</v>
      </c>
      <c r="L4050">
        <v>91</v>
      </c>
      <c r="M4050" t="b">
        <v>0</v>
      </c>
      <c r="N4050" s="12" t="s">
        <v>8276</v>
      </c>
      <c r="O4050" t="s">
        <v>8277</v>
      </c>
      <c r="P4050" s="10">
        <f t="shared" si="252"/>
        <v>18</v>
      </c>
      <c r="Q4050" s="10">
        <f t="shared" si="253"/>
        <v>32.979999999999997</v>
      </c>
      <c r="R4050">
        <f t="shared" si="254"/>
        <v>2016</v>
      </c>
      <c r="S4050" s="17">
        <f t="shared" si="255"/>
        <v>42436.509108796294</v>
      </c>
    </row>
    <row r="4051" spans="1:19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14">
        <v>1434322815</v>
      </c>
      <c r="K4051" t="b">
        <v>0</v>
      </c>
      <c r="L4051">
        <v>1</v>
      </c>
      <c r="M4051" t="b">
        <v>0</v>
      </c>
      <c r="N4051" s="12" t="s">
        <v>8276</v>
      </c>
      <c r="O4051" t="s">
        <v>8277</v>
      </c>
      <c r="P4051" s="10">
        <f t="shared" si="252"/>
        <v>0</v>
      </c>
      <c r="Q4051" s="10">
        <f t="shared" si="253"/>
        <v>16</v>
      </c>
      <c r="R4051">
        <f t="shared" si="254"/>
        <v>2015</v>
      </c>
      <c r="S4051" s="17">
        <f t="shared" si="255"/>
        <v>42169.958506944444</v>
      </c>
    </row>
    <row r="4052" spans="1:19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14">
        <v>1411485391</v>
      </c>
      <c r="K4052" t="b">
        <v>0</v>
      </c>
      <c r="L4052">
        <v>1</v>
      </c>
      <c r="M4052" t="b">
        <v>0</v>
      </c>
      <c r="N4052" s="12" t="s">
        <v>8276</v>
      </c>
      <c r="O4052" t="s">
        <v>8277</v>
      </c>
      <c r="P4052" s="10">
        <f t="shared" si="252"/>
        <v>0</v>
      </c>
      <c r="Q4052" s="10">
        <f t="shared" si="253"/>
        <v>1</v>
      </c>
      <c r="R4052">
        <f t="shared" si="254"/>
        <v>2014</v>
      </c>
      <c r="S4052" s="17">
        <f t="shared" si="255"/>
        <v>41905.636469907404</v>
      </c>
    </row>
    <row r="4053" spans="1:19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14">
        <v>1399058797</v>
      </c>
      <c r="K4053" t="b">
        <v>0</v>
      </c>
      <c r="L4053">
        <v>0</v>
      </c>
      <c r="M4053" t="b">
        <v>0</v>
      </c>
      <c r="N4053" s="12" t="s">
        <v>8276</v>
      </c>
      <c r="O4053" t="s">
        <v>8277</v>
      </c>
      <c r="P4053" s="10">
        <f t="shared" si="252"/>
        <v>0</v>
      </c>
      <c r="Q4053" s="10" t="e">
        <f t="shared" si="253"/>
        <v>#DIV/0!</v>
      </c>
      <c r="R4053">
        <f t="shared" si="254"/>
        <v>2014</v>
      </c>
      <c r="S4053" s="17">
        <f t="shared" si="255"/>
        <v>41761.810150462967</v>
      </c>
    </row>
    <row r="4054" spans="1:19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14">
        <v>1408050316</v>
      </c>
      <c r="K4054" t="b">
        <v>0</v>
      </c>
      <c r="L4054">
        <v>13</v>
      </c>
      <c r="M4054" t="b">
        <v>0</v>
      </c>
      <c r="N4054" s="12" t="s">
        <v>8276</v>
      </c>
      <c r="O4054" t="s">
        <v>8277</v>
      </c>
      <c r="P4054" s="10">
        <f t="shared" si="252"/>
        <v>38</v>
      </c>
      <c r="Q4054" s="10">
        <f t="shared" si="253"/>
        <v>86.62</v>
      </c>
      <c r="R4054">
        <f t="shared" si="254"/>
        <v>2014</v>
      </c>
      <c r="S4054" s="17">
        <f t="shared" si="255"/>
        <v>41865.878657407404</v>
      </c>
    </row>
    <row r="4055" spans="1:19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14">
        <v>1413477228</v>
      </c>
      <c r="K4055" t="b">
        <v>0</v>
      </c>
      <c r="L4055">
        <v>2</v>
      </c>
      <c r="M4055" t="b">
        <v>0</v>
      </c>
      <c r="N4055" s="12" t="s">
        <v>8276</v>
      </c>
      <c r="O4055" t="s">
        <v>8277</v>
      </c>
      <c r="P4055" s="10">
        <f t="shared" si="252"/>
        <v>22</v>
      </c>
      <c r="Q4055" s="10">
        <f t="shared" si="253"/>
        <v>55</v>
      </c>
      <c r="R4055">
        <f t="shared" si="254"/>
        <v>2014</v>
      </c>
      <c r="S4055" s="17">
        <f t="shared" si="255"/>
        <v>41928.690138888887</v>
      </c>
    </row>
    <row r="4056" spans="1:19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14">
        <v>1472674285</v>
      </c>
      <c r="K4056" t="b">
        <v>0</v>
      </c>
      <c r="L4056">
        <v>0</v>
      </c>
      <c r="M4056" t="b">
        <v>0</v>
      </c>
      <c r="N4056" s="12" t="s">
        <v>8276</v>
      </c>
      <c r="O4056" t="s">
        <v>8277</v>
      </c>
      <c r="P4056" s="10">
        <f t="shared" si="252"/>
        <v>0</v>
      </c>
      <c r="Q4056" s="10" t="e">
        <f t="shared" si="253"/>
        <v>#DIV/0!</v>
      </c>
      <c r="R4056">
        <f t="shared" si="254"/>
        <v>2016</v>
      </c>
      <c r="S4056" s="17">
        <f t="shared" si="255"/>
        <v>42613.841261574074</v>
      </c>
    </row>
    <row r="4057" spans="1:19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14">
        <v>1400600031</v>
      </c>
      <c r="K4057" t="b">
        <v>0</v>
      </c>
      <c r="L4057">
        <v>21</v>
      </c>
      <c r="M4057" t="b">
        <v>0</v>
      </c>
      <c r="N4057" s="12" t="s">
        <v>8276</v>
      </c>
      <c r="O4057" t="s">
        <v>8277</v>
      </c>
      <c r="P4057" s="10">
        <f t="shared" si="252"/>
        <v>18</v>
      </c>
      <c r="Q4057" s="10">
        <f t="shared" si="253"/>
        <v>41.95</v>
      </c>
      <c r="R4057">
        <f t="shared" si="254"/>
        <v>2014</v>
      </c>
      <c r="S4057" s="17">
        <f t="shared" si="255"/>
        <v>41779.648506944446</v>
      </c>
    </row>
    <row r="4058" spans="1:19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14">
        <v>1465856639</v>
      </c>
      <c r="K4058" t="b">
        <v>0</v>
      </c>
      <c r="L4058">
        <v>9</v>
      </c>
      <c r="M4058" t="b">
        <v>0</v>
      </c>
      <c r="N4058" s="12" t="s">
        <v>8276</v>
      </c>
      <c r="O4058" t="s">
        <v>8277</v>
      </c>
      <c r="P4058" s="10">
        <f t="shared" si="252"/>
        <v>53</v>
      </c>
      <c r="Q4058" s="10">
        <f t="shared" si="253"/>
        <v>88.33</v>
      </c>
      <c r="R4058">
        <f t="shared" si="254"/>
        <v>2016</v>
      </c>
      <c r="S4058" s="17">
        <f t="shared" si="255"/>
        <v>42534.933321759265</v>
      </c>
    </row>
    <row r="4059" spans="1:19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14">
        <v>1446506080</v>
      </c>
      <c r="K4059" t="b">
        <v>0</v>
      </c>
      <c r="L4059">
        <v>6</v>
      </c>
      <c r="M4059" t="b">
        <v>0</v>
      </c>
      <c r="N4059" s="12" t="s">
        <v>8276</v>
      </c>
      <c r="O4059" t="s">
        <v>8277</v>
      </c>
      <c r="P4059" s="10">
        <f t="shared" si="252"/>
        <v>22</v>
      </c>
      <c r="Q4059" s="10">
        <f t="shared" si="253"/>
        <v>129.16999999999999</v>
      </c>
      <c r="R4059">
        <f t="shared" si="254"/>
        <v>2015</v>
      </c>
      <c r="S4059" s="17">
        <f t="shared" si="255"/>
        <v>42310.968518518523</v>
      </c>
    </row>
    <row r="4060" spans="1:19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14">
        <v>1458178044</v>
      </c>
      <c r="K4060" t="b">
        <v>0</v>
      </c>
      <c r="L4060">
        <v>4</v>
      </c>
      <c r="M4060" t="b">
        <v>0</v>
      </c>
      <c r="N4060" s="12" t="s">
        <v>8276</v>
      </c>
      <c r="O4060" t="s">
        <v>8277</v>
      </c>
      <c r="P4060" s="10">
        <f t="shared" si="252"/>
        <v>3</v>
      </c>
      <c r="Q4060" s="10">
        <f t="shared" si="253"/>
        <v>23.75</v>
      </c>
      <c r="R4060">
        <f t="shared" si="254"/>
        <v>2016</v>
      </c>
      <c r="S4060" s="17">
        <f t="shared" si="255"/>
        <v>42446.060694444444</v>
      </c>
    </row>
    <row r="4061" spans="1:19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14">
        <v>1408116152</v>
      </c>
      <c r="K4061" t="b">
        <v>0</v>
      </c>
      <c r="L4061">
        <v>7</v>
      </c>
      <c r="M4061" t="b">
        <v>0</v>
      </c>
      <c r="N4061" s="12" t="s">
        <v>8276</v>
      </c>
      <c r="O4061" t="s">
        <v>8277</v>
      </c>
      <c r="P4061" s="10">
        <f t="shared" si="252"/>
        <v>3</v>
      </c>
      <c r="Q4061" s="10">
        <f t="shared" si="253"/>
        <v>35.71</v>
      </c>
      <c r="R4061">
        <f t="shared" si="254"/>
        <v>2014</v>
      </c>
      <c r="S4061" s="17">
        <f t="shared" si="255"/>
        <v>41866.640648148146</v>
      </c>
    </row>
    <row r="4062" spans="1:19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14">
        <v>1400604056</v>
      </c>
      <c r="K4062" t="b">
        <v>0</v>
      </c>
      <c r="L4062">
        <v>5</v>
      </c>
      <c r="M4062" t="b">
        <v>0</v>
      </c>
      <c r="N4062" s="12" t="s">
        <v>8276</v>
      </c>
      <c r="O4062" t="s">
        <v>8277</v>
      </c>
      <c r="P4062" s="10">
        <f t="shared" si="252"/>
        <v>3</v>
      </c>
      <c r="Q4062" s="10">
        <f t="shared" si="253"/>
        <v>57</v>
      </c>
      <c r="R4062">
        <f t="shared" si="254"/>
        <v>2014</v>
      </c>
      <c r="S4062" s="17">
        <f t="shared" si="255"/>
        <v>41779.695092592592</v>
      </c>
    </row>
    <row r="4063" spans="1:19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14">
        <v>1456025023</v>
      </c>
      <c r="K4063" t="b">
        <v>0</v>
      </c>
      <c r="L4063">
        <v>0</v>
      </c>
      <c r="M4063" t="b">
        <v>0</v>
      </c>
      <c r="N4063" s="12" t="s">
        <v>8276</v>
      </c>
      <c r="O4063" t="s">
        <v>8277</v>
      </c>
      <c r="P4063" s="10">
        <f t="shared" si="252"/>
        <v>0</v>
      </c>
      <c r="Q4063" s="10" t="e">
        <f t="shared" si="253"/>
        <v>#DIV/0!</v>
      </c>
      <c r="R4063">
        <f t="shared" si="254"/>
        <v>2016</v>
      </c>
      <c r="S4063" s="17">
        <f t="shared" si="255"/>
        <v>42421.141469907408</v>
      </c>
    </row>
    <row r="4064" spans="1:19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14">
        <v>1464889468</v>
      </c>
      <c r="K4064" t="b">
        <v>0</v>
      </c>
      <c r="L4064">
        <v>3</v>
      </c>
      <c r="M4064" t="b">
        <v>0</v>
      </c>
      <c r="N4064" s="12" t="s">
        <v>8276</v>
      </c>
      <c r="O4064" t="s">
        <v>8277</v>
      </c>
      <c r="P4064" s="10">
        <f t="shared" si="252"/>
        <v>2</v>
      </c>
      <c r="Q4064" s="10">
        <f t="shared" si="253"/>
        <v>163.33000000000001</v>
      </c>
      <c r="R4064">
        <f t="shared" si="254"/>
        <v>2016</v>
      </c>
      <c r="S4064" s="17">
        <f t="shared" si="255"/>
        <v>42523.739212962959</v>
      </c>
    </row>
    <row r="4065" spans="1:19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14">
        <v>1401294084</v>
      </c>
      <c r="K4065" t="b">
        <v>0</v>
      </c>
      <c r="L4065">
        <v>9</v>
      </c>
      <c r="M4065" t="b">
        <v>0</v>
      </c>
      <c r="N4065" s="12" t="s">
        <v>8276</v>
      </c>
      <c r="O4065" t="s">
        <v>8277</v>
      </c>
      <c r="P4065" s="10">
        <f t="shared" si="252"/>
        <v>1</v>
      </c>
      <c r="Q4065" s="10">
        <f t="shared" si="253"/>
        <v>15</v>
      </c>
      <c r="R4065">
        <f t="shared" si="254"/>
        <v>2014</v>
      </c>
      <c r="S4065" s="17">
        <f t="shared" si="255"/>
        <v>41787.681527777779</v>
      </c>
    </row>
    <row r="4066" spans="1:19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14">
        <v>1427724426</v>
      </c>
      <c r="K4066" t="b">
        <v>0</v>
      </c>
      <c r="L4066">
        <v>6</v>
      </c>
      <c r="M4066" t="b">
        <v>0</v>
      </c>
      <c r="N4066" s="12" t="s">
        <v>8276</v>
      </c>
      <c r="O4066" t="s">
        <v>8277</v>
      </c>
      <c r="P4066" s="10">
        <f t="shared" si="252"/>
        <v>19</v>
      </c>
      <c r="Q4066" s="10">
        <f t="shared" si="253"/>
        <v>64.17</v>
      </c>
      <c r="R4066">
        <f t="shared" si="254"/>
        <v>2015</v>
      </c>
      <c r="S4066" s="17">
        <f t="shared" si="255"/>
        <v>42093.588263888887</v>
      </c>
    </row>
    <row r="4067" spans="1:19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14">
        <v>1405291811</v>
      </c>
      <c r="K4067" t="b">
        <v>0</v>
      </c>
      <c r="L4067">
        <v>4</v>
      </c>
      <c r="M4067" t="b">
        <v>0</v>
      </c>
      <c r="N4067" s="12" t="s">
        <v>8276</v>
      </c>
      <c r="O4067" t="s">
        <v>8277</v>
      </c>
      <c r="P4067" s="10">
        <f t="shared" si="252"/>
        <v>1</v>
      </c>
      <c r="Q4067" s="10">
        <f t="shared" si="253"/>
        <v>6.75</v>
      </c>
      <c r="R4067">
        <f t="shared" si="254"/>
        <v>2014</v>
      </c>
      <c r="S4067" s="17">
        <f t="shared" si="255"/>
        <v>41833.951516203706</v>
      </c>
    </row>
    <row r="4068" spans="1:19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14">
        <v>1461027388</v>
      </c>
      <c r="K4068" t="b">
        <v>0</v>
      </c>
      <c r="L4068">
        <v>1</v>
      </c>
      <c r="M4068" t="b">
        <v>0</v>
      </c>
      <c r="N4068" s="12" t="s">
        <v>8276</v>
      </c>
      <c r="O4068" t="s">
        <v>8277</v>
      </c>
      <c r="P4068" s="10">
        <f t="shared" si="252"/>
        <v>0</v>
      </c>
      <c r="Q4068" s="10">
        <f t="shared" si="253"/>
        <v>25</v>
      </c>
      <c r="R4068">
        <f t="shared" si="254"/>
        <v>2016</v>
      </c>
      <c r="S4068" s="17">
        <f t="shared" si="255"/>
        <v>42479.039212962962</v>
      </c>
    </row>
    <row r="4069" spans="1:19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14">
        <v>1439952550</v>
      </c>
      <c r="K4069" t="b">
        <v>0</v>
      </c>
      <c r="L4069">
        <v>17</v>
      </c>
      <c r="M4069" t="b">
        <v>0</v>
      </c>
      <c r="N4069" s="12" t="s">
        <v>8276</v>
      </c>
      <c r="O4069" t="s">
        <v>8277</v>
      </c>
      <c r="P4069" s="10">
        <f t="shared" si="252"/>
        <v>61</v>
      </c>
      <c r="Q4069" s="10">
        <f t="shared" si="253"/>
        <v>179.12</v>
      </c>
      <c r="R4069">
        <f t="shared" si="254"/>
        <v>2015</v>
      </c>
      <c r="S4069" s="17">
        <f t="shared" si="255"/>
        <v>42235.117476851854</v>
      </c>
    </row>
    <row r="4070" spans="1:19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14">
        <v>1481756855</v>
      </c>
      <c r="K4070" t="b">
        <v>0</v>
      </c>
      <c r="L4070">
        <v>1</v>
      </c>
      <c r="M4070" t="b">
        <v>0</v>
      </c>
      <c r="N4070" s="12" t="s">
        <v>8276</v>
      </c>
      <c r="O4070" t="s">
        <v>8277</v>
      </c>
      <c r="P4070" s="10">
        <f t="shared" si="252"/>
        <v>1</v>
      </c>
      <c r="Q4070" s="10">
        <f t="shared" si="253"/>
        <v>34.950000000000003</v>
      </c>
      <c r="R4070">
        <f t="shared" si="254"/>
        <v>2016</v>
      </c>
      <c r="S4070" s="17">
        <f t="shared" si="255"/>
        <v>42718.963599537034</v>
      </c>
    </row>
    <row r="4071" spans="1:19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14">
        <v>1421596356</v>
      </c>
      <c r="K4071" t="b">
        <v>0</v>
      </c>
      <c r="L4071">
        <v>13</v>
      </c>
      <c r="M4071" t="b">
        <v>0</v>
      </c>
      <c r="N4071" s="12" t="s">
        <v>8276</v>
      </c>
      <c r="O4071" t="s">
        <v>8277</v>
      </c>
      <c r="P4071" s="10">
        <f t="shared" si="252"/>
        <v>34</v>
      </c>
      <c r="Q4071" s="10">
        <f t="shared" si="253"/>
        <v>33.08</v>
      </c>
      <c r="R4071">
        <f t="shared" si="254"/>
        <v>2015</v>
      </c>
      <c r="S4071" s="17">
        <f t="shared" si="255"/>
        <v>42022.661527777775</v>
      </c>
    </row>
    <row r="4072" spans="1:19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14">
        <v>1422374420</v>
      </c>
      <c r="K4072" t="b">
        <v>0</v>
      </c>
      <c r="L4072">
        <v>6</v>
      </c>
      <c r="M4072" t="b">
        <v>0</v>
      </c>
      <c r="N4072" s="12" t="s">
        <v>8276</v>
      </c>
      <c r="O4072" t="s">
        <v>8277</v>
      </c>
      <c r="P4072" s="10">
        <f t="shared" si="252"/>
        <v>17</v>
      </c>
      <c r="Q4072" s="10">
        <f t="shared" si="253"/>
        <v>27.5</v>
      </c>
      <c r="R4072">
        <f t="shared" si="254"/>
        <v>2015</v>
      </c>
      <c r="S4072" s="17">
        <f t="shared" si="255"/>
        <v>42031.666898148149</v>
      </c>
    </row>
    <row r="4073" spans="1:19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14">
        <v>1480187931</v>
      </c>
      <c r="K4073" t="b">
        <v>0</v>
      </c>
      <c r="L4073">
        <v>0</v>
      </c>
      <c r="M4073" t="b">
        <v>0</v>
      </c>
      <c r="N4073" s="12" t="s">
        <v>8276</v>
      </c>
      <c r="O4073" t="s">
        <v>8277</v>
      </c>
      <c r="P4073" s="10">
        <f t="shared" si="252"/>
        <v>0</v>
      </c>
      <c r="Q4073" s="10" t="e">
        <f t="shared" si="253"/>
        <v>#DIV/0!</v>
      </c>
      <c r="R4073">
        <f t="shared" si="254"/>
        <v>2016</v>
      </c>
      <c r="S4073" s="17">
        <f t="shared" si="255"/>
        <v>42700.804756944446</v>
      </c>
    </row>
    <row r="4074" spans="1:19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14">
        <v>1403462111</v>
      </c>
      <c r="K4074" t="b">
        <v>0</v>
      </c>
      <c r="L4074">
        <v>2</v>
      </c>
      <c r="M4074" t="b">
        <v>0</v>
      </c>
      <c r="N4074" s="12" t="s">
        <v>8276</v>
      </c>
      <c r="O4074" t="s">
        <v>8277</v>
      </c>
      <c r="P4074" s="10">
        <f t="shared" si="252"/>
        <v>0</v>
      </c>
      <c r="Q4074" s="10">
        <f t="shared" si="253"/>
        <v>2</v>
      </c>
      <c r="R4074">
        <f t="shared" si="254"/>
        <v>2014</v>
      </c>
      <c r="S4074" s="17">
        <f t="shared" si="255"/>
        <v>41812.77443287037</v>
      </c>
    </row>
    <row r="4075" spans="1:19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14">
        <v>1426407426</v>
      </c>
      <c r="K4075" t="b">
        <v>0</v>
      </c>
      <c r="L4075">
        <v>2</v>
      </c>
      <c r="M4075" t="b">
        <v>0</v>
      </c>
      <c r="N4075" s="12" t="s">
        <v>8276</v>
      </c>
      <c r="O4075" t="s">
        <v>8277</v>
      </c>
      <c r="P4075" s="10">
        <f t="shared" si="252"/>
        <v>1</v>
      </c>
      <c r="Q4075" s="10">
        <f t="shared" si="253"/>
        <v>18.5</v>
      </c>
      <c r="R4075">
        <f t="shared" si="254"/>
        <v>2015</v>
      </c>
      <c r="S4075" s="17">
        <f t="shared" si="255"/>
        <v>42078.34520833334</v>
      </c>
    </row>
    <row r="4076" spans="1:19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14">
        <v>1444137375</v>
      </c>
      <c r="K4076" t="b">
        <v>0</v>
      </c>
      <c r="L4076">
        <v>21</v>
      </c>
      <c r="M4076" t="b">
        <v>0</v>
      </c>
      <c r="N4076" s="12" t="s">
        <v>8276</v>
      </c>
      <c r="O4076" t="s">
        <v>8277</v>
      </c>
      <c r="P4076" s="10">
        <f t="shared" si="252"/>
        <v>27</v>
      </c>
      <c r="Q4076" s="10">
        <f t="shared" si="253"/>
        <v>35</v>
      </c>
      <c r="R4076">
        <f t="shared" si="254"/>
        <v>2015</v>
      </c>
      <c r="S4076" s="17">
        <f t="shared" si="255"/>
        <v>42283.552951388891</v>
      </c>
    </row>
    <row r="4077" spans="1:19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14">
        <v>1400547969</v>
      </c>
      <c r="K4077" t="b">
        <v>0</v>
      </c>
      <c r="L4077">
        <v>13</v>
      </c>
      <c r="M4077" t="b">
        <v>0</v>
      </c>
      <c r="N4077" s="12" t="s">
        <v>8276</v>
      </c>
      <c r="O4077" t="s">
        <v>8277</v>
      </c>
      <c r="P4077" s="10">
        <f t="shared" si="252"/>
        <v>29</v>
      </c>
      <c r="Q4077" s="10">
        <f t="shared" si="253"/>
        <v>44.31</v>
      </c>
      <c r="R4077">
        <f t="shared" si="254"/>
        <v>2014</v>
      </c>
      <c r="S4077" s="17">
        <f t="shared" si="255"/>
        <v>41779.045937499999</v>
      </c>
    </row>
    <row r="4078" spans="1:19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14">
        <v>1411499149</v>
      </c>
      <c r="K4078" t="b">
        <v>0</v>
      </c>
      <c r="L4078">
        <v>0</v>
      </c>
      <c r="M4078" t="b">
        <v>0</v>
      </c>
      <c r="N4078" s="12" t="s">
        <v>8276</v>
      </c>
      <c r="O4078" t="s">
        <v>8277</v>
      </c>
      <c r="P4078" s="10">
        <f t="shared" si="252"/>
        <v>0</v>
      </c>
      <c r="Q4078" s="10" t="e">
        <f t="shared" si="253"/>
        <v>#DIV/0!</v>
      </c>
      <c r="R4078">
        <f t="shared" si="254"/>
        <v>2014</v>
      </c>
      <c r="S4078" s="17">
        <f t="shared" si="255"/>
        <v>41905.795706018522</v>
      </c>
    </row>
    <row r="4079" spans="1:19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14">
        <v>1479747794</v>
      </c>
      <c r="K4079" t="b">
        <v>0</v>
      </c>
      <c r="L4079">
        <v>6</v>
      </c>
      <c r="M4079" t="b">
        <v>0</v>
      </c>
      <c r="N4079" s="12" t="s">
        <v>8276</v>
      </c>
      <c r="O4079" t="s">
        <v>8277</v>
      </c>
      <c r="P4079" s="10">
        <f t="shared" si="252"/>
        <v>9</v>
      </c>
      <c r="Q4079" s="10">
        <f t="shared" si="253"/>
        <v>222.5</v>
      </c>
      <c r="R4079">
        <f t="shared" si="254"/>
        <v>2016</v>
      </c>
      <c r="S4079" s="17">
        <f t="shared" si="255"/>
        <v>42695.7105787037</v>
      </c>
    </row>
    <row r="4080" spans="1:19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14">
        <v>1482951242</v>
      </c>
      <c r="K4080" t="b">
        <v>0</v>
      </c>
      <c r="L4080">
        <v>0</v>
      </c>
      <c r="M4080" t="b">
        <v>0</v>
      </c>
      <c r="N4080" s="12" t="s">
        <v>8276</v>
      </c>
      <c r="O4080" t="s">
        <v>8277</v>
      </c>
      <c r="P4080" s="10">
        <f t="shared" si="252"/>
        <v>0</v>
      </c>
      <c r="Q4080" s="10" t="e">
        <f t="shared" si="253"/>
        <v>#DIV/0!</v>
      </c>
      <c r="R4080">
        <f t="shared" si="254"/>
        <v>2016</v>
      </c>
      <c r="S4080" s="17">
        <f t="shared" si="255"/>
        <v>42732.787523148145</v>
      </c>
    </row>
    <row r="4081" spans="1:19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14">
        <v>1463783521</v>
      </c>
      <c r="K4081" t="b">
        <v>0</v>
      </c>
      <c r="L4081">
        <v>1</v>
      </c>
      <c r="M4081" t="b">
        <v>0</v>
      </c>
      <c r="N4081" s="12" t="s">
        <v>8276</v>
      </c>
      <c r="O4081" t="s">
        <v>8277</v>
      </c>
      <c r="P4081" s="10">
        <f t="shared" si="252"/>
        <v>0</v>
      </c>
      <c r="Q4081" s="10">
        <f t="shared" si="253"/>
        <v>5</v>
      </c>
      <c r="R4081">
        <f t="shared" si="254"/>
        <v>2016</v>
      </c>
      <c r="S4081" s="17">
        <f t="shared" si="255"/>
        <v>42510.938900462963</v>
      </c>
    </row>
    <row r="4082" spans="1:19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14">
        <v>1463849116</v>
      </c>
      <c r="K4082" t="b">
        <v>0</v>
      </c>
      <c r="L4082">
        <v>0</v>
      </c>
      <c r="M4082" t="b">
        <v>0</v>
      </c>
      <c r="N4082" s="12" t="s">
        <v>8276</v>
      </c>
      <c r="O4082" t="s">
        <v>8277</v>
      </c>
      <c r="P4082" s="10">
        <f t="shared" si="252"/>
        <v>0</v>
      </c>
      <c r="Q4082" s="10" t="e">
        <f t="shared" si="253"/>
        <v>#DIV/0!</v>
      </c>
      <c r="R4082">
        <f t="shared" si="254"/>
        <v>2016</v>
      </c>
      <c r="S4082" s="17">
        <f t="shared" si="255"/>
        <v>42511.698101851856</v>
      </c>
    </row>
    <row r="4083" spans="1:19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14">
        <v>1423231025</v>
      </c>
      <c r="K4083" t="b">
        <v>0</v>
      </c>
      <c r="L4083">
        <v>12</v>
      </c>
      <c r="M4083" t="b">
        <v>0</v>
      </c>
      <c r="N4083" s="12" t="s">
        <v>8276</v>
      </c>
      <c r="O4083" t="s">
        <v>8277</v>
      </c>
      <c r="P4083" s="10">
        <f t="shared" si="252"/>
        <v>16</v>
      </c>
      <c r="Q4083" s="10">
        <f t="shared" si="253"/>
        <v>29.17</v>
      </c>
      <c r="R4083">
        <f t="shared" si="254"/>
        <v>2015</v>
      </c>
      <c r="S4083" s="17">
        <f t="shared" si="255"/>
        <v>42041.581307870365</v>
      </c>
    </row>
    <row r="4084" spans="1:19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14">
        <v>1446179553</v>
      </c>
      <c r="K4084" t="b">
        <v>0</v>
      </c>
      <c r="L4084">
        <v>2</v>
      </c>
      <c r="M4084" t="b">
        <v>0</v>
      </c>
      <c r="N4084" s="12" t="s">
        <v>8276</v>
      </c>
      <c r="O4084" t="s">
        <v>8277</v>
      </c>
      <c r="P4084" s="10">
        <f t="shared" si="252"/>
        <v>2</v>
      </c>
      <c r="Q4084" s="10">
        <f t="shared" si="253"/>
        <v>1.5</v>
      </c>
      <c r="R4084">
        <f t="shared" si="254"/>
        <v>2015</v>
      </c>
      <c r="S4084" s="17">
        <f t="shared" si="255"/>
        <v>42307.189270833333</v>
      </c>
    </row>
    <row r="4085" spans="1:19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14">
        <v>1450203416</v>
      </c>
      <c r="K4085" t="b">
        <v>0</v>
      </c>
      <c r="L4085">
        <v>6</v>
      </c>
      <c r="M4085" t="b">
        <v>0</v>
      </c>
      <c r="N4085" s="12" t="s">
        <v>8276</v>
      </c>
      <c r="O4085" t="s">
        <v>8277</v>
      </c>
      <c r="P4085" s="10">
        <f t="shared" si="252"/>
        <v>22</v>
      </c>
      <c r="Q4085" s="10">
        <f t="shared" si="253"/>
        <v>126.5</v>
      </c>
      <c r="R4085">
        <f t="shared" si="254"/>
        <v>2015</v>
      </c>
      <c r="S4085" s="17">
        <f t="shared" si="255"/>
        <v>42353.761759259258</v>
      </c>
    </row>
    <row r="4086" spans="1:19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14">
        <v>1473416906</v>
      </c>
      <c r="K4086" t="b">
        <v>0</v>
      </c>
      <c r="L4086">
        <v>1</v>
      </c>
      <c r="M4086" t="b">
        <v>0</v>
      </c>
      <c r="N4086" s="12" t="s">
        <v>8276</v>
      </c>
      <c r="O4086" t="s">
        <v>8277</v>
      </c>
      <c r="P4086" s="10">
        <f t="shared" si="252"/>
        <v>0</v>
      </c>
      <c r="Q4086" s="10">
        <f t="shared" si="253"/>
        <v>10</v>
      </c>
      <c r="R4086">
        <f t="shared" si="254"/>
        <v>2016</v>
      </c>
      <c r="S4086" s="17">
        <f t="shared" si="255"/>
        <v>42622.436412037037</v>
      </c>
    </row>
    <row r="4087" spans="1:19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14">
        <v>1424701775</v>
      </c>
      <c r="K4087" t="b">
        <v>0</v>
      </c>
      <c r="L4087">
        <v>1</v>
      </c>
      <c r="M4087" t="b">
        <v>0</v>
      </c>
      <c r="N4087" s="12" t="s">
        <v>8276</v>
      </c>
      <c r="O4087" t="s">
        <v>8277</v>
      </c>
      <c r="P4087" s="10">
        <f t="shared" si="252"/>
        <v>0</v>
      </c>
      <c r="Q4087" s="10">
        <f t="shared" si="253"/>
        <v>10</v>
      </c>
      <c r="R4087">
        <f t="shared" si="254"/>
        <v>2015</v>
      </c>
      <c r="S4087" s="17">
        <f t="shared" si="255"/>
        <v>42058.603877314818</v>
      </c>
    </row>
    <row r="4088" spans="1:19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14">
        <v>1445985299</v>
      </c>
      <c r="K4088" t="b">
        <v>0</v>
      </c>
      <c r="L4088">
        <v>5</v>
      </c>
      <c r="M4088" t="b">
        <v>0</v>
      </c>
      <c r="N4088" s="12" t="s">
        <v>8276</v>
      </c>
      <c r="O4088" t="s">
        <v>8277</v>
      </c>
      <c r="P4088" s="10">
        <f t="shared" si="252"/>
        <v>5</v>
      </c>
      <c r="Q4088" s="10">
        <f t="shared" si="253"/>
        <v>9.4</v>
      </c>
      <c r="R4088">
        <f t="shared" si="254"/>
        <v>2015</v>
      </c>
      <c r="S4088" s="17">
        <f t="shared" si="255"/>
        <v>42304.940960648149</v>
      </c>
    </row>
    <row r="4089" spans="1:19" ht="15.7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14">
        <v>1466185786</v>
      </c>
      <c r="K4089" t="b">
        <v>0</v>
      </c>
      <c r="L4089">
        <v>0</v>
      </c>
      <c r="M4089" t="b">
        <v>0</v>
      </c>
      <c r="N4089" s="12" t="s">
        <v>8276</v>
      </c>
      <c r="O4089" t="s">
        <v>8277</v>
      </c>
      <c r="P4089" s="10">
        <f t="shared" si="252"/>
        <v>0</v>
      </c>
      <c r="Q4089" s="10" t="e">
        <f t="shared" si="253"/>
        <v>#DIV/0!</v>
      </c>
      <c r="R4089">
        <f t="shared" si="254"/>
        <v>2016</v>
      </c>
      <c r="S4089" s="17">
        <f t="shared" si="255"/>
        <v>42538.742893518516</v>
      </c>
    </row>
    <row r="4090" spans="1:19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14">
        <v>1418827324</v>
      </c>
      <c r="K4090" t="b">
        <v>0</v>
      </c>
      <c r="L4090">
        <v>3</v>
      </c>
      <c r="M4090" t="b">
        <v>0</v>
      </c>
      <c r="N4090" s="12" t="s">
        <v>8276</v>
      </c>
      <c r="O4090" t="s">
        <v>8277</v>
      </c>
      <c r="P4090" s="10">
        <f t="shared" si="252"/>
        <v>11</v>
      </c>
      <c r="Q4090" s="10">
        <f t="shared" si="253"/>
        <v>72</v>
      </c>
      <c r="R4090">
        <f t="shared" si="254"/>
        <v>2014</v>
      </c>
      <c r="S4090" s="17">
        <f t="shared" si="255"/>
        <v>41990.612546296295</v>
      </c>
    </row>
    <row r="4091" spans="1:19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14">
        <v>1430242488</v>
      </c>
      <c r="K4091" t="b">
        <v>0</v>
      </c>
      <c r="L4091">
        <v>8</v>
      </c>
      <c r="M4091" t="b">
        <v>0</v>
      </c>
      <c r="N4091" s="12" t="s">
        <v>8276</v>
      </c>
      <c r="O4091" t="s">
        <v>8277</v>
      </c>
      <c r="P4091" s="10">
        <f t="shared" si="252"/>
        <v>5</v>
      </c>
      <c r="Q4091" s="10">
        <f t="shared" si="253"/>
        <v>30</v>
      </c>
      <c r="R4091">
        <f t="shared" si="254"/>
        <v>2015</v>
      </c>
      <c r="S4091" s="17">
        <f t="shared" si="255"/>
        <v>42122.732499999998</v>
      </c>
    </row>
    <row r="4092" spans="1:19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14">
        <v>1437754137</v>
      </c>
      <c r="K4092" t="b">
        <v>0</v>
      </c>
      <c r="L4092">
        <v>3</v>
      </c>
      <c r="M4092" t="b">
        <v>0</v>
      </c>
      <c r="N4092" s="12" t="s">
        <v>8276</v>
      </c>
      <c r="O4092" t="s">
        <v>8277</v>
      </c>
      <c r="P4092" s="10">
        <f t="shared" si="252"/>
        <v>3</v>
      </c>
      <c r="Q4092" s="10">
        <f t="shared" si="253"/>
        <v>10.67</v>
      </c>
      <c r="R4092">
        <f t="shared" si="254"/>
        <v>2015</v>
      </c>
      <c r="S4092" s="17">
        <f t="shared" si="255"/>
        <v>42209.67288194444</v>
      </c>
    </row>
    <row r="4093" spans="1:19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14">
        <v>1418818151</v>
      </c>
      <c r="K4093" t="b">
        <v>0</v>
      </c>
      <c r="L4093">
        <v>8</v>
      </c>
      <c r="M4093" t="b">
        <v>0</v>
      </c>
      <c r="N4093" s="12" t="s">
        <v>8276</v>
      </c>
      <c r="O4093" t="s">
        <v>8277</v>
      </c>
      <c r="P4093" s="10">
        <f t="shared" si="252"/>
        <v>13</v>
      </c>
      <c r="Q4093" s="10">
        <f t="shared" si="253"/>
        <v>25.5</v>
      </c>
      <c r="R4093">
        <f t="shared" si="254"/>
        <v>2014</v>
      </c>
      <c r="S4093" s="17">
        <f t="shared" si="255"/>
        <v>41990.506377314814</v>
      </c>
    </row>
    <row r="4094" spans="1:19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14">
        <v>1423024847</v>
      </c>
      <c r="K4094" t="b">
        <v>0</v>
      </c>
      <c r="L4094">
        <v>1</v>
      </c>
      <c r="M4094" t="b">
        <v>0</v>
      </c>
      <c r="N4094" s="12" t="s">
        <v>8276</v>
      </c>
      <c r="O4094" t="s">
        <v>8277</v>
      </c>
      <c r="P4094" s="10">
        <f t="shared" si="252"/>
        <v>0</v>
      </c>
      <c r="Q4094" s="10">
        <f t="shared" si="253"/>
        <v>20</v>
      </c>
      <c r="R4094">
        <f t="shared" si="254"/>
        <v>2015</v>
      </c>
      <c r="S4094" s="17">
        <f t="shared" si="255"/>
        <v>42039.194988425923</v>
      </c>
    </row>
    <row r="4095" spans="1:19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14">
        <v>1435088093</v>
      </c>
      <c r="K4095" t="b">
        <v>0</v>
      </c>
      <c r="L4095">
        <v>4</v>
      </c>
      <c r="M4095" t="b">
        <v>0</v>
      </c>
      <c r="N4095" s="12" t="s">
        <v>8276</v>
      </c>
      <c r="O4095" t="s">
        <v>8277</v>
      </c>
      <c r="P4095" s="10">
        <f t="shared" si="252"/>
        <v>2</v>
      </c>
      <c r="Q4095" s="10">
        <f t="shared" si="253"/>
        <v>15</v>
      </c>
      <c r="R4095">
        <f t="shared" si="254"/>
        <v>2015</v>
      </c>
      <c r="S4095" s="17">
        <f t="shared" si="255"/>
        <v>42178.815891203703</v>
      </c>
    </row>
    <row r="4096" spans="1:19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14">
        <v>1410141900</v>
      </c>
      <c r="K4096" t="b">
        <v>0</v>
      </c>
      <c r="L4096">
        <v>8</v>
      </c>
      <c r="M4096" t="b">
        <v>0</v>
      </c>
      <c r="N4096" s="12" t="s">
        <v>8276</v>
      </c>
      <c r="O4096" t="s">
        <v>8277</v>
      </c>
      <c r="P4096" s="10">
        <f t="shared" si="252"/>
        <v>37</v>
      </c>
      <c r="Q4096" s="10">
        <f t="shared" si="253"/>
        <v>91.25</v>
      </c>
      <c r="R4096">
        <f t="shared" si="254"/>
        <v>2014</v>
      </c>
      <c r="S4096" s="17">
        <f t="shared" si="255"/>
        <v>41890.086805555555</v>
      </c>
    </row>
    <row r="4097" spans="1:19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14">
        <v>1479516350</v>
      </c>
      <c r="K4097" t="b">
        <v>0</v>
      </c>
      <c r="L4097">
        <v>1</v>
      </c>
      <c r="M4097" t="b">
        <v>0</v>
      </c>
      <c r="N4097" s="12" t="s">
        <v>8276</v>
      </c>
      <c r="O4097" t="s">
        <v>8277</v>
      </c>
      <c r="P4097" s="10">
        <f t="shared" si="252"/>
        <v>3</v>
      </c>
      <c r="Q4097" s="10">
        <f t="shared" si="253"/>
        <v>800</v>
      </c>
      <c r="R4097">
        <f t="shared" si="254"/>
        <v>2016</v>
      </c>
      <c r="S4097" s="17">
        <f t="shared" si="255"/>
        <v>42693.031828703708</v>
      </c>
    </row>
    <row r="4098" spans="1:19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14">
        <v>1484484219</v>
      </c>
      <c r="K4098" t="b">
        <v>0</v>
      </c>
      <c r="L4098">
        <v>5</v>
      </c>
      <c r="M4098" t="b">
        <v>0</v>
      </c>
      <c r="N4098" s="12" t="s">
        <v>8276</v>
      </c>
      <c r="O4098" t="s">
        <v>8277</v>
      </c>
      <c r="P4098" s="10">
        <f t="shared" si="252"/>
        <v>11</v>
      </c>
      <c r="Q4098" s="10">
        <f t="shared" si="253"/>
        <v>80</v>
      </c>
      <c r="R4098">
        <f t="shared" si="254"/>
        <v>2017</v>
      </c>
      <c r="S4098" s="17">
        <f t="shared" si="255"/>
        <v>42750.530312499999</v>
      </c>
    </row>
    <row r="4099" spans="1:19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14">
        <v>1449431237</v>
      </c>
      <c r="K4099" t="b">
        <v>0</v>
      </c>
      <c r="L4099">
        <v>0</v>
      </c>
      <c r="M4099" t="b">
        <v>0</v>
      </c>
      <c r="N4099" s="12" t="s">
        <v>8276</v>
      </c>
      <c r="O4099" t="s">
        <v>8277</v>
      </c>
      <c r="P4099" s="10">
        <f t="shared" ref="P4099:P4115" si="256">ROUND(E4099/D4099*100,0)</f>
        <v>0</v>
      </c>
      <c r="Q4099" s="10" t="e">
        <f t="shared" ref="Q4099:Q4115" si="257">ROUND(E4099/L4099,2)</f>
        <v>#DIV/0!</v>
      </c>
      <c r="R4099">
        <f t="shared" ref="R4099:R4115" si="258">YEAR(S4099)</f>
        <v>2015</v>
      </c>
      <c r="S4099" s="17">
        <f t="shared" ref="S4099:S4115" si="259">(((J4099/60)/60)/24)+DATE(1970,1,1)</f>
        <v>42344.824502314819</v>
      </c>
    </row>
    <row r="4100" spans="1:19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14">
        <v>1462468797</v>
      </c>
      <c r="K4100" t="b">
        <v>0</v>
      </c>
      <c r="L4100">
        <v>0</v>
      </c>
      <c r="M4100" t="b">
        <v>0</v>
      </c>
      <c r="N4100" s="12" t="s">
        <v>8276</v>
      </c>
      <c r="O4100" t="s">
        <v>8277</v>
      </c>
      <c r="P4100" s="10">
        <f t="shared" si="256"/>
        <v>0</v>
      </c>
      <c r="Q4100" s="10" t="e">
        <f t="shared" si="257"/>
        <v>#DIV/0!</v>
      </c>
      <c r="R4100">
        <f t="shared" si="258"/>
        <v>2016</v>
      </c>
      <c r="S4100" s="17">
        <f t="shared" si="259"/>
        <v>42495.722187499996</v>
      </c>
    </row>
    <row r="4101" spans="1:19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14">
        <v>1468959873</v>
      </c>
      <c r="K4101" t="b">
        <v>0</v>
      </c>
      <c r="L4101">
        <v>1</v>
      </c>
      <c r="M4101" t="b">
        <v>0</v>
      </c>
      <c r="N4101" s="12" t="s">
        <v>8276</v>
      </c>
      <c r="O4101" t="s">
        <v>8277</v>
      </c>
      <c r="P4101" s="10">
        <f t="shared" si="256"/>
        <v>1</v>
      </c>
      <c r="Q4101" s="10">
        <f t="shared" si="257"/>
        <v>50</v>
      </c>
      <c r="R4101">
        <f t="shared" si="258"/>
        <v>2016</v>
      </c>
      <c r="S4101" s="17">
        <f t="shared" si="259"/>
        <v>42570.850381944445</v>
      </c>
    </row>
    <row r="4102" spans="1:19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14">
        <v>1413341990</v>
      </c>
      <c r="K4102" t="b">
        <v>0</v>
      </c>
      <c r="L4102">
        <v>0</v>
      </c>
      <c r="M4102" t="b">
        <v>0</v>
      </c>
      <c r="N4102" s="12" t="s">
        <v>8276</v>
      </c>
      <c r="O4102" t="s">
        <v>8277</v>
      </c>
      <c r="P4102" s="10">
        <f t="shared" si="256"/>
        <v>0</v>
      </c>
      <c r="Q4102" s="10" t="e">
        <f t="shared" si="257"/>
        <v>#DIV/0!</v>
      </c>
      <c r="R4102">
        <f t="shared" si="258"/>
        <v>2014</v>
      </c>
      <c r="S4102" s="17">
        <f t="shared" si="259"/>
        <v>41927.124884259261</v>
      </c>
    </row>
    <row r="4103" spans="1:19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14">
        <v>1482788482</v>
      </c>
      <c r="K4103" t="b">
        <v>0</v>
      </c>
      <c r="L4103">
        <v>0</v>
      </c>
      <c r="M4103" t="b">
        <v>0</v>
      </c>
      <c r="N4103" s="12" t="s">
        <v>8276</v>
      </c>
      <c r="O4103" t="s">
        <v>8277</v>
      </c>
      <c r="P4103" s="10">
        <f t="shared" si="256"/>
        <v>0</v>
      </c>
      <c r="Q4103" s="10" t="e">
        <f t="shared" si="257"/>
        <v>#DIV/0!</v>
      </c>
      <c r="R4103">
        <f t="shared" si="258"/>
        <v>2016</v>
      </c>
      <c r="S4103" s="17">
        <f t="shared" si="259"/>
        <v>42730.903726851851</v>
      </c>
    </row>
    <row r="4104" spans="1:19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14">
        <v>1460751673</v>
      </c>
      <c r="K4104" t="b">
        <v>0</v>
      </c>
      <c r="L4104">
        <v>6</v>
      </c>
      <c r="M4104" t="b">
        <v>0</v>
      </c>
      <c r="N4104" s="12" t="s">
        <v>8276</v>
      </c>
      <c r="O4104" t="s">
        <v>8277</v>
      </c>
      <c r="P4104" s="10">
        <f t="shared" si="256"/>
        <v>27</v>
      </c>
      <c r="Q4104" s="10">
        <f t="shared" si="257"/>
        <v>22.83</v>
      </c>
      <c r="R4104">
        <f t="shared" si="258"/>
        <v>2016</v>
      </c>
      <c r="S4104" s="17">
        <f t="shared" si="259"/>
        <v>42475.848067129627</v>
      </c>
    </row>
    <row r="4105" spans="1:19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14">
        <v>1435953566</v>
      </c>
      <c r="K4105" t="b">
        <v>0</v>
      </c>
      <c r="L4105">
        <v>6</v>
      </c>
      <c r="M4105" t="b">
        <v>0</v>
      </c>
      <c r="N4105" s="12" t="s">
        <v>8276</v>
      </c>
      <c r="O4105" t="s">
        <v>8277</v>
      </c>
      <c r="P4105" s="10">
        <f t="shared" si="256"/>
        <v>10</v>
      </c>
      <c r="Q4105" s="10">
        <f t="shared" si="257"/>
        <v>16.670000000000002</v>
      </c>
      <c r="R4105">
        <f t="shared" si="258"/>
        <v>2015</v>
      </c>
      <c r="S4105" s="17">
        <f t="shared" si="259"/>
        <v>42188.83293981482</v>
      </c>
    </row>
    <row r="4106" spans="1:19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14">
        <v>1474958434</v>
      </c>
      <c r="K4106" t="b">
        <v>0</v>
      </c>
      <c r="L4106">
        <v>14</v>
      </c>
      <c r="M4106" t="b">
        <v>0</v>
      </c>
      <c r="N4106" s="12" t="s">
        <v>8276</v>
      </c>
      <c r="O4106" t="s">
        <v>8277</v>
      </c>
      <c r="P4106" s="10">
        <f t="shared" si="256"/>
        <v>21</v>
      </c>
      <c r="Q4106" s="10">
        <f t="shared" si="257"/>
        <v>45.79</v>
      </c>
      <c r="R4106">
        <f t="shared" si="258"/>
        <v>2016</v>
      </c>
      <c r="S4106" s="17">
        <f t="shared" si="259"/>
        <v>42640.278171296297</v>
      </c>
    </row>
    <row r="4107" spans="1:19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14">
        <v>1479860109</v>
      </c>
      <c r="K4107" t="b">
        <v>0</v>
      </c>
      <c r="L4107">
        <v>6</v>
      </c>
      <c r="M4107" t="b">
        <v>0</v>
      </c>
      <c r="N4107" s="12" t="s">
        <v>8276</v>
      </c>
      <c r="O4107" t="s">
        <v>8277</v>
      </c>
      <c r="P4107" s="10">
        <f t="shared" si="256"/>
        <v>7</v>
      </c>
      <c r="Q4107" s="10">
        <f t="shared" si="257"/>
        <v>383.33</v>
      </c>
      <c r="R4107">
        <f t="shared" si="258"/>
        <v>2016</v>
      </c>
      <c r="S4107" s="17">
        <f t="shared" si="259"/>
        <v>42697.010520833333</v>
      </c>
    </row>
    <row r="4108" spans="1:19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14">
        <v>1424221866</v>
      </c>
      <c r="K4108" t="b">
        <v>0</v>
      </c>
      <c r="L4108">
        <v>33</v>
      </c>
      <c r="M4108" t="b">
        <v>0</v>
      </c>
      <c r="N4108" s="12" t="s">
        <v>8276</v>
      </c>
      <c r="O4108" t="s">
        <v>8277</v>
      </c>
      <c r="P4108" s="10">
        <f t="shared" si="256"/>
        <v>71</v>
      </c>
      <c r="Q4108" s="10">
        <f t="shared" si="257"/>
        <v>106.97</v>
      </c>
      <c r="R4108">
        <f t="shared" si="258"/>
        <v>2015</v>
      </c>
      <c r="S4108" s="17">
        <f t="shared" si="259"/>
        <v>42053.049375000002</v>
      </c>
    </row>
    <row r="4109" spans="1:19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14">
        <v>1409608801</v>
      </c>
      <c r="K4109" t="b">
        <v>0</v>
      </c>
      <c r="L4109">
        <v>4</v>
      </c>
      <c r="M4109" t="b">
        <v>0</v>
      </c>
      <c r="N4109" s="12" t="s">
        <v>8276</v>
      </c>
      <c r="O4109" t="s">
        <v>8277</v>
      </c>
      <c r="P4109" s="10">
        <f t="shared" si="256"/>
        <v>2</v>
      </c>
      <c r="Q4109" s="10">
        <f t="shared" si="257"/>
        <v>10.25</v>
      </c>
      <c r="R4109">
        <f t="shared" si="258"/>
        <v>2014</v>
      </c>
      <c r="S4109" s="17">
        <f t="shared" si="259"/>
        <v>41883.916678240741</v>
      </c>
    </row>
    <row r="4110" spans="1:19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14">
        <v>1485909937</v>
      </c>
      <c r="K4110" t="b">
        <v>0</v>
      </c>
      <c r="L4110">
        <v>1</v>
      </c>
      <c r="M4110" t="b">
        <v>0</v>
      </c>
      <c r="N4110" s="12" t="s">
        <v>8276</v>
      </c>
      <c r="O4110" t="s">
        <v>8277</v>
      </c>
      <c r="P4110" s="10">
        <f t="shared" si="256"/>
        <v>2</v>
      </c>
      <c r="Q4110" s="10">
        <f t="shared" si="257"/>
        <v>59</v>
      </c>
      <c r="R4110">
        <f t="shared" si="258"/>
        <v>2017</v>
      </c>
      <c r="S4110" s="17">
        <f t="shared" si="259"/>
        <v>42767.031678240746</v>
      </c>
    </row>
    <row r="4111" spans="1:19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14">
        <v>1446209804</v>
      </c>
      <c r="K4111" t="b">
        <v>0</v>
      </c>
      <c r="L4111">
        <v>0</v>
      </c>
      <c r="M4111" t="b">
        <v>0</v>
      </c>
      <c r="N4111" s="12" t="s">
        <v>8276</v>
      </c>
      <c r="O4111" t="s">
        <v>8277</v>
      </c>
      <c r="P4111" s="10">
        <f t="shared" si="256"/>
        <v>0</v>
      </c>
      <c r="Q4111" s="10" t="e">
        <f t="shared" si="257"/>
        <v>#DIV/0!</v>
      </c>
      <c r="R4111">
        <f t="shared" si="258"/>
        <v>2015</v>
      </c>
      <c r="S4111" s="17">
        <f t="shared" si="259"/>
        <v>42307.539398148147</v>
      </c>
    </row>
    <row r="4112" spans="1:19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14">
        <v>1463929351</v>
      </c>
      <c r="K4112" t="b">
        <v>0</v>
      </c>
      <c r="L4112">
        <v>6</v>
      </c>
      <c r="M4112" t="b">
        <v>0</v>
      </c>
      <c r="N4112" s="12" t="s">
        <v>8276</v>
      </c>
      <c r="O4112" t="s">
        <v>8277</v>
      </c>
      <c r="P4112" s="10">
        <f t="shared" si="256"/>
        <v>29</v>
      </c>
      <c r="Q4112" s="10">
        <f t="shared" si="257"/>
        <v>14.33</v>
      </c>
      <c r="R4112">
        <f t="shared" si="258"/>
        <v>2016</v>
      </c>
      <c r="S4112" s="17">
        <f t="shared" si="259"/>
        <v>42512.626747685179</v>
      </c>
    </row>
    <row r="4113" spans="1:19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14">
        <v>1422155740</v>
      </c>
      <c r="K4113" t="b">
        <v>0</v>
      </c>
      <c r="L4113">
        <v>6</v>
      </c>
      <c r="M4113" t="b">
        <v>0</v>
      </c>
      <c r="N4113" s="12" t="s">
        <v>8276</v>
      </c>
      <c r="O4113" t="s">
        <v>8277</v>
      </c>
      <c r="P4113" s="10">
        <f t="shared" si="256"/>
        <v>3</v>
      </c>
      <c r="Q4113" s="10">
        <f t="shared" si="257"/>
        <v>15.67</v>
      </c>
      <c r="R4113">
        <f t="shared" si="258"/>
        <v>2015</v>
      </c>
      <c r="S4113" s="17">
        <f t="shared" si="259"/>
        <v>42029.135879629626</v>
      </c>
    </row>
    <row r="4114" spans="1:19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14">
        <v>1454280186</v>
      </c>
      <c r="K4114" t="b">
        <v>0</v>
      </c>
      <c r="L4114">
        <v>1</v>
      </c>
      <c r="M4114" t="b">
        <v>0</v>
      </c>
      <c r="N4114" s="12" t="s">
        <v>8276</v>
      </c>
      <c r="O4114" t="s">
        <v>8277</v>
      </c>
      <c r="P4114" s="10">
        <f t="shared" si="256"/>
        <v>0</v>
      </c>
      <c r="Q4114" s="10">
        <f t="shared" si="257"/>
        <v>1</v>
      </c>
      <c r="R4114">
        <f t="shared" si="258"/>
        <v>2016</v>
      </c>
      <c r="S4114" s="17">
        <f t="shared" si="259"/>
        <v>42400.946597222224</v>
      </c>
    </row>
    <row r="4115" spans="1:19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14">
        <v>1450619123</v>
      </c>
      <c r="K4115" t="b">
        <v>0</v>
      </c>
      <c r="L4115">
        <v>3</v>
      </c>
      <c r="M4115" t="b">
        <v>0</v>
      </c>
      <c r="N4115" s="12" t="s">
        <v>8276</v>
      </c>
      <c r="O4115" t="s">
        <v>8277</v>
      </c>
      <c r="P4115" s="10">
        <f t="shared" si="256"/>
        <v>0</v>
      </c>
      <c r="Q4115" s="10">
        <f t="shared" si="257"/>
        <v>1</v>
      </c>
      <c r="R4115">
        <f t="shared" si="258"/>
        <v>2015</v>
      </c>
      <c r="S4115" s="17">
        <f t="shared" si="259"/>
        <v>42358.573182870372</v>
      </c>
    </row>
  </sheetData>
  <conditionalFormatting sqref="P1:Q1 P4116:Q1048576 P2:P4115">
    <cfRule type="colorScale" priority="1">
      <colorScale>
        <cfvo type="min"/>
        <cfvo type="percent" val="90"/>
        <color rgb="FFFF0000"/>
        <color rgb="FF0070C0"/>
      </colorScale>
    </cfRule>
    <cfRule type="colorScale" priority="2">
      <colorScale>
        <cfvo type="min"/>
        <cfvo type="percent" val="90"/>
        <color rgb="FFFF0000"/>
        <color rgb="FF0070C0"/>
      </colorScale>
    </cfRule>
    <cfRule type="colorScale" priority="3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 Partain</cp:lastModifiedBy>
  <dcterms:created xsi:type="dcterms:W3CDTF">2017-04-20T15:17:24Z</dcterms:created>
  <dcterms:modified xsi:type="dcterms:W3CDTF">2021-11-08T01:58:56Z</dcterms:modified>
</cp:coreProperties>
</file>