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tor_06\Desktop\"/>
    </mc:Choice>
  </mc:AlternateContent>
  <xr:revisionPtr revIDLastSave="0" documentId="13_ncr:1_{D225D361-7722-4059-B201-0E26C6520C79}" xr6:coauthVersionLast="36" xr6:coauthVersionMax="36" xr10:uidLastSave="{00000000-0000-0000-0000-000000000000}"/>
  <bookViews>
    <workbookView xWindow="0" yWindow="0" windowWidth="26460" windowHeight="7785" xr2:uid="{3F8A7E3D-4D69-48FA-9D2A-216937E56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M3" i="1"/>
  <c r="L3" i="1"/>
  <c r="Q9" i="1" l="1"/>
  <c r="H5" i="1"/>
  <c r="H6" i="1"/>
  <c r="H7" i="1"/>
  <c r="H8" i="1"/>
  <c r="H9" i="1"/>
  <c r="H10" i="1"/>
  <c r="H11" i="1"/>
  <c r="Q8" i="1"/>
  <c r="Q10" i="1"/>
  <c r="Q11" i="1"/>
  <c r="Q3" i="1"/>
  <c r="Q4" i="1"/>
  <c r="G5" i="1"/>
  <c r="G6" i="1"/>
  <c r="G7" i="1"/>
  <c r="G8" i="1"/>
  <c r="G9" i="1"/>
  <c r="G10" i="1"/>
  <c r="G11" i="1"/>
  <c r="G4" i="1"/>
  <c r="H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4" i="1"/>
  <c r="J4" i="1"/>
  <c r="P3" i="1"/>
  <c r="K4" i="1"/>
  <c r="N4" i="1" s="1"/>
  <c r="K6" i="1"/>
  <c r="O6" i="1" s="1"/>
  <c r="K8" i="1"/>
  <c r="N8" i="1" s="1"/>
  <c r="K9" i="1"/>
  <c r="K10" i="1"/>
  <c r="N10" i="1" s="1"/>
  <c r="K11" i="1"/>
  <c r="K5" i="1"/>
  <c r="N5" i="1" s="1"/>
  <c r="K3" i="1"/>
  <c r="N3" i="1" s="1"/>
  <c r="P11" i="1" l="1"/>
  <c r="Q5" i="1"/>
  <c r="P6" i="1"/>
  <c r="Q6" i="1"/>
  <c r="P10" i="1"/>
  <c r="P8" i="1"/>
  <c r="P9" i="1"/>
  <c r="P5" i="1"/>
  <c r="P7" i="1"/>
  <c r="P4" i="1"/>
  <c r="O3" i="1"/>
  <c r="N9" i="1"/>
  <c r="O9" i="1"/>
  <c r="K7" i="1"/>
  <c r="N11" i="1"/>
  <c r="O11" i="1"/>
  <c r="O8" i="1"/>
  <c r="N6" i="1"/>
  <c r="O5" i="1"/>
  <c r="O4" i="1"/>
  <c r="O7" i="1"/>
  <c r="O10" i="1"/>
  <c r="N7" i="1" l="1"/>
  <c r="Q7" i="1"/>
</calcChain>
</file>

<file path=xl/sharedStrings.xml><?xml version="1.0" encoding="utf-8"?>
<sst xmlns="http://schemas.openxmlformats.org/spreadsheetml/2006/main" count="23" uniqueCount="23">
  <si>
    <t>i</t>
    <phoneticPr fontId="2" type="noConversion"/>
  </si>
  <si>
    <t>h1</t>
    <phoneticPr fontId="2" type="noConversion"/>
  </si>
  <si>
    <t>h2</t>
    <phoneticPr fontId="2" type="noConversion"/>
  </si>
  <si>
    <t>ang</t>
    <phoneticPr fontId="2" type="noConversion"/>
  </si>
  <si>
    <t>R</t>
    <phoneticPr fontId="2" type="noConversion"/>
  </si>
  <si>
    <t>\leq</t>
    <phoneticPr fontId="2" type="noConversion"/>
  </si>
  <si>
    <t>inf</t>
    <phoneticPr fontId="2" type="noConversion"/>
  </si>
  <si>
    <t>LH</t>
    <phoneticPr fontId="2" type="noConversion"/>
  </si>
  <si>
    <t>RH</t>
    <phoneticPr fontId="2" type="noConversion"/>
  </si>
  <si>
    <t>h3</t>
  </si>
  <si>
    <t>h4</t>
  </si>
  <si>
    <t>LH_ref</t>
    <phoneticPr fontId="2" type="noConversion"/>
  </si>
  <si>
    <t>RH_ref</t>
    <phoneticPr fontId="2" type="noConversion"/>
  </si>
  <si>
    <t>diff_ref</t>
    <phoneticPr fontId="2" type="noConversion"/>
  </si>
  <si>
    <t>diff_calc</t>
    <phoneticPr fontId="2" type="noConversion"/>
  </si>
  <si>
    <t xml:space="preserve"> - 중앙 ANG03은 3.5도 이내의 값이 나와야 정상.</t>
    <phoneticPr fontId="2" type="noConversion"/>
  </si>
  <si>
    <t xml:space="preserve"> - h1~h4 : i값에 따른 각 분리형 노면의 높이값</t>
    <phoneticPr fontId="2" type="noConversion"/>
  </si>
  <si>
    <t xml:space="preserve"> - ang : i값, R값에 따라 직선부/곡선부에서 중앙 기울기센서가 가져야 하는 값 </t>
    <phoneticPr fontId="2" type="noConversion"/>
  </si>
  <si>
    <t xml:space="preserve"> - LH_ref, RH_ref : h1~h4에 따라, 평지에서 횡기울기 발생시 차량 좌측, 우측 각각의 높이(계산된 값)</t>
    <phoneticPr fontId="2" type="noConversion"/>
  </si>
  <si>
    <t xml:space="preserve"> - LH, RH : 중앙 기울기센서, ANG03 기준으로 평면성 계산시 나오는 값</t>
    <phoneticPr fontId="2" type="noConversion"/>
  </si>
  <si>
    <t xml:space="preserve"> - diff_ref : LH_ref, RH_ref 의 차이</t>
    <phoneticPr fontId="2" type="noConversion"/>
  </si>
  <si>
    <t xml:space="preserve"> - diff_calc : 평면성 계산시, 중앙 기울기센서만으로 측정했을 때의 LH, RH 차이</t>
    <phoneticPr fontId="2" type="noConversion"/>
  </si>
  <si>
    <t xml:space="preserve"> - 우회전과 좌회전시 횡기울기 기준점이 회전 내륜 기준임. 좌회전시 LH, 우회전시 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</si>
</sst>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351423</xdr:colOff>
      <xdr:row>12</xdr:row>
      <xdr:rowOff>14790</xdr:rowOff>
    </xdr:from>
    <xdr:to>
      <xdr:col>23</xdr:col>
      <xdr:colOff>321360</xdr:colOff>
      <xdr:row>23</xdr:row>
      <xdr:rowOff>179367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C5BE3EB-F4D3-481A-8F4A-16DEA9EE7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640" y="2499573"/>
          <a:ext cx="3407220" cy="2442294"/>
        </a:xfrm>
        <a:prstGeom prst="rect">
          <a:avLst/>
        </a:prstGeom>
      </xdr:spPr>
    </xdr:pic>
    <xdr:clientData/>
  </xdr:twoCellAnchor>
  <xdr:twoCellAnchor editAs="oneCell">
    <xdr:from>
      <xdr:col>18</xdr:col>
      <xdr:colOff>421823</xdr:colOff>
      <xdr:row>0</xdr:row>
      <xdr:rowOff>135480</xdr:rowOff>
    </xdr:from>
    <xdr:to>
      <xdr:col>22</xdr:col>
      <xdr:colOff>636750</xdr:colOff>
      <xdr:row>11</xdr:row>
      <xdr:rowOff>165653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8BA238A-87E4-4E8A-9324-82C0D058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6040" y="135480"/>
          <a:ext cx="2964753" cy="2307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DDD0-1FE4-4FB6-8BE2-769B52CF8384}">
  <dimension ref="D2:Q23"/>
  <sheetViews>
    <sheetView tabSelected="1" topLeftCell="D1" zoomScaleNormal="100" workbookViewId="0">
      <selection activeCell="F7" sqref="F7"/>
    </sheetView>
  </sheetViews>
  <sheetFormatPr defaultRowHeight="16.5" x14ac:dyDescent="0.3"/>
  <cols>
    <col min="4" max="4" width="5.625" customWidth="1"/>
    <col min="15" max="15" width="7.75" customWidth="1"/>
    <col min="16" max="16" width="7.375" bestFit="1" customWidth="1"/>
    <col min="17" max="17" width="8" customWidth="1"/>
  </cols>
  <sheetData>
    <row r="2" spans="4:17" x14ac:dyDescent="0.3">
      <c r="E2" t="s">
        <v>4</v>
      </c>
      <c r="F2" t="s">
        <v>0</v>
      </c>
      <c r="G2" t="s">
        <v>1</v>
      </c>
      <c r="H2" t="s">
        <v>2</v>
      </c>
      <c r="I2" t="s">
        <v>9</v>
      </c>
      <c r="J2" t="s">
        <v>10</v>
      </c>
      <c r="K2" t="s">
        <v>3</v>
      </c>
      <c r="L2" t="s">
        <v>11</v>
      </c>
      <c r="M2" t="s">
        <v>12</v>
      </c>
      <c r="N2" t="s">
        <v>7</v>
      </c>
      <c r="O2" t="s">
        <v>8</v>
      </c>
      <c r="P2" t="s">
        <v>13</v>
      </c>
      <c r="Q2" t="s">
        <v>14</v>
      </c>
    </row>
    <row r="3" spans="4:17" x14ac:dyDescent="0.3">
      <c r="E3" t="s">
        <v>6</v>
      </c>
      <c r="F3">
        <v>0</v>
      </c>
      <c r="G3">
        <v>250</v>
      </c>
      <c r="H3">
        <v>250</v>
      </c>
      <c r="I3">
        <v>250</v>
      </c>
      <c r="J3">
        <v>250</v>
      </c>
      <c r="K3" s="2">
        <f t="shared" ref="K3:K11" si="0">DEGREES(ATAN((H3-250)/300))</f>
        <v>0</v>
      </c>
      <c r="L3">
        <f>AVERAGE(G3:H3)-250</f>
        <v>0</v>
      </c>
      <c r="M3">
        <f>AVERAGE(I3:J3)-250</f>
        <v>0</v>
      </c>
      <c r="N3" s="1">
        <f>-850*SIN(RADIANS(K3))</f>
        <v>0</v>
      </c>
      <c r="O3" s="1">
        <f>850*SIN(RADIANS(K3))</f>
        <v>0</v>
      </c>
      <c r="P3" s="1">
        <f>M3-L3</f>
        <v>0</v>
      </c>
      <c r="Q3" s="1">
        <f>1700*SIN(RADIANS(K3))</f>
        <v>0</v>
      </c>
    </row>
    <row r="4" spans="4:17" x14ac:dyDescent="0.3">
      <c r="F4">
        <v>1</v>
      </c>
      <c r="G4">
        <f>250-300*(0.01*F4)</f>
        <v>247</v>
      </c>
      <c r="H4">
        <f>250+300*(0.01*F4)</f>
        <v>253</v>
      </c>
      <c r="I4">
        <f>250+1400*(0.01*F4)</f>
        <v>264</v>
      </c>
      <c r="J4">
        <f>250+2000*(0.01*F4)</f>
        <v>270</v>
      </c>
      <c r="K4" s="3">
        <f t="shared" si="0"/>
        <v>0.57293869768348593</v>
      </c>
      <c r="L4">
        <f t="shared" ref="L4:L11" si="1">AVERAGE(G4:H4)-250</f>
        <v>0</v>
      </c>
      <c r="M4">
        <f t="shared" ref="M4:M11" si="2">AVERAGE(I4:J4)-250</f>
        <v>17</v>
      </c>
      <c r="N4" s="1">
        <f>-850*SIN(RADIANS(K4))</f>
        <v>-8.4995750318723431</v>
      </c>
      <c r="O4" s="1">
        <f>850*SIN(RADIANS(K4))</f>
        <v>8.4995750318723431</v>
      </c>
      <c r="P4" s="1">
        <f>M4-L4</f>
        <v>17</v>
      </c>
      <c r="Q4" s="1">
        <f>1700*SIN(RADIANS(K4))</f>
        <v>16.999150063744686</v>
      </c>
    </row>
    <row r="5" spans="4:17" x14ac:dyDescent="0.3">
      <c r="F5">
        <v>2</v>
      </c>
      <c r="G5">
        <f t="shared" ref="G5:G11" si="3">250-300*(0.01*F5)</f>
        <v>244</v>
      </c>
      <c r="H5">
        <f t="shared" ref="H5:H11" si="4">250+300*(0.01*F5)</f>
        <v>256</v>
      </c>
      <c r="I5">
        <f t="shared" ref="I5:I11" si="5">250+1400*(0.01*F5)</f>
        <v>278</v>
      </c>
      <c r="J5">
        <f t="shared" ref="J5:J11" si="6">250+2000*(0.01*F5)</f>
        <v>290</v>
      </c>
      <c r="K5" s="3">
        <f t="shared" si="0"/>
        <v>1.1457628381751035</v>
      </c>
      <c r="L5">
        <f t="shared" si="1"/>
        <v>0</v>
      </c>
      <c r="M5">
        <f t="shared" si="2"/>
        <v>34</v>
      </c>
      <c r="N5" s="1">
        <f>-850*SIN(RADIANS(K5))</f>
        <v>-16.996601019660119</v>
      </c>
      <c r="O5" s="1">
        <f>850*SIN(RADIANS(K5))</f>
        <v>16.996601019660119</v>
      </c>
      <c r="P5" s="1">
        <f>M5-L5</f>
        <v>34</v>
      </c>
      <c r="Q5" s="1">
        <f t="shared" ref="Q5:Q11" si="7">1700*SIN(RADIANS(K5))</f>
        <v>33.993202039320238</v>
      </c>
    </row>
    <row r="6" spans="4:17" x14ac:dyDescent="0.3">
      <c r="E6">
        <v>1000</v>
      </c>
      <c r="F6">
        <v>2.8</v>
      </c>
      <c r="G6">
        <f t="shared" si="3"/>
        <v>241.6</v>
      </c>
      <c r="H6">
        <f t="shared" si="4"/>
        <v>258.39999999999998</v>
      </c>
      <c r="I6">
        <f t="shared" si="5"/>
        <v>289.2</v>
      </c>
      <c r="J6">
        <f t="shared" si="6"/>
        <v>306</v>
      </c>
      <c r="K6" s="3">
        <f t="shared" si="0"/>
        <v>1.6038627711549265</v>
      </c>
      <c r="L6">
        <f t="shared" si="1"/>
        <v>0</v>
      </c>
      <c r="M6">
        <f t="shared" si="2"/>
        <v>47.600000000000023</v>
      </c>
      <c r="N6" s="1">
        <f>-850*SIN(RADIANS(K6))</f>
        <v>-23.790675882223134</v>
      </c>
      <c r="O6" s="1">
        <f>850*SIN(RADIANS(K6))</f>
        <v>23.790675882223134</v>
      </c>
      <c r="P6" s="1">
        <f>M6-L6</f>
        <v>47.600000000000023</v>
      </c>
      <c r="Q6" s="1">
        <f t="shared" si="7"/>
        <v>47.581351764446268</v>
      </c>
    </row>
    <row r="7" spans="4:17" x14ac:dyDescent="0.3">
      <c r="F7">
        <v>3</v>
      </c>
      <c r="G7">
        <f t="shared" si="3"/>
        <v>241</v>
      </c>
      <c r="H7">
        <f t="shared" si="4"/>
        <v>259</v>
      </c>
      <c r="I7">
        <f t="shared" si="5"/>
        <v>292</v>
      </c>
      <c r="J7">
        <f t="shared" si="6"/>
        <v>310</v>
      </c>
      <c r="K7" s="3">
        <f t="shared" si="0"/>
        <v>1.7183580016554572</v>
      </c>
      <c r="L7">
        <f t="shared" si="1"/>
        <v>0</v>
      </c>
      <c r="M7">
        <f t="shared" si="2"/>
        <v>51</v>
      </c>
      <c r="N7" s="1">
        <f>-850*SIN(RADIANS(K7))</f>
        <v>-25.488532739820354</v>
      </c>
      <c r="O7" s="1">
        <f>850*SIN(RADIANS(K7))</f>
        <v>25.488532739820354</v>
      </c>
      <c r="P7" s="1">
        <f>M7-L7</f>
        <v>51</v>
      </c>
      <c r="Q7" s="1">
        <f t="shared" si="7"/>
        <v>50.977065479640707</v>
      </c>
    </row>
    <row r="8" spans="4:17" x14ac:dyDescent="0.3">
      <c r="F8">
        <v>4</v>
      </c>
      <c r="G8">
        <f t="shared" si="3"/>
        <v>238</v>
      </c>
      <c r="H8">
        <f t="shared" si="4"/>
        <v>262</v>
      </c>
      <c r="I8">
        <f t="shared" si="5"/>
        <v>306</v>
      </c>
      <c r="J8">
        <f t="shared" si="6"/>
        <v>330</v>
      </c>
      <c r="K8" s="3">
        <f t="shared" si="0"/>
        <v>2.2906100426385296</v>
      </c>
      <c r="L8">
        <f t="shared" si="1"/>
        <v>0</v>
      </c>
      <c r="M8">
        <f t="shared" si="2"/>
        <v>68</v>
      </c>
      <c r="N8" s="1">
        <f>-850*SIN(RADIANS(K8))</f>
        <v>-33.972832596540847</v>
      </c>
      <c r="O8" s="1">
        <f>850*SIN(RADIANS(K8))</f>
        <v>33.972832596540847</v>
      </c>
      <c r="P8" s="1">
        <f>M8-L8</f>
        <v>68</v>
      </c>
      <c r="Q8" s="1">
        <f t="shared" si="7"/>
        <v>67.945665193081695</v>
      </c>
    </row>
    <row r="9" spans="4:17" x14ac:dyDescent="0.3">
      <c r="F9">
        <v>5</v>
      </c>
      <c r="G9">
        <f t="shared" si="3"/>
        <v>235</v>
      </c>
      <c r="H9">
        <f t="shared" si="4"/>
        <v>265</v>
      </c>
      <c r="I9">
        <f t="shared" si="5"/>
        <v>320</v>
      </c>
      <c r="J9">
        <f t="shared" si="6"/>
        <v>350</v>
      </c>
      <c r="K9" s="3">
        <f t="shared" si="0"/>
        <v>2.8624052261117479</v>
      </c>
      <c r="L9">
        <f t="shared" si="1"/>
        <v>0</v>
      </c>
      <c r="M9">
        <f t="shared" si="2"/>
        <v>85</v>
      </c>
      <c r="N9" s="1">
        <f>-850*SIN(RADIANS(K9))</f>
        <v>-42.446974402308406</v>
      </c>
      <c r="O9" s="1">
        <f>850*SIN(RADIANS(K9))</f>
        <v>42.446974402308406</v>
      </c>
      <c r="P9" s="1">
        <f>M9-L9</f>
        <v>85</v>
      </c>
      <c r="Q9" s="1">
        <f>1700*SIN(RADIANS(K9))</f>
        <v>84.893948804616812</v>
      </c>
    </row>
    <row r="10" spans="4:17" x14ac:dyDescent="0.3">
      <c r="E10">
        <v>500</v>
      </c>
      <c r="F10">
        <v>5.7</v>
      </c>
      <c r="G10">
        <f t="shared" si="3"/>
        <v>232.9</v>
      </c>
      <c r="H10">
        <f t="shared" si="4"/>
        <v>267.10000000000002</v>
      </c>
      <c r="I10">
        <f t="shared" si="5"/>
        <v>329.8</v>
      </c>
      <c r="J10">
        <f t="shared" si="6"/>
        <v>364</v>
      </c>
      <c r="K10" s="3">
        <f t="shared" si="0"/>
        <v>3.2623293854029352</v>
      </c>
      <c r="L10">
        <f t="shared" si="1"/>
        <v>0</v>
      </c>
      <c r="M10">
        <f t="shared" si="2"/>
        <v>96.899999999999977</v>
      </c>
      <c r="N10" s="1">
        <f>-850*SIN(RADIANS(K10))</f>
        <v>-48.371484246545499</v>
      </c>
      <c r="O10" s="1">
        <f>850*SIN(RADIANS(K10))</f>
        <v>48.371484246545499</v>
      </c>
      <c r="P10" s="1">
        <f>M10-L10</f>
        <v>96.899999999999977</v>
      </c>
      <c r="Q10" s="1">
        <f t="shared" si="7"/>
        <v>96.742968493090999</v>
      </c>
    </row>
    <row r="11" spans="4:17" x14ac:dyDescent="0.3">
      <c r="D11" t="s">
        <v>5</v>
      </c>
      <c r="E11">
        <v>450</v>
      </c>
      <c r="F11">
        <v>6</v>
      </c>
      <c r="G11">
        <f t="shared" si="3"/>
        <v>232</v>
      </c>
      <c r="H11">
        <f t="shared" si="4"/>
        <v>268</v>
      </c>
      <c r="I11">
        <f t="shared" si="5"/>
        <v>334</v>
      </c>
      <c r="J11">
        <f t="shared" si="6"/>
        <v>370</v>
      </c>
      <c r="K11" s="3">
        <f t="shared" si="0"/>
        <v>3.433630362450522</v>
      </c>
      <c r="L11">
        <f t="shared" si="1"/>
        <v>0</v>
      </c>
      <c r="M11">
        <f t="shared" si="2"/>
        <v>102</v>
      </c>
      <c r="N11" s="1">
        <f>-850*SIN(RADIANS(K11))</f>
        <v>-50.908447118754708</v>
      </c>
      <c r="O11" s="1">
        <f>850*SIN(RADIANS(K11))</f>
        <v>50.908447118754708</v>
      </c>
      <c r="P11" s="1">
        <f>M11-L11</f>
        <v>102</v>
      </c>
      <c r="Q11" s="1">
        <f t="shared" si="7"/>
        <v>101.81689423750942</v>
      </c>
    </row>
    <row r="13" spans="4:17" x14ac:dyDescent="0.3">
      <c r="E13" s="4" t="s">
        <v>15</v>
      </c>
    </row>
    <row r="14" spans="4:17" x14ac:dyDescent="0.3">
      <c r="E14" s="4" t="s">
        <v>22</v>
      </c>
    </row>
    <row r="17" spans="5:5" x14ac:dyDescent="0.3">
      <c r="E17" s="4" t="s">
        <v>16</v>
      </c>
    </row>
    <row r="18" spans="5:5" x14ac:dyDescent="0.3">
      <c r="E18" s="4" t="s">
        <v>17</v>
      </c>
    </row>
    <row r="19" spans="5:5" x14ac:dyDescent="0.3">
      <c r="E19" s="4" t="s">
        <v>18</v>
      </c>
    </row>
    <row r="20" spans="5:5" x14ac:dyDescent="0.3">
      <c r="E20" s="4" t="s">
        <v>19</v>
      </c>
    </row>
    <row r="22" spans="5:5" x14ac:dyDescent="0.3">
      <c r="E22" s="4" t="s">
        <v>20</v>
      </c>
    </row>
    <row r="23" spans="5:5" x14ac:dyDescent="0.3">
      <c r="E23" s="4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Tutor_06</dc:creator>
  <cp:lastModifiedBy>Tutor_06</cp:lastModifiedBy>
  <dcterms:created xsi:type="dcterms:W3CDTF">2025-09-26T05:14:51Z</dcterms:created>
  <dcterms:modified xsi:type="dcterms:W3CDTF">2025-09-26T08:55:39Z</dcterms:modified>
</cp:coreProperties>
</file>