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ohuanxu/Desktop/Final/"/>
    </mc:Choice>
  </mc:AlternateContent>
  <xr:revisionPtr revIDLastSave="0" documentId="13_ncr:1_{50A749C1-7FA5-1A47-9819-9477E22934D2}" xr6:coauthVersionLast="45" xr6:coauthVersionMax="45" xr10:uidLastSave="{00000000-0000-0000-0000-000000000000}"/>
  <bookViews>
    <workbookView xWindow="0" yWindow="0" windowWidth="28800" windowHeight="18000" activeTab="1" xr2:uid="{00000000-000D-0000-FFFF-FFFF00000000}"/>
  </bookViews>
  <sheets>
    <sheet name="StateWide" sheetId="2" r:id="rId1"/>
    <sheet name="C4.5" sheetId="3" r:id="rId2"/>
  </sheets>
  <definedNames>
    <definedName name="_xlnm._FilterDatabase" localSheetId="0" hidden="1">StateWide!$A$1:$E$51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4" i="3" l="1"/>
  <c r="C56" i="3"/>
  <c r="C55" i="3"/>
  <c r="C54" i="3"/>
  <c r="B56" i="3"/>
  <c r="B55" i="3"/>
  <c r="B54" i="3"/>
  <c r="H48" i="3"/>
  <c r="H49" i="3"/>
  <c r="H50" i="3"/>
  <c r="H51" i="3"/>
  <c r="H47" i="3"/>
  <c r="H42" i="3"/>
  <c r="H43" i="3"/>
  <c r="H44" i="3"/>
  <c r="H45" i="3"/>
  <c r="H41" i="3"/>
  <c r="H36" i="3"/>
  <c r="H37" i="3"/>
  <c r="H38" i="3"/>
  <c r="H39" i="3"/>
  <c r="H35" i="3"/>
  <c r="G51" i="3"/>
  <c r="G50" i="3"/>
  <c r="G49" i="3"/>
  <c r="G48" i="3"/>
  <c r="G47" i="3"/>
  <c r="G45" i="3"/>
  <c r="G44" i="3"/>
  <c r="G43" i="3"/>
  <c r="G42" i="3"/>
  <c r="G41" i="3"/>
  <c r="G39" i="3"/>
  <c r="G38" i="3"/>
  <c r="G37" i="3"/>
  <c r="G36" i="3"/>
  <c r="G35" i="3"/>
  <c r="F48" i="3"/>
  <c r="F49" i="3"/>
  <c r="F50" i="3"/>
  <c r="F51" i="3"/>
  <c r="F47" i="3"/>
  <c r="F42" i="3"/>
  <c r="F43" i="3"/>
  <c r="F44" i="3"/>
  <c r="F45" i="3"/>
  <c r="F41" i="3"/>
  <c r="F36" i="3"/>
  <c r="F37" i="3"/>
  <c r="F38" i="3"/>
  <c r="F39" i="3"/>
  <c r="F35" i="3"/>
  <c r="D51" i="3"/>
  <c r="E51" i="3" s="1"/>
  <c r="B51" i="3"/>
  <c r="E50" i="3"/>
  <c r="D50" i="3"/>
  <c r="C50" i="3"/>
  <c r="B50" i="3"/>
  <c r="D49" i="3"/>
  <c r="E49" i="3" s="1"/>
  <c r="C49" i="3"/>
  <c r="B49" i="3"/>
  <c r="D48" i="3"/>
  <c r="E48" i="3" s="1"/>
  <c r="B48" i="3"/>
  <c r="C48" i="3" s="1"/>
  <c r="E47" i="3"/>
  <c r="D47" i="3"/>
  <c r="B47" i="3"/>
  <c r="C47" i="3" s="1"/>
  <c r="D45" i="3"/>
  <c r="E45" i="3" s="1"/>
  <c r="C45" i="3"/>
  <c r="B45" i="3"/>
  <c r="D44" i="3"/>
  <c r="C44" i="3"/>
  <c r="B44" i="3"/>
  <c r="D43" i="3"/>
  <c r="B43" i="3"/>
  <c r="C43" i="3" s="1"/>
  <c r="D42" i="3"/>
  <c r="E42" i="3" s="1"/>
  <c r="B42" i="3"/>
  <c r="C42" i="3" s="1"/>
  <c r="D41" i="3"/>
  <c r="E41" i="3" s="1"/>
  <c r="B41" i="3"/>
  <c r="C41" i="3" s="1"/>
  <c r="D39" i="3"/>
  <c r="E39" i="3" s="1"/>
  <c r="B39" i="3"/>
  <c r="C39" i="3" s="1"/>
  <c r="B38" i="3"/>
  <c r="C38" i="3" s="1"/>
  <c r="B37" i="3"/>
  <c r="C37" i="3" s="1"/>
  <c r="D36" i="3"/>
  <c r="B36" i="3"/>
  <c r="C36" i="3" s="1"/>
  <c r="D35" i="3"/>
  <c r="E35" i="3" s="1"/>
  <c r="C35" i="3"/>
  <c r="B35" i="3"/>
  <c r="E25" i="3"/>
  <c r="C27" i="3"/>
  <c r="C26" i="3"/>
  <c r="B27" i="3"/>
  <c r="B26" i="3"/>
  <c r="C25" i="3"/>
  <c r="B25" i="3"/>
  <c r="H16" i="3"/>
  <c r="H17" i="3"/>
  <c r="H18" i="3"/>
  <c r="H19" i="3"/>
  <c r="H20" i="3"/>
  <c r="H21" i="3"/>
  <c r="H22" i="3"/>
  <c r="H15" i="3"/>
  <c r="F16" i="3"/>
  <c r="F17" i="3"/>
  <c r="F18" i="3"/>
  <c r="F19" i="3"/>
  <c r="F20" i="3"/>
  <c r="F21" i="3"/>
  <c r="F22" i="3"/>
  <c r="F15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D7" i="3"/>
  <c r="C8" i="3"/>
  <c r="C7" i="3"/>
</calcChain>
</file>

<file path=xl/sharedStrings.xml><?xml version="1.0" encoding="utf-8"?>
<sst xmlns="http://schemas.openxmlformats.org/spreadsheetml/2006/main" count="274" uniqueCount="44">
  <si>
    <t>Id</t>
  </si>
  <si>
    <t>CTG</t>
  </si>
  <si>
    <t>GP</t>
  </si>
  <si>
    <t>LSM</t>
  </si>
  <si>
    <t>Good</t>
  </si>
  <si>
    <t>Yes</t>
  </si>
  <si>
    <t>A</t>
  </si>
  <si>
    <t>Pass</t>
  </si>
  <si>
    <t>No</t>
  </si>
  <si>
    <t>Average</t>
  </si>
  <si>
    <t>Poor</t>
  </si>
  <si>
    <t>Fail</t>
  </si>
  <si>
    <t>B</t>
  </si>
  <si>
    <t>C</t>
  </si>
  <si>
    <t>Outcome</t>
  </si>
  <si>
    <t>CTG = Good</t>
  </si>
  <si>
    <t>CTG = Average</t>
  </si>
  <si>
    <t>CTG = Poor</t>
  </si>
  <si>
    <t>GP = Yes</t>
  </si>
  <si>
    <t>LSM = A</t>
  </si>
  <si>
    <t>LSM = B</t>
  </si>
  <si>
    <t>LSM = C</t>
  </si>
  <si>
    <t>GP = No</t>
  </si>
  <si>
    <t>Entropy</t>
  </si>
  <si>
    <t>Net Gain Entropy</t>
  </si>
  <si>
    <r>
      <t xml:space="preserve">H(x) = - </t>
    </r>
    <r>
      <rPr>
        <b/>
        <sz val="22"/>
        <color theme="1"/>
        <rFont val="Gisha"/>
        <family val="2"/>
      </rPr>
      <t>∑</t>
    </r>
    <r>
      <rPr>
        <b/>
        <sz val="22"/>
        <color theme="1"/>
        <rFont val="Times New Roman"/>
        <family val="1"/>
      </rPr>
      <t xml:space="preserve"> P</t>
    </r>
    <r>
      <rPr>
        <b/>
        <sz val="10"/>
        <color theme="1"/>
        <rFont val="Times New Roman"/>
        <family val="1"/>
      </rPr>
      <t>J</t>
    </r>
    <r>
      <rPr>
        <b/>
        <sz val="22"/>
        <color theme="1"/>
        <rFont val="Times New Roman"/>
        <family val="1"/>
      </rPr>
      <t xml:space="preserve"> log</t>
    </r>
    <r>
      <rPr>
        <b/>
        <sz val="11"/>
        <color theme="1"/>
        <rFont val="Times New Roman"/>
        <family val="1"/>
      </rPr>
      <t xml:space="preserve">2 </t>
    </r>
    <r>
      <rPr>
        <b/>
        <sz val="22"/>
        <color theme="1"/>
        <rFont val="Times New Roman"/>
        <family val="1"/>
      </rPr>
      <t>(P</t>
    </r>
    <r>
      <rPr>
        <b/>
        <sz val="10"/>
        <color theme="1"/>
        <rFont val="Times New Roman"/>
        <family val="1"/>
      </rPr>
      <t>J</t>
    </r>
    <r>
      <rPr>
        <b/>
        <sz val="22"/>
        <color theme="1"/>
        <rFont val="Times New Roman"/>
        <family val="1"/>
      </rPr>
      <t>)</t>
    </r>
  </si>
  <si>
    <t>PJ</t>
  </si>
  <si>
    <t>- PJ * log2 (PJ)</t>
    <phoneticPr fontId="5" type="noConversion"/>
  </si>
  <si>
    <t>Entropy</t>
    <phoneticPr fontId="5" type="noConversion"/>
  </si>
  <si>
    <t>Pass</t>
    <phoneticPr fontId="5" type="noConversion"/>
  </si>
  <si>
    <t>Fail</t>
    <phoneticPr fontId="5" type="noConversion"/>
  </si>
  <si>
    <t>Split</t>
    <phoneticPr fontId="5" type="noConversion"/>
  </si>
  <si>
    <t>Split Steps : Level 1</t>
    <phoneticPr fontId="5" type="noConversion"/>
  </si>
  <si>
    <t xml:space="preserve"> Total(Pass+Fail)</t>
    <phoneticPr fontId="5" type="noConversion"/>
  </si>
  <si>
    <t>Percent</t>
    <phoneticPr fontId="5" type="noConversion"/>
  </si>
  <si>
    <t>Total * Percent</t>
  </si>
  <si>
    <t>CTG</t>
    <phoneticPr fontId="5" type="noConversion"/>
  </si>
  <si>
    <t>GP</t>
    <phoneticPr fontId="5" type="noConversion"/>
  </si>
  <si>
    <t>LSM</t>
    <phoneticPr fontId="5" type="noConversion"/>
  </si>
  <si>
    <t>Maximum Entropy</t>
  </si>
  <si>
    <t>Split Steps: Level 2</t>
    <phoneticPr fontId="5" type="noConversion"/>
  </si>
  <si>
    <t>Spliting StateWide for CTG = Good</t>
    <phoneticPr fontId="5" type="noConversion"/>
  </si>
  <si>
    <t>Spliting StateWide for CTG = Average</t>
    <phoneticPr fontId="5" type="noConversion"/>
  </si>
  <si>
    <t>Spliting StateWide for CTG = Poor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</si>
</sst>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8" formatCode="0.000000000000000_ "/>
  </numFmts>
  <fonts count="8">
    <font>
      <sz val="11"/>
      <color theme="1"/>
      <name val="宋体"/>
      <family val="2"/>
      <scheme val="minor"/>
    </font>
    <font>
      <b/>
      <sz val="22"/>
      <color theme="1"/>
      <name val="Gisha"/>
      <family val="2"/>
    </font>
    <font>
      <b/>
      <sz val="22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0" fontId="2" fillId="2" borderId="0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6" fillId="0" borderId="1" xfId="0" applyFont="1" applyBorder="1"/>
    <xf numFmtId="0" fontId="6" fillId="0" borderId="2" xfId="0" applyFont="1" applyBorder="1"/>
    <xf numFmtId="0" fontId="6" fillId="0" borderId="2" xfId="0" quotePrefix="1" applyFont="1" applyBorder="1"/>
    <xf numFmtId="0" fontId="6" fillId="0" borderId="3" xfId="0" applyFont="1" applyBorder="1"/>
    <xf numFmtId="0" fontId="6" fillId="0" borderId="4" xfId="0" applyFont="1" applyBorder="1"/>
    <xf numFmtId="176" fontId="6" fillId="0" borderId="0" xfId="0" applyNumberFormat="1" applyFont="1" applyBorder="1" applyAlignment="1">
      <alignment horizontal="center" vertical="center"/>
    </xf>
    <xf numFmtId="176" fontId="7" fillId="0" borderId="0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/>
    </xf>
    <xf numFmtId="0" fontId="6" fillId="0" borderId="6" xfId="0" applyFont="1" applyBorder="1"/>
    <xf numFmtId="176" fontId="6" fillId="0" borderId="7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0" xfId="0" quotePrefix="1" applyFont="1" applyBorder="1"/>
    <xf numFmtId="0" fontId="0" fillId="0" borderId="0" xfId="0" applyBorder="1"/>
    <xf numFmtId="178" fontId="0" fillId="0" borderId="0" xfId="0" applyNumberFormat="1" applyBorder="1"/>
    <xf numFmtId="178" fontId="0" fillId="0" borderId="7" xfId="0" applyNumberFormat="1" applyBorder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78" fontId="6" fillId="0" borderId="0" xfId="0" applyNumberFormat="1" applyFont="1" applyBorder="1"/>
    <xf numFmtId="0" fontId="6" fillId="0" borderId="5" xfId="0" applyFont="1" applyBorder="1"/>
    <xf numFmtId="178" fontId="6" fillId="0" borderId="7" xfId="0" applyNumberFormat="1" applyFont="1" applyBorder="1"/>
    <xf numFmtId="0" fontId="6" fillId="0" borderId="8" xfId="0" applyFont="1" applyBorder="1"/>
    <xf numFmtId="0" fontId="0" fillId="0" borderId="7" xfId="0" applyBorder="1"/>
    <xf numFmtId="178" fontId="0" fillId="0" borderId="8" xfId="0" applyNumberFormat="1" applyBorder="1"/>
    <xf numFmtId="178" fontId="0" fillId="0" borderId="4" xfId="0" applyNumberFormat="1" applyBorder="1"/>
    <xf numFmtId="178" fontId="0" fillId="0" borderId="5" xfId="0" applyNumberFormat="1" applyBorder="1"/>
    <xf numFmtId="0" fontId="0" fillId="0" borderId="10" xfId="0" applyBorder="1"/>
    <xf numFmtId="178" fontId="0" fillId="0" borderId="9" xfId="0" applyNumberForma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opLeftCell="A42" workbookViewId="0">
      <selection activeCell="B2" sqref="B2"/>
    </sheetView>
  </sheetViews>
  <sheetFormatPr baseColWidth="10" defaultColWidth="9" defaultRowHeight="14"/>
  <cols>
    <col min="1" max="1" width="9" style="2"/>
    <col min="2" max="2" width="17.6640625" style="3" customWidth="1"/>
    <col min="3" max="3" width="9" style="2"/>
    <col min="4" max="4" width="10.33203125" style="2" customWidth="1"/>
    <col min="5" max="5" width="13.83203125" style="2" customWidth="1"/>
    <col min="6" max="16384" width="9" style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14</v>
      </c>
    </row>
    <row r="2" spans="1:5">
      <c r="A2" s="2">
        <v>1</v>
      </c>
      <c r="B2" s="3" t="s">
        <v>4</v>
      </c>
      <c r="C2" s="2" t="s">
        <v>5</v>
      </c>
      <c r="D2" s="2" t="s">
        <v>6</v>
      </c>
      <c r="E2" s="2" t="s">
        <v>7</v>
      </c>
    </row>
    <row r="3" spans="1:5">
      <c r="A3" s="2">
        <v>2</v>
      </c>
      <c r="B3" s="3" t="s">
        <v>4</v>
      </c>
      <c r="C3" s="2" t="s">
        <v>8</v>
      </c>
      <c r="D3" s="2" t="s">
        <v>6</v>
      </c>
      <c r="E3" s="2" t="s">
        <v>7</v>
      </c>
    </row>
    <row r="4" spans="1:5">
      <c r="A4" s="2">
        <v>3</v>
      </c>
      <c r="B4" s="3" t="s">
        <v>4</v>
      </c>
      <c r="C4" s="2" t="s">
        <v>8</v>
      </c>
      <c r="D4" s="2" t="s">
        <v>6</v>
      </c>
      <c r="E4" s="2" t="s">
        <v>7</v>
      </c>
    </row>
    <row r="5" spans="1:5">
      <c r="A5" s="2">
        <v>4</v>
      </c>
      <c r="B5" s="3" t="s">
        <v>9</v>
      </c>
      <c r="C5" s="2" t="s">
        <v>8</v>
      </c>
      <c r="D5" s="2" t="s">
        <v>6</v>
      </c>
      <c r="E5" s="2" t="s">
        <v>7</v>
      </c>
    </row>
    <row r="6" spans="1:5">
      <c r="A6" s="2">
        <v>5</v>
      </c>
      <c r="B6" s="3" t="s">
        <v>9</v>
      </c>
      <c r="C6" s="2" t="s">
        <v>5</v>
      </c>
      <c r="D6" s="2" t="s">
        <v>6</v>
      </c>
      <c r="E6" s="2" t="s">
        <v>7</v>
      </c>
    </row>
    <row r="7" spans="1:5">
      <c r="A7" s="2">
        <v>6</v>
      </c>
      <c r="B7" s="3" t="s">
        <v>10</v>
      </c>
      <c r="C7" s="2" t="s">
        <v>8</v>
      </c>
      <c r="D7" s="2" t="s">
        <v>6</v>
      </c>
      <c r="E7" s="2" t="s">
        <v>7</v>
      </c>
    </row>
    <row r="8" spans="1:5">
      <c r="A8" s="2">
        <v>7</v>
      </c>
      <c r="B8" s="3" t="s">
        <v>10</v>
      </c>
      <c r="C8" s="2" t="s">
        <v>8</v>
      </c>
      <c r="D8" s="2" t="s">
        <v>6</v>
      </c>
      <c r="E8" s="2" t="s">
        <v>7</v>
      </c>
    </row>
    <row r="9" spans="1:5">
      <c r="A9" s="2">
        <v>8</v>
      </c>
      <c r="B9" s="3" t="s">
        <v>9</v>
      </c>
      <c r="C9" s="2" t="s">
        <v>5</v>
      </c>
      <c r="D9" s="2" t="s">
        <v>6</v>
      </c>
      <c r="E9" s="2" t="s">
        <v>7</v>
      </c>
    </row>
    <row r="10" spans="1:5">
      <c r="A10" s="2">
        <v>9</v>
      </c>
      <c r="B10" s="3" t="s">
        <v>10</v>
      </c>
      <c r="C10" s="2" t="s">
        <v>8</v>
      </c>
      <c r="D10" s="2" t="s">
        <v>6</v>
      </c>
      <c r="E10" s="2" t="s">
        <v>11</v>
      </c>
    </row>
    <row r="11" spans="1:5">
      <c r="A11" s="2">
        <v>10</v>
      </c>
      <c r="B11" s="3" t="s">
        <v>9</v>
      </c>
      <c r="C11" s="2" t="s">
        <v>5</v>
      </c>
      <c r="D11" s="2" t="s">
        <v>6</v>
      </c>
      <c r="E11" s="2" t="s">
        <v>7</v>
      </c>
    </row>
    <row r="12" spans="1:5">
      <c r="A12" s="2">
        <v>11</v>
      </c>
      <c r="B12" s="3" t="s">
        <v>4</v>
      </c>
      <c r="C12" s="2" t="s">
        <v>5</v>
      </c>
      <c r="D12" s="2" t="s">
        <v>12</v>
      </c>
      <c r="E12" s="2" t="s">
        <v>7</v>
      </c>
    </row>
    <row r="13" spans="1:5">
      <c r="A13" s="2">
        <v>12</v>
      </c>
      <c r="B13" s="3" t="s">
        <v>4</v>
      </c>
      <c r="C13" s="2" t="s">
        <v>5</v>
      </c>
      <c r="D13" s="2" t="s">
        <v>12</v>
      </c>
      <c r="E13" s="2" t="s">
        <v>7</v>
      </c>
    </row>
    <row r="14" spans="1:5">
      <c r="A14" s="2">
        <v>13</v>
      </c>
      <c r="B14" s="3" t="s">
        <v>4</v>
      </c>
      <c r="C14" s="2" t="s">
        <v>8</v>
      </c>
      <c r="D14" s="2" t="s">
        <v>12</v>
      </c>
      <c r="E14" s="2" t="s">
        <v>7</v>
      </c>
    </row>
    <row r="15" spans="1:5">
      <c r="A15" s="2">
        <v>14</v>
      </c>
      <c r="B15" s="3" t="s">
        <v>9</v>
      </c>
      <c r="C15" s="2" t="s">
        <v>5</v>
      </c>
      <c r="D15" s="2" t="s">
        <v>12</v>
      </c>
      <c r="E15" s="2" t="s">
        <v>7</v>
      </c>
    </row>
    <row r="16" spans="1:5">
      <c r="A16" s="2">
        <v>15</v>
      </c>
      <c r="B16" s="3" t="s">
        <v>4</v>
      </c>
      <c r="C16" s="2" t="s">
        <v>5</v>
      </c>
      <c r="D16" s="2" t="s">
        <v>12</v>
      </c>
      <c r="E16" s="2" t="s">
        <v>7</v>
      </c>
    </row>
    <row r="17" spans="1:5">
      <c r="A17" s="2">
        <v>16</v>
      </c>
      <c r="B17" s="3" t="s">
        <v>4</v>
      </c>
      <c r="C17" s="2" t="s">
        <v>5</v>
      </c>
      <c r="D17" s="2" t="s">
        <v>12</v>
      </c>
      <c r="E17" s="2" t="s">
        <v>7</v>
      </c>
    </row>
    <row r="18" spans="1:5">
      <c r="A18" s="2">
        <v>17</v>
      </c>
      <c r="B18" s="3" t="s">
        <v>9</v>
      </c>
      <c r="C18" s="2" t="s">
        <v>5</v>
      </c>
      <c r="D18" s="2" t="s">
        <v>12</v>
      </c>
      <c r="E18" s="2" t="s">
        <v>7</v>
      </c>
    </row>
    <row r="19" spans="1:5">
      <c r="A19" s="2">
        <v>18</v>
      </c>
      <c r="B19" s="3" t="s">
        <v>9</v>
      </c>
      <c r="C19" s="2" t="s">
        <v>5</v>
      </c>
      <c r="D19" s="2" t="s">
        <v>12</v>
      </c>
      <c r="E19" s="2" t="s">
        <v>7</v>
      </c>
    </row>
    <row r="20" spans="1:5">
      <c r="A20" s="2">
        <v>19</v>
      </c>
      <c r="B20" s="3" t="s">
        <v>10</v>
      </c>
      <c r="C20" s="2" t="s">
        <v>5</v>
      </c>
      <c r="D20" s="2" t="s">
        <v>12</v>
      </c>
      <c r="E20" s="2" t="s">
        <v>7</v>
      </c>
    </row>
    <row r="21" spans="1:5">
      <c r="A21" s="2">
        <v>20</v>
      </c>
      <c r="B21" s="3" t="s">
        <v>9</v>
      </c>
      <c r="C21" s="2" t="s">
        <v>8</v>
      </c>
      <c r="D21" s="2" t="s">
        <v>12</v>
      </c>
      <c r="E21" s="2" t="s">
        <v>7</v>
      </c>
    </row>
    <row r="22" spans="1:5">
      <c r="A22" s="2">
        <v>21</v>
      </c>
      <c r="B22" s="3" t="s">
        <v>10</v>
      </c>
      <c r="C22" s="2" t="s">
        <v>5</v>
      </c>
      <c r="D22" s="2" t="s">
        <v>12</v>
      </c>
      <c r="E22" s="2" t="s">
        <v>11</v>
      </c>
    </row>
    <row r="23" spans="1:5">
      <c r="A23" s="2">
        <v>22</v>
      </c>
      <c r="B23" s="3" t="s">
        <v>10</v>
      </c>
      <c r="C23" s="2" t="s">
        <v>5</v>
      </c>
      <c r="D23" s="2" t="s">
        <v>12</v>
      </c>
      <c r="E23" s="2" t="s">
        <v>11</v>
      </c>
    </row>
    <row r="24" spans="1:5">
      <c r="A24" s="2">
        <v>23</v>
      </c>
      <c r="B24" s="3" t="s">
        <v>10</v>
      </c>
      <c r="C24" s="2" t="s">
        <v>8</v>
      </c>
      <c r="D24" s="2" t="s">
        <v>12</v>
      </c>
      <c r="E24" s="2" t="s">
        <v>11</v>
      </c>
    </row>
    <row r="25" spans="1:5">
      <c r="A25" s="2">
        <v>24</v>
      </c>
      <c r="B25" s="3" t="s">
        <v>10</v>
      </c>
      <c r="C25" s="2" t="s">
        <v>5</v>
      </c>
      <c r="D25" s="2" t="s">
        <v>12</v>
      </c>
      <c r="E25" s="2" t="s">
        <v>7</v>
      </c>
    </row>
    <row r="26" spans="1:5">
      <c r="A26" s="2">
        <v>25</v>
      </c>
      <c r="B26" s="3" t="s">
        <v>10</v>
      </c>
      <c r="C26" s="2" t="s">
        <v>5</v>
      </c>
      <c r="D26" s="2" t="s">
        <v>12</v>
      </c>
      <c r="E26" s="2" t="s">
        <v>11</v>
      </c>
    </row>
    <row r="27" spans="1:5">
      <c r="A27" s="2">
        <v>26</v>
      </c>
      <c r="B27" s="3" t="s">
        <v>10</v>
      </c>
      <c r="C27" s="2" t="s">
        <v>8</v>
      </c>
      <c r="D27" s="2" t="s">
        <v>12</v>
      </c>
      <c r="E27" s="2" t="s">
        <v>11</v>
      </c>
    </row>
    <row r="28" spans="1:5">
      <c r="A28" s="2">
        <v>27</v>
      </c>
      <c r="B28" s="3" t="s">
        <v>4</v>
      </c>
      <c r="C28" s="2" t="s">
        <v>5</v>
      </c>
      <c r="D28" s="2" t="s">
        <v>13</v>
      </c>
      <c r="E28" s="2" t="s">
        <v>7</v>
      </c>
    </row>
    <row r="29" spans="1:5">
      <c r="A29" s="2">
        <v>28</v>
      </c>
      <c r="B29" s="3" t="s">
        <v>9</v>
      </c>
      <c r="C29" s="2" t="s">
        <v>5</v>
      </c>
      <c r="D29" s="2" t="s">
        <v>13</v>
      </c>
      <c r="E29" s="2" t="s">
        <v>7</v>
      </c>
    </row>
    <row r="30" spans="1:5">
      <c r="A30" s="2">
        <v>29</v>
      </c>
      <c r="B30" s="3" t="s">
        <v>4</v>
      </c>
      <c r="C30" s="2" t="s">
        <v>5</v>
      </c>
      <c r="D30" s="2" t="s">
        <v>13</v>
      </c>
      <c r="E30" s="2" t="s">
        <v>7</v>
      </c>
    </row>
    <row r="31" spans="1:5">
      <c r="A31" s="2">
        <v>30</v>
      </c>
      <c r="B31" s="3" t="s">
        <v>4</v>
      </c>
      <c r="C31" s="2" t="s">
        <v>5</v>
      </c>
      <c r="D31" s="2" t="s">
        <v>13</v>
      </c>
      <c r="E31" s="2" t="s">
        <v>7</v>
      </c>
    </row>
    <row r="32" spans="1:5">
      <c r="A32" s="2">
        <v>31</v>
      </c>
      <c r="B32" s="3" t="s">
        <v>4</v>
      </c>
      <c r="C32" s="2" t="s">
        <v>8</v>
      </c>
      <c r="D32" s="2" t="s">
        <v>13</v>
      </c>
      <c r="E32" s="2" t="s">
        <v>7</v>
      </c>
    </row>
    <row r="33" spans="1:5">
      <c r="A33" s="2">
        <v>32</v>
      </c>
      <c r="B33" s="3" t="s">
        <v>9</v>
      </c>
      <c r="C33" s="2" t="s">
        <v>5</v>
      </c>
      <c r="D33" s="2" t="s">
        <v>13</v>
      </c>
      <c r="E33" s="2" t="s">
        <v>7</v>
      </c>
    </row>
    <row r="34" spans="1:5">
      <c r="A34" s="2">
        <v>33</v>
      </c>
      <c r="B34" s="3" t="s">
        <v>9</v>
      </c>
      <c r="C34" s="2" t="s">
        <v>5</v>
      </c>
      <c r="D34" s="2" t="s">
        <v>13</v>
      </c>
      <c r="E34" s="2" t="s">
        <v>11</v>
      </c>
    </row>
    <row r="35" spans="1:5">
      <c r="A35" s="2">
        <v>34</v>
      </c>
      <c r="B35" s="3" t="s">
        <v>9</v>
      </c>
      <c r="C35" s="2" t="s">
        <v>8</v>
      </c>
      <c r="D35" s="2" t="s">
        <v>13</v>
      </c>
      <c r="E35" s="2" t="s">
        <v>11</v>
      </c>
    </row>
    <row r="36" spans="1:5">
      <c r="A36" s="2">
        <v>35</v>
      </c>
      <c r="B36" s="3" t="s">
        <v>4</v>
      </c>
      <c r="C36" s="2" t="s">
        <v>5</v>
      </c>
      <c r="D36" s="2" t="s">
        <v>13</v>
      </c>
      <c r="E36" s="2" t="s">
        <v>11</v>
      </c>
    </row>
    <row r="37" spans="1:5">
      <c r="A37" s="2">
        <v>36</v>
      </c>
      <c r="B37" s="3" t="s">
        <v>9</v>
      </c>
      <c r="C37" s="2" t="s">
        <v>8</v>
      </c>
      <c r="D37" s="2" t="s">
        <v>13</v>
      </c>
      <c r="E37" s="2" t="s">
        <v>11</v>
      </c>
    </row>
    <row r="38" spans="1:5">
      <c r="A38" s="2">
        <v>37</v>
      </c>
      <c r="B38" s="3" t="s">
        <v>10</v>
      </c>
      <c r="C38" s="2" t="s">
        <v>8</v>
      </c>
      <c r="D38" s="2" t="s">
        <v>13</v>
      </c>
      <c r="E38" s="2" t="s">
        <v>11</v>
      </c>
    </row>
    <row r="39" spans="1:5">
      <c r="A39" s="2">
        <v>38</v>
      </c>
      <c r="B39" s="3" t="s">
        <v>10</v>
      </c>
      <c r="C39" s="2" t="s">
        <v>5</v>
      </c>
      <c r="D39" s="2" t="s">
        <v>13</v>
      </c>
      <c r="E39" s="2" t="s">
        <v>11</v>
      </c>
    </row>
    <row r="40" spans="1:5">
      <c r="A40" s="2">
        <v>39</v>
      </c>
      <c r="B40" s="3" t="s">
        <v>9</v>
      </c>
      <c r="C40" s="2" t="s">
        <v>5</v>
      </c>
      <c r="D40" s="2" t="s">
        <v>13</v>
      </c>
      <c r="E40" s="2" t="s">
        <v>11</v>
      </c>
    </row>
    <row r="41" spans="1:5">
      <c r="A41" s="2">
        <v>40</v>
      </c>
      <c r="B41" s="3" t="s">
        <v>10</v>
      </c>
      <c r="C41" s="2" t="s">
        <v>8</v>
      </c>
      <c r="D41" s="2" t="s">
        <v>13</v>
      </c>
      <c r="E41" s="2" t="s">
        <v>11</v>
      </c>
    </row>
    <row r="42" spans="1:5">
      <c r="A42" s="2">
        <v>41</v>
      </c>
      <c r="B42" s="3" t="s">
        <v>10</v>
      </c>
      <c r="C42" s="2" t="s">
        <v>5</v>
      </c>
      <c r="D42" s="2" t="s">
        <v>13</v>
      </c>
      <c r="E42" s="2" t="s">
        <v>11</v>
      </c>
    </row>
    <row r="43" spans="1:5">
      <c r="A43" s="2">
        <v>42</v>
      </c>
      <c r="B43" s="3" t="s">
        <v>10</v>
      </c>
      <c r="C43" s="2" t="s">
        <v>8</v>
      </c>
      <c r="D43" s="2" t="s">
        <v>13</v>
      </c>
      <c r="E43" s="2" t="s">
        <v>11</v>
      </c>
    </row>
    <row r="44" spans="1:5">
      <c r="A44" s="2">
        <v>43</v>
      </c>
      <c r="B44" s="3" t="s">
        <v>4</v>
      </c>
      <c r="C44" s="2" t="s">
        <v>5</v>
      </c>
      <c r="D44" s="2" t="s">
        <v>13</v>
      </c>
      <c r="E44" s="2" t="s">
        <v>7</v>
      </c>
    </row>
    <row r="45" spans="1:5">
      <c r="A45" s="2">
        <v>44</v>
      </c>
      <c r="B45" s="3" t="s">
        <v>4</v>
      </c>
      <c r="C45" s="2" t="s">
        <v>5</v>
      </c>
      <c r="D45" s="2" t="s">
        <v>13</v>
      </c>
      <c r="E45" s="2" t="s">
        <v>7</v>
      </c>
    </row>
    <row r="46" spans="1:5">
      <c r="A46" s="2">
        <v>45</v>
      </c>
      <c r="B46" s="3" t="s">
        <v>9</v>
      </c>
      <c r="C46" s="2" t="s">
        <v>5</v>
      </c>
      <c r="D46" s="2" t="s">
        <v>13</v>
      </c>
      <c r="E46" s="2" t="s">
        <v>11</v>
      </c>
    </row>
    <row r="47" spans="1:5">
      <c r="A47" s="2">
        <v>46</v>
      </c>
      <c r="B47" s="3" t="s">
        <v>10</v>
      </c>
      <c r="C47" s="2" t="s">
        <v>5</v>
      </c>
      <c r="D47" s="2" t="s">
        <v>13</v>
      </c>
      <c r="E47" s="2" t="s">
        <v>11</v>
      </c>
    </row>
    <row r="48" spans="1:5">
      <c r="A48" s="2">
        <v>47</v>
      </c>
      <c r="B48" s="3" t="s">
        <v>4</v>
      </c>
      <c r="C48" s="2" t="s">
        <v>5</v>
      </c>
      <c r="D48" s="2" t="s">
        <v>13</v>
      </c>
      <c r="E48" s="2" t="s">
        <v>11</v>
      </c>
    </row>
    <row r="49" spans="1:5">
      <c r="A49" s="2">
        <v>48</v>
      </c>
      <c r="B49" s="3" t="s">
        <v>10</v>
      </c>
      <c r="C49" s="2" t="s">
        <v>8</v>
      </c>
      <c r="D49" s="2" t="s">
        <v>13</v>
      </c>
      <c r="E49" s="2" t="s">
        <v>11</v>
      </c>
    </row>
    <row r="50" spans="1:5">
      <c r="A50" s="2">
        <v>49</v>
      </c>
      <c r="B50" s="3" t="s">
        <v>9</v>
      </c>
      <c r="C50" s="2" t="s">
        <v>5</v>
      </c>
      <c r="D50" s="2" t="s">
        <v>13</v>
      </c>
      <c r="E50" s="2" t="s">
        <v>7</v>
      </c>
    </row>
    <row r="51" spans="1:5">
      <c r="A51" s="2">
        <v>50</v>
      </c>
      <c r="B51" s="3" t="s">
        <v>10</v>
      </c>
      <c r="C51" s="2" t="s">
        <v>8</v>
      </c>
      <c r="D51" s="2" t="s">
        <v>13</v>
      </c>
      <c r="E51" s="2" t="s">
        <v>11</v>
      </c>
    </row>
  </sheetData>
  <autoFilter ref="A1:E51" xr:uid="{00000000-0009-0000-0000-000000000000}"/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707D8-3695-664B-B41F-3C721664D374}">
  <dimension ref="A1:H56"/>
  <sheetViews>
    <sheetView tabSelected="1" workbookViewId="0">
      <selection activeCell="D57" sqref="D57"/>
    </sheetView>
  </sheetViews>
  <sheetFormatPr baseColWidth="10" defaultRowHeight="14"/>
  <cols>
    <col min="1" max="1" width="31" customWidth="1"/>
    <col min="2" max="3" width="25.83203125" customWidth="1"/>
    <col min="4" max="4" width="20.83203125" bestFit="1" customWidth="1"/>
    <col min="5" max="5" width="22.83203125" customWidth="1"/>
    <col min="6" max="6" width="19.83203125" customWidth="1"/>
    <col min="7" max="7" width="14.83203125" customWidth="1"/>
    <col min="8" max="8" width="22.5" customWidth="1"/>
  </cols>
  <sheetData>
    <row r="1" spans="1:8">
      <c r="A1" s="4" t="s">
        <v>25</v>
      </c>
      <c r="B1" s="4"/>
      <c r="C1" s="4"/>
      <c r="D1" s="4"/>
      <c r="E1" s="4"/>
    </row>
    <row r="2" spans="1:8">
      <c r="A2" s="4"/>
      <c r="B2" s="4"/>
      <c r="C2" s="4"/>
      <c r="D2" s="4"/>
      <c r="E2" s="4"/>
    </row>
    <row r="3" spans="1:8">
      <c r="A3" s="4"/>
      <c r="B3" s="4"/>
      <c r="C3" s="4"/>
      <c r="D3" s="4"/>
      <c r="E3" s="4"/>
    </row>
    <row r="6" spans="1:8">
      <c r="A6" s="10" t="s">
        <v>31</v>
      </c>
      <c r="B6" s="11" t="s">
        <v>26</v>
      </c>
      <c r="C6" s="12" t="s">
        <v>27</v>
      </c>
      <c r="D6" s="13" t="s">
        <v>23</v>
      </c>
    </row>
    <row r="7" spans="1:8">
      <c r="A7" s="14" t="s">
        <v>29</v>
      </c>
      <c r="B7" s="15">
        <v>0.57999999999999996</v>
      </c>
      <c r="C7" s="16">
        <f>- B7 * LOG(B7, 2)</f>
        <v>0.45580761289534855</v>
      </c>
      <c r="D7" s="17">
        <f>C7+C8</f>
        <v>0.98145389503365354</v>
      </c>
    </row>
    <row r="8" spans="1:8">
      <c r="A8" s="18" t="s">
        <v>30</v>
      </c>
      <c r="B8" s="19">
        <v>0.42</v>
      </c>
      <c r="C8" s="19">
        <f>- B8 * LOG(B8, 2)</f>
        <v>0.525646282138305</v>
      </c>
      <c r="D8" s="20"/>
    </row>
    <row r="11" spans="1:8">
      <c r="A11" t="s">
        <v>32</v>
      </c>
    </row>
    <row r="13" spans="1:8">
      <c r="A13" s="25" t="s">
        <v>31</v>
      </c>
      <c r="B13" s="26" t="s">
        <v>29</v>
      </c>
      <c r="C13" s="26"/>
      <c r="D13" s="26" t="s">
        <v>30</v>
      </c>
      <c r="E13" s="26"/>
      <c r="F13" s="26" t="s">
        <v>33</v>
      </c>
      <c r="G13" s="26" t="s">
        <v>34</v>
      </c>
      <c r="H13" s="27" t="s">
        <v>35</v>
      </c>
    </row>
    <row r="14" spans="1:8">
      <c r="A14" s="28"/>
      <c r="B14" s="29" t="s">
        <v>26</v>
      </c>
      <c r="C14" s="21" t="s">
        <v>27</v>
      </c>
      <c r="D14" s="29" t="s">
        <v>26</v>
      </c>
      <c r="E14" s="21" t="s">
        <v>27</v>
      </c>
      <c r="F14" s="30"/>
      <c r="G14" s="30"/>
      <c r="H14" s="31"/>
    </row>
    <row r="15" spans="1:8">
      <c r="A15" s="14" t="s">
        <v>15</v>
      </c>
      <c r="B15" s="15">
        <v>0.875</v>
      </c>
      <c r="C15" s="16">
        <f>- B15 * LOG(B15, 2)</f>
        <v>0.16856444319959643</v>
      </c>
      <c r="D15" s="15">
        <v>0.125</v>
      </c>
      <c r="E15" s="15">
        <f>- D15 * LOG(D15, 2)</f>
        <v>0.375</v>
      </c>
      <c r="F15" s="32">
        <f>C15+E15</f>
        <v>0.5435644431995964</v>
      </c>
      <c r="G15" s="15">
        <v>0.32</v>
      </c>
      <c r="H15" s="33">
        <f>F15*G15</f>
        <v>0.17394062182387085</v>
      </c>
    </row>
    <row r="16" spans="1:8">
      <c r="A16" s="14" t="s">
        <v>16</v>
      </c>
      <c r="B16" s="15">
        <v>0.6875</v>
      </c>
      <c r="C16" s="15">
        <f>- B16 * LOG(B16, 2)</f>
        <v>0.37164076218685815</v>
      </c>
      <c r="D16" s="15">
        <v>0.3125</v>
      </c>
      <c r="E16" s="15">
        <f>- D16 * LOG(D16, 2)</f>
        <v>0.52439747034769935</v>
      </c>
      <c r="F16" s="32">
        <f t="shared" ref="F16:F22" si="0">C16+E16</f>
        <v>0.8960382325345575</v>
      </c>
      <c r="G16" s="15">
        <v>0.32</v>
      </c>
      <c r="H16" s="33">
        <f t="shared" ref="H16:H22" si="1">F16*G16</f>
        <v>0.28673223441105838</v>
      </c>
    </row>
    <row r="17" spans="1:8">
      <c r="A17" s="14" t="s">
        <v>17</v>
      </c>
      <c r="B17" s="15">
        <v>0.22222222222222221</v>
      </c>
      <c r="C17" s="15">
        <f>- B17 * LOG(B17, 2)</f>
        <v>0.48220555587606945</v>
      </c>
      <c r="D17" s="15">
        <v>0.77777777777777779</v>
      </c>
      <c r="E17" s="15">
        <f>- D17 * LOG(D17, 2)</f>
        <v>0.28199895063255087</v>
      </c>
      <c r="F17" s="32">
        <f t="shared" si="0"/>
        <v>0.76420450650862026</v>
      </c>
      <c r="G17" s="15">
        <v>0.36</v>
      </c>
      <c r="H17" s="33">
        <f t="shared" si="1"/>
        <v>0.27511362234310327</v>
      </c>
    </row>
    <row r="18" spans="1:8">
      <c r="A18" s="14" t="s">
        <v>18</v>
      </c>
      <c r="B18" s="15">
        <v>0.65625</v>
      </c>
      <c r="C18" s="15">
        <f>- B18 * LOG(B18, 2)</f>
        <v>0.3987916913014386</v>
      </c>
      <c r="D18" s="15">
        <v>0.34375</v>
      </c>
      <c r="E18" s="15">
        <f>- D18 * LOG(D18, 2)</f>
        <v>0.52957038109342913</v>
      </c>
      <c r="F18" s="32">
        <f t="shared" si="0"/>
        <v>0.92836207239486779</v>
      </c>
      <c r="G18" s="15">
        <v>0.64</v>
      </c>
      <c r="H18" s="33">
        <f t="shared" si="1"/>
        <v>0.5941517263327154</v>
      </c>
    </row>
    <row r="19" spans="1:8">
      <c r="A19" s="14" t="s">
        <v>22</v>
      </c>
      <c r="B19" s="15">
        <v>0.44444444444444442</v>
      </c>
      <c r="C19" s="15">
        <f>- B19 * LOG(B19, 2)</f>
        <v>0.51996666730769436</v>
      </c>
      <c r="D19" s="15">
        <v>0.55555555555555558</v>
      </c>
      <c r="E19" s="15">
        <f>- D19 * LOG(D19, 2)</f>
        <v>0.4711093925305278</v>
      </c>
      <c r="F19" s="32">
        <f t="shared" si="0"/>
        <v>0.99107605983822222</v>
      </c>
      <c r="G19" s="15">
        <v>0.36</v>
      </c>
      <c r="H19" s="33">
        <f t="shared" si="1"/>
        <v>0.35678738154175998</v>
      </c>
    </row>
    <row r="20" spans="1:8">
      <c r="A20" s="14" t="s">
        <v>19</v>
      </c>
      <c r="B20" s="15">
        <v>0.9</v>
      </c>
      <c r="C20" s="15">
        <f>- B20 * LOG(B20, 2)</f>
        <v>0.13680278410054497</v>
      </c>
      <c r="D20" s="15">
        <v>0.1</v>
      </c>
      <c r="E20" s="15">
        <f>- D20 * LOG(D20, 2)</f>
        <v>0.33219280948873625</v>
      </c>
      <c r="F20" s="32">
        <f t="shared" si="0"/>
        <v>0.46899559358928122</v>
      </c>
      <c r="G20" s="15">
        <v>0.2</v>
      </c>
      <c r="H20" s="33">
        <f t="shared" si="1"/>
        <v>9.3799118717856247E-2</v>
      </c>
    </row>
    <row r="21" spans="1:8">
      <c r="A21" s="14" t="s">
        <v>20</v>
      </c>
      <c r="B21" s="15">
        <v>0.6875</v>
      </c>
      <c r="C21" s="15">
        <f>- B21 * LOG(B21, 2)</f>
        <v>0.37164076218685815</v>
      </c>
      <c r="D21" s="15">
        <v>0.3125</v>
      </c>
      <c r="E21" s="15">
        <f>- D21 * LOG(D21, 2)</f>
        <v>0.52439747034769935</v>
      </c>
      <c r="F21" s="32">
        <f t="shared" si="0"/>
        <v>0.8960382325345575</v>
      </c>
      <c r="G21" s="15">
        <v>0.32</v>
      </c>
      <c r="H21" s="33">
        <f t="shared" si="1"/>
        <v>0.28673223441105838</v>
      </c>
    </row>
    <row r="22" spans="1:8">
      <c r="A22" s="18" t="s">
        <v>21</v>
      </c>
      <c r="B22" s="19">
        <v>0.375</v>
      </c>
      <c r="C22" s="19">
        <f>- B22 * LOG(B22, 2)</f>
        <v>0.53063906222956636</v>
      </c>
      <c r="D22" s="19">
        <v>0.625</v>
      </c>
      <c r="E22" s="19">
        <f>- D22 * LOG(D22, 2)</f>
        <v>0.42379494069539858</v>
      </c>
      <c r="F22" s="34">
        <f t="shared" si="0"/>
        <v>0.95443400292496494</v>
      </c>
      <c r="G22" s="19">
        <v>0.48</v>
      </c>
      <c r="H22" s="35">
        <f t="shared" si="1"/>
        <v>0.45812832140398313</v>
      </c>
    </row>
    <row r="24" spans="1:8">
      <c r="A24" s="5" t="s">
        <v>31</v>
      </c>
      <c r="B24" s="6" t="s">
        <v>28</v>
      </c>
      <c r="C24" s="7" t="s">
        <v>24</v>
      </c>
      <c r="E24" s="40" t="s">
        <v>39</v>
      </c>
    </row>
    <row r="25" spans="1:8">
      <c r="A25" s="38" t="s">
        <v>36</v>
      </c>
      <c r="B25" s="22">
        <f>H15+H16+H17</f>
        <v>0.73578647857803259</v>
      </c>
      <c r="C25" s="39">
        <f>D7-B25</f>
        <v>0.24566741645562096</v>
      </c>
      <c r="E25" s="41">
        <f>MAX(C25:C27)</f>
        <v>0.24566741645562096</v>
      </c>
    </row>
    <row r="26" spans="1:8">
      <c r="A26" s="8" t="s">
        <v>37</v>
      </c>
      <c r="B26" s="22">
        <f>H18+H19</f>
        <v>0.95093910787447533</v>
      </c>
      <c r="C26" s="39">
        <f>D7-B26</f>
        <v>3.0514787159178214E-2</v>
      </c>
    </row>
    <row r="27" spans="1:8">
      <c r="A27" s="9" t="s">
        <v>38</v>
      </c>
      <c r="B27" s="36">
        <f>H22+H21+H20</f>
        <v>0.8386596745328978</v>
      </c>
      <c r="C27" s="37">
        <f>D7-B27</f>
        <v>0.14279422050075574</v>
      </c>
    </row>
    <row r="30" spans="1:8">
      <c r="A30" t="s">
        <v>40</v>
      </c>
    </row>
    <row r="32" spans="1:8">
      <c r="A32" s="25" t="s">
        <v>31</v>
      </c>
      <c r="B32" s="26" t="s">
        <v>29</v>
      </c>
      <c r="C32" s="26"/>
      <c r="D32" s="26" t="s">
        <v>30</v>
      </c>
      <c r="E32" s="26"/>
      <c r="F32" s="26" t="s">
        <v>33</v>
      </c>
      <c r="G32" s="26" t="s">
        <v>34</v>
      </c>
      <c r="H32" s="27" t="s">
        <v>35</v>
      </c>
    </row>
    <row r="33" spans="1:8">
      <c r="A33" s="28"/>
      <c r="B33" s="29" t="s">
        <v>26</v>
      </c>
      <c r="C33" s="21" t="s">
        <v>27</v>
      </c>
      <c r="D33" s="29" t="s">
        <v>26</v>
      </c>
      <c r="E33" s="21" t="s">
        <v>27</v>
      </c>
      <c r="F33" s="30"/>
      <c r="G33" s="30"/>
      <c r="H33" s="31"/>
    </row>
    <row r="34" spans="1:8">
      <c r="A34" s="28" t="s">
        <v>41</v>
      </c>
      <c r="B34" s="30"/>
      <c r="C34" s="30"/>
      <c r="D34" s="30"/>
      <c r="E34" s="30"/>
      <c r="F34" s="30"/>
      <c r="G34" s="30"/>
      <c r="H34" s="31"/>
    </row>
    <row r="35" spans="1:8">
      <c r="A35" s="14" t="s">
        <v>18</v>
      </c>
      <c r="B35" s="15">
        <f>10/12</f>
        <v>0.83333333333333337</v>
      </c>
      <c r="C35" s="15">
        <f>- B35 * LOG(B35, 2)</f>
        <v>0.21919533819482817</v>
      </c>
      <c r="D35" s="15">
        <f>2/12</f>
        <v>0.16666666666666666</v>
      </c>
      <c r="E35" s="15">
        <f>- D35 * LOG(D35, 2)</f>
        <v>0.43082708345352599</v>
      </c>
      <c r="F35" s="32">
        <f>C35+E35</f>
        <v>0.65002242164835411</v>
      </c>
      <c r="G35" s="15">
        <f>12/16</f>
        <v>0.75</v>
      </c>
      <c r="H35" s="33">
        <f>G35*F35</f>
        <v>0.48751681623626558</v>
      </c>
    </row>
    <row r="36" spans="1:8">
      <c r="A36" s="14" t="s">
        <v>22</v>
      </c>
      <c r="B36" s="15">
        <f>4/4</f>
        <v>1</v>
      </c>
      <c r="C36" s="15">
        <f>- B36 * LOG(B36, 2)</f>
        <v>0</v>
      </c>
      <c r="D36" s="15">
        <f>0/4</f>
        <v>0</v>
      </c>
      <c r="E36" s="15">
        <v>0</v>
      </c>
      <c r="F36" s="32">
        <f t="shared" ref="F36:F39" si="2">C36+E36</f>
        <v>0</v>
      </c>
      <c r="G36" s="15">
        <f>4/16</f>
        <v>0.25</v>
      </c>
      <c r="H36" s="33">
        <f t="shared" ref="H36:H39" si="3">G36*F36</f>
        <v>0</v>
      </c>
    </row>
    <row r="37" spans="1:8">
      <c r="A37" s="14" t="s">
        <v>19</v>
      </c>
      <c r="B37" s="15">
        <f>3/3</f>
        <v>1</v>
      </c>
      <c r="C37" s="15">
        <f>- B37 * LOG(B37, 2)</f>
        <v>0</v>
      </c>
      <c r="D37" s="15">
        <v>0</v>
      </c>
      <c r="E37" s="15">
        <v>0</v>
      </c>
      <c r="F37" s="32">
        <f t="shared" si="2"/>
        <v>0</v>
      </c>
      <c r="G37" s="15">
        <f>3/16</f>
        <v>0.1875</v>
      </c>
      <c r="H37" s="33">
        <f t="shared" si="3"/>
        <v>0</v>
      </c>
    </row>
    <row r="38" spans="1:8">
      <c r="A38" s="14" t="s">
        <v>20</v>
      </c>
      <c r="B38" s="15">
        <f>5/5</f>
        <v>1</v>
      </c>
      <c r="C38" s="15">
        <f>- B38 * LOG(B38, 2)</f>
        <v>0</v>
      </c>
      <c r="D38" s="15">
        <v>0</v>
      </c>
      <c r="E38" s="15">
        <v>0</v>
      </c>
      <c r="F38" s="32">
        <f t="shared" si="2"/>
        <v>0</v>
      </c>
      <c r="G38" s="15">
        <f>5/16</f>
        <v>0.3125</v>
      </c>
      <c r="H38" s="33">
        <f t="shared" si="3"/>
        <v>0</v>
      </c>
    </row>
    <row r="39" spans="1:8">
      <c r="A39" s="14" t="s">
        <v>21</v>
      </c>
      <c r="B39" s="15">
        <f>6/8</f>
        <v>0.75</v>
      </c>
      <c r="C39" s="15">
        <f>- B39 * LOG(B39, 2)</f>
        <v>0.31127812445913283</v>
      </c>
      <c r="D39" s="15">
        <f>2/8</f>
        <v>0.25</v>
      </c>
      <c r="E39" s="15">
        <f>- D39 * LOG(D39, 2)</f>
        <v>0.5</v>
      </c>
      <c r="F39" s="32">
        <f t="shared" si="2"/>
        <v>0.81127812445913283</v>
      </c>
      <c r="G39" s="15">
        <f>8/16</f>
        <v>0.5</v>
      </c>
      <c r="H39" s="33">
        <f t="shared" si="3"/>
        <v>0.40563906222956642</v>
      </c>
    </row>
    <row r="40" spans="1:8">
      <c r="A40" s="28" t="s">
        <v>42</v>
      </c>
      <c r="B40" s="30"/>
      <c r="C40" s="30"/>
      <c r="D40" s="30"/>
      <c r="E40" s="30"/>
      <c r="F40" s="30"/>
      <c r="G40" s="30"/>
      <c r="H40" s="31"/>
    </row>
    <row r="41" spans="1:8">
      <c r="A41" s="14" t="s">
        <v>18</v>
      </c>
      <c r="B41" s="15">
        <f>9/12</f>
        <v>0.75</v>
      </c>
      <c r="C41" s="15">
        <f>- B41 * LOG(B41, 2)</f>
        <v>0.31127812445913283</v>
      </c>
      <c r="D41" s="15">
        <f>3/12</f>
        <v>0.25</v>
      </c>
      <c r="E41" s="15">
        <f>- D41 * LOG(D41, 2)</f>
        <v>0.5</v>
      </c>
      <c r="F41" s="32">
        <f>E41+C41</f>
        <v>0.81127812445913283</v>
      </c>
      <c r="G41" s="15">
        <f>12/16</f>
        <v>0.75</v>
      </c>
      <c r="H41" s="33">
        <f>G41*F41</f>
        <v>0.6084585933443496</v>
      </c>
    </row>
    <row r="42" spans="1:8">
      <c r="A42" s="14" t="s">
        <v>22</v>
      </c>
      <c r="B42" s="15">
        <f>2/4</f>
        <v>0.5</v>
      </c>
      <c r="C42" s="15">
        <f>- B42 * LOG(B42, 2)</f>
        <v>0.5</v>
      </c>
      <c r="D42" s="15">
        <f>2/4</f>
        <v>0.5</v>
      </c>
      <c r="E42" s="15">
        <f>- D42 * LOG(D42, 2)</f>
        <v>0.5</v>
      </c>
      <c r="F42" s="32">
        <f t="shared" ref="F42:F45" si="4">E42+C42</f>
        <v>1</v>
      </c>
      <c r="G42" s="15">
        <f>4/16</f>
        <v>0.25</v>
      </c>
      <c r="H42" s="33">
        <f t="shared" ref="H42:H45" si="5">G42*F42</f>
        <v>0.25</v>
      </c>
    </row>
    <row r="43" spans="1:8">
      <c r="A43" s="14" t="s">
        <v>19</v>
      </c>
      <c r="B43" s="15">
        <f>4/4</f>
        <v>1</v>
      </c>
      <c r="C43" s="15">
        <f>- B43 * LOG(B43, 2)</f>
        <v>0</v>
      </c>
      <c r="D43" s="15">
        <f>0/4</f>
        <v>0</v>
      </c>
      <c r="E43" s="15">
        <v>0</v>
      </c>
      <c r="F43" s="32">
        <f t="shared" si="4"/>
        <v>0</v>
      </c>
      <c r="G43" s="15">
        <f>4/16</f>
        <v>0.25</v>
      </c>
      <c r="H43" s="33">
        <f t="shared" si="5"/>
        <v>0</v>
      </c>
    </row>
    <row r="44" spans="1:8">
      <c r="A44" s="14" t="s">
        <v>20</v>
      </c>
      <c r="B44" s="15">
        <f>4/4</f>
        <v>1</v>
      </c>
      <c r="C44" s="15">
        <f>- B44 * LOG(B44, 2)</f>
        <v>0</v>
      </c>
      <c r="D44" s="15">
        <f>0/4</f>
        <v>0</v>
      </c>
      <c r="E44" s="15">
        <v>0</v>
      </c>
      <c r="F44" s="32">
        <f t="shared" si="4"/>
        <v>0</v>
      </c>
      <c r="G44" s="15">
        <f>4/16</f>
        <v>0.25</v>
      </c>
      <c r="H44" s="33">
        <f t="shared" si="5"/>
        <v>0</v>
      </c>
    </row>
    <row r="45" spans="1:8">
      <c r="A45" s="14" t="s">
        <v>21</v>
      </c>
      <c r="B45" s="15">
        <f>3/8</f>
        <v>0.375</v>
      </c>
      <c r="C45" s="15">
        <f>- B45 * LOG(B45, 2)</f>
        <v>0.53063906222956636</v>
      </c>
      <c r="D45" s="15">
        <f>5/8</f>
        <v>0.625</v>
      </c>
      <c r="E45" s="15">
        <f>- D45 * LOG(D45, 2)</f>
        <v>0.42379494069539858</v>
      </c>
      <c r="F45" s="32">
        <f t="shared" si="4"/>
        <v>0.95443400292496494</v>
      </c>
      <c r="G45" s="15">
        <f>8/16</f>
        <v>0.5</v>
      </c>
      <c r="H45" s="33">
        <f t="shared" si="5"/>
        <v>0.47721700146248247</v>
      </c>
    </row>
    <row r="46" spans="1:8">
      <c r="A46" s="28" t="s">
        <v>43</v>
      </c>
      <c r="B46" s="30"/>
      <c r="C46" s="30"/>
      <c r="D46" s="30"/>
      <c r="E46" s="30"/>
      <c r="F46" s="30"/>
      <c r="G46" s="30"/>
      <c r="H46" s="31"/>
    </row>
    <row r="47" spans="1:8">
      <c r="A47" s="14" t="s">
        <v>18</v>
      </c>
      <c r="B47" s="15">
        <f>2/8</f>
        <v>0.25</v>
      </c>
      <c r="C47" s="15">
        <f>- B47 * LOG(B47, 2)</f>
        <v>0.5</v>
      </c>
      <c r="D47" s="15">
        <f>6/8</f>
        <v>0.75</v>
      </c>
      <c r="E47" s="15">
        <f>- D47 * LOG(D47, 2)</f>
        <v>0.31127812445913283</v>
      </c>
      <c r="F47" s="32">
        <f>E47+C47</f>
        <v>0.81127812445913283</v>
      </c>
      <c r="G47" s="15">
        <f>8/18</f>
        <v>0.44444444444444442</v>
      </c>
      <c r="H47" s="33">
        <f>G47*F47</f>
        <v>0.36056805531517011</v>
      </c>
    </row>
    <row r="48" spans="1:8">
      <c r="A48" s="14" t="s">
        <v>22</v>
      </c>
      <c r="B48" s="15">
        <f>2/10</f>
        <v>0.2</v>
      </c>
      <c r="C48" s="15">
        <f>- B48 * LOG(B48, 2)</f>
        <v>0.46438561897747244</v>
      </c>
      <c r="D48" s="15">
        <f>8/10</f>
        <v>0.8</v>
      </c>
      <c r="E48" s="15">
        <f>- D48 * LOG(D48, 2)</f>
        <v>0.25754247590988982</v>
      </c>
      <c r="F48" s="32">
        <f t="shared" ref="F48:F51" si="6">E48+C48</f>
        <v>0.72192809488736231</v>
      </c>
      <c r="G48" s="15">
        <f>10/18</f>
        <v>0.55555555555555558</v>
      </c>
      <c r="H48" s="33">
        <f t="shared" ref="H48:H51" si="7">G48*F48</f>
        <v>0.40107116382631242</v>
      </c>
    </row>
    <row r="49" spans="1:8">
      <c r="A49" s="14" t="s">
        <v>19</v>
      </c>
      <c r="B49" s="15">
        <f>2/3</f>
        <v>0.66666666666666663</v>
      </c>
      <c r="C49" s="15">
        <f>- B49 * LOG(B49, 2)</f>
        <v>0.38997500048077083</v>
      </c>
      <c r="D49" s="15">
        <f>1/3</f>
        <v>0.33333333333333331</v>
      </c>
      <c r="E49" s="15">
        <f>- D49 * LOG(D49, 2)</f>
        <v>0.52832083357371873</v>
      </c>
      <c r="F49" s="32">
        <f t="shared" si="6"/>
        <v>0.91829583405448956</v>
      </c>
      <c r="G49" s="15">
        <f>3/18</f>
        <v>0.16666666666666666</v>
      </c>
      <c r="H49" s="33">
        <f t="shared" si="7"/>
        <v>0.15304930567574826</v>
      </c>
    </row>
    <row r="50" spans="1:8">
      <c r="A50" s="14" t="s">
        <v>20</v>
      </c>
      <c r="B50" s="15">
        <f>2/7</f>
        <v>0.2857142857142857</v>
      </c>
      <c r="C50" s="15">
        <f>- B50 * LOG(B50, 2)</f>
        <v>0.51638712058788683</v>
      </c>
      <c r="D50" s="15">
        <f>5/7</f>
        <v>0.7142857142857143</v>
      </c>
      <c r="E50" s="15">
        <f>- D50 * LOG(D50, 2)</f>
        <v>0.34673344797874411</v>
      </c>
      <c r="F50" s="32">
        <f t="shared" si="6"/>
        <v>0.863120568566631</v>
      </c>
      <c r="G50" s="15">
        <f>7/18</f>
        <v>0.3888888888888889</v>
      </c>
      <c r="H50" s="33">
        <f t="shared" si="7"/>
        <v>0.33565799888702319</v>
      </c>
    </row>
    <row r="51" spans="1:8">
      <c r="A51" s="18" t="s">
        <v>21</v>
      </c>
      <c r="B51" s="19">
        <f>0/8</f>
        <v>0</v>
      </c>
      <c r="C51" s="19">
        <v>0</v>
      </c>
      <c r="D51" s="19">
        <f>8/8</f>
        <v>1</v>
      </c>
      <c r="E51" s="19">
        <f>- D51 * LOG(D51, 2)</f>
        <v>0</v>
      </c>
      <c r="F51" s="34">
        <f t="shared" si="6"/>
        <v>0</v>
      </c>
      <c r="G51" s="19">
        <f>8/18</f>
        <v>0.44444444444444442</v>
      </c>
      <c r="H51" s="35">
        <f t="shared" si="7"/>
        <v>0</v>
      </c>
    </row>
    <row r="53" spans="1:8">
      <c r="A53" s="5" t="s">
        <v>31</v>
      </c>
      <c r="B53" s="6" t="s">
        <v>28</v>
      </c>
      <c r="C53" s="7" t="s">
        <v>24</v>
      </c>
      <c r="E53" s="40" t="s">
        <v>39</v>
      </c>
    </row>
    <row r="54" spans="1:8">
      <c r="A54" s="14" t="s">
        <v>15</v>
      </c>
      <c r="B54" s="23">
        <f>SUM(H35:H39)</f>
        <v>0.893155878465832</v>
      </c>
      <c r="C54" s="39">
        <f>E25-B54</f>
        <v>-0.64748846201021104</v>
      </c>
      <c r="E54" s="41">
        <f>MAX(C54:C56)</f>
        <v>-0.64748846201021104</v>
      </c>
    </row>
    <row r="55" spans="1:8">
      <c r="A55" s="14" t="s">
        <v>16</v>
      </c>
      <c r="B55" s="23">
        <f>SUM(H41:H45)</f>
        <v>1.335675594806832</v>
      </c>
      <c r="C55" s="39">
        <f>E25-B55</f>
        <v>-1.090008178351211</v>
      </c>
    </row>
    <row r="56" spans="1:8">
      <c r="A56" s="18" t="s">
        <v>17</v>
      </c>
      <c r="B56" s="24">
        <f>SUM(H47:H51)</f>
        <v>1.2503465237042539</v>
      </c>
      <c r="C56" s="37">
        <f>E25-B56</f>
        <v>-1.004679107248633</v>
      </c>
    </row>
  </sheetData>
  <mergeCells count="17">
    <mergeCell ref="A34:H34"/>
    <mergeCell ref="A40:H40"/>
    <mergeCell ref="A46:H46"/>
    <mergeCell ref="F13:F14"/>
    <mergeCell ref="G13:G14"/>
    <mergeCell ref="H13:H14"/>
    <mergeCell ref="A32:A33"/>
    <mergeCell ref="B32:C32"/>
    <mergeCell ref="D32:E32"/>
    <mergeCell ref="F32:F33"/>
    <mergeCell ref="G32:G33"/>
    <mergeCell ref="H32:H33"/>
    <mergeCell ref="A1:E3"/>
    <mergeCell ref="D7:D8"/>
    <mergeCell ref="A13:A14"/>
    <mergeCell ref="B13:C13"/>
    <mergeCell ref="D13:E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StateWide</vt:lpstr>
      <vt:lpstr>C4.5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 Garg</dc:creator>
  <cp:lastModifiedBy>Ruohuan Xu</cp:lastModifiedBy>
  <dcterms:created xsi:type="dcterms:W3CDTF">2016-11-02T16:39:52Z</dcterms:created>
  <dcterms:modified xsi:type="dcterms:W3CDTF">2019-12-08T20:35:03Z</dcterms:modified>
</cp:coreProperties>
</file>