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779EC956-21B4-4F8A-BD87-E11B7F56219D}" xr6:coauthVersionLast="47" xr6:coauthVersionMax="47" xr10:uidLastSave="{00000000-0000-0000-0000-000000000000}"/>
  <bookViews>
    <workbookView xWindow="-108" yWindow="-108" windowWidth="23256" windowHeight="12456" firstSheet="388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" i="573" l="1"/>
  <c r="D20" i="573"/>
  <c r="E20" i="573"/>
  <c r="F20" i="573"/>
  <c r="G20" i="573"/>
  <c r="H20" i="573"/>
  <c r="I20" i="573"/>
  <c r="J20" i="573"/>
  <c r="K20" i="573"/>
  <c r="L20" i="573"/>
  <c r="M20" i="573"/>
  <c r="N20" i="573"/>
  <c r="O20" i="573"/>
  <c r="P20" i="573"/>
  <c r="Q20" i="573"/>
  <c r="R20" i="573"/>
  <c r="B20" i="573"/>
  <c r="C11" i="573"/>
  <c r="D11" i="573"/>
  <c r="E11" i="573"/>
  <c r="F11" i="573"/>
  <c r="G11" i="573"/>
  <c r="H11" i="573"/>
  <c r="I11" i="573"/>
  <c r="J11" i="573"/>
  <c r="K11" i="573"/>
  <c r="M11" i="573"/>
  <c r="N11" i="573"/>
  <c r="O11" i="573"/>
  <c r="P11" i="573"/>
  <c r="Q11" i="573"/>
  <c r="R11" i="573"/>
  <c r="B11" i="573"/>
  <c r="B22" i="572" l="1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7" i="584"/>
  <c r="D8" i="584"/>
  <c r="D9" i="584"/>
  <c r="D10" i="584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D5" i="584"/>
  <c r="F6" i="584"/>
  <c r="F7" i="584"/>
  <c r="F8" i="584"/>
  <c r="F9" i="584"/>
  <c r="F10" i="584"/>
  <c r="F11" i="584"/>
  <c r="F12" i="584"/>
  <c r="F13" i="584"/>
  <c r="F14" i="584"/>
  <c r="F15" i="584"/>
  <c r="F16" i="584"/>
  <c r="F17" i="584"/>
  <c r="F18" i="584"/>
  <c r="F19" i="584"/>
  <c r="F20" i="584"/>
  <c r="F21" i="584"/>
  <c r="F22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D42" i="583"/>
  <c r="D44" i="583"/>
  <c r="D45" i="583"/>
  <c r="D38" i="583"/>
  <c r="D41" i="583"/>
  <c r="C37" i="583"/>
  <c r="G8" i="583" s="1"/>
  <c r="H8" i="583" s="1"/>
  <c r="D37" i="583" s="1"/>
  <c r="C38" i="583"/>
  <c r="G10" i="583" s="1"/>
  <c r="H10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C42" i="583"/>
  <c r="C43" i="583"/>
  <c r="G20" i="583" s="1"/>
  <c r="H20" i="583" s="1"/>
  <c r="D43" i="583" s="1"/>
  <c r="C44" i="583"/>
  <c r="G22" i="583" s="1"/>
  <c r="H22" i="583" s="1"/>
  <c r="C45" i="583"/>
  <c r="G24" i="583" s="1"/>
  <c r="H24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F36" i="583"/>
  <c r="G33" i="583"/>
  <c r="F28" i="583"/>
  <c r="F26" i="583"/>
  <c r="F24" i="583"/>
  <c r="F22" i="583"/>
  <c r="F20" i="583"/>
  <c r="F18" i="583"/>
  <c r="F16" i="583"/>
  <c r="F14" i="583"/>
  <c r="F12" i="583"/>
  <c r="F10" i="583"/>
  <c r="F8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F17" i="581"/>
  <c r="E8" i="581"/>
  <c r="E9" i="581"/>
  <c r="E10" i="581"/>
  <c r="E16" i="581"/>
  <c r="E17" i="581"/>
  <c r="E18" i="581"/>
  <c r="D6" i="581"/>
  <c r="D7" i="581"/>
  <c r="D8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D12" i="582" s="1"/>
  <c r="C7" i="581"/>
  <c r="F7" i="581" s="1"/>
  <c r="C8" i="581"/>
  <c r="F8" i="581" s="1"/>
  <c r="C9" i="581"/>
  <c r="C10" i="581"/>
  <c r="F10" i="581" s="1"/>
  <c r="C11" i="581"/>
  <c r="C12" i="581"/>
  <c r="F12" i="581" s="1"/>
  <c r="C13" i="581"/>
  <c r="F13" i="581" s="1"/>
  <c r="C14" i="581"/>
  <c r="F14" i="581" s="1"/>
  <c r="C15" i="581"/>
  <c r="F15" i="581" s="1"/>
  <c r="C16" i="581"/>
  <c r="F16" i="581" s="1"/>
  <c r="C17" i="581"/>
  <c r="C18" i="581"/>
  <c r="F18" i="581" s="1"/>
  <c r="C19" i="581"/>
  <c r="C20" i="581"/>
  <c r="F20" i="581" s="1"/>
  <c r="C21" i="581"/>
  <c r="F21" i="581" s="1"/>
  <c r="C22" i="581"/>
  <c r="D7" i="582" s="1"/>
  <c r="C5" i="581"/>
  <c r="B6" i="581"/>
  <c r="C6" i="582" s="1"/>
  <c r="B7" i="581"/>
  <c r="B8" i="581"/>
  <c r="B9" i="581"/>
  <c r="B10" i="581"/>
  <c r="B11" i="581"/>
  <c r="E11" i="581" s="1"/>
  <c r="B12" i="581"/>
  <c r="E12" i="581" s="1"/>
  <c r="B13" i="581"/>
  <c r="E13" i="581" s="1"/>
  <c r="B14" i="581"/>
  <c r="E15" i="581" s="1"/>
  <c r="B15" i="581"/>
  <c r="B16" i="581"/>
  <c r="B17" i="581"/>
  <c r="B18" i="581"/>
  <c r="B19" i="581"/>
  <c r="E19" i="581" s="1"/>
  <c r="B20" i="581"/>
  <c r="E20" i="581" s="1"/>
  <c r="B21" i="581"/>
  <c r="E21" i="581" s="1"/>
  <c r="B22" i="581"/>
  <c r="C7" i="582" s="1"/>
  <c r="B5" i="581"/>
  <c r="D9" i="576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C12" i="582" l="1"/>
  <c r="E7" i="581"/>
  <c r="E22" i="581"/>
  <c r="E14" i="581"/>
  <c r="F22" i="581"/>
  <c r="F19" i="581"/>
  <c r="F11" i="581"/>
  <c r="F9" i="581"/>
  <c r="E12" i="582"/>
  <c r="G6" i="582" s="1"/>
  <c r="H6" i="582" s="1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C21" i="573"/>
  <c r="D21" i="573"/>
  <c r="E21" i="573"/>
  <c r="F21" i="573"/>
  <c r="G21" i="573"/>
  <c r="H21" i="573"/>
  <c r="I21" i="573"/>
  <c r="J21" i="573"/>
  <c r="K21" i="573"/>
  <c r="M21" i="573"/>
  <c r="N21" i="573"/>
  <c r="O21" i="573"/>
  <c r="P21" i="573"/>
  <c r="Q21" i="573"/>
  <c r="R21" i="573"/>
  <c r="B17" i="573"/>
  <c r="B18" i="573"/>
  <c r="B19" i="573"/>
  <c r="B21" i="573"/>
  <c r="B16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6" i="582" l="1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1" i="573"/>
  <c r="L21" i="573" s="1"/>
  <c r="B16" i="572" l="1"/>
  <c r="F16" i="572" s="1"/>
  <c r="E16" i="584" l="1"/>
  <c r="G16" i="572"/>
  <c r="G17" i="572"/>
</calcChain>
</file>

<file path=xl/sharedStrings.xml><?xml version="1.0" encoding="utf-8"?>
<sst xmlns="http://schemas.openxmlformats.org/spreadsheetml/2006/main" count="16887" uniqueCount="1016">
  <si>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</si>
  <si>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</si>
  <si>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</si>
  <si>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</si>
  <si>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</si>
  <si>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</si>
  <si>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</si>
  <si>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</si>
  <si>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</si>
  <si>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</si>
  <si>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</si>
  <si>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</si>
  <si>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</si>
  <si>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</si>
  <si>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</si>
  <si>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</si>
  <si>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</si>
  <si>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</si>
  <si>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</si>
  <si>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</si>
  <si>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</si>
  <si>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</si>
  <si>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</si>
  <si>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</si>
  <si>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</si>
  <si>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</si>
  <si>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</si>
  <si>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</si>
  <si>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</si>
  <si>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</si>
  <si>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</si>
  <si>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</si>
  <si>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</si>
  <si>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</si>
  <si>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</si>
  <si>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</si>
  <si>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</si>
  <si>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</si>
  <si>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</si>
  <si>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</si>
  <si>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</si>
  <si>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</si>
  <si>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</si>
  <si>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</si>
  <si>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</si>
  <si>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</si>
  <si>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</si>
  <si>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</si>
  <si>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</si>
  <si>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</si>
  <si>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</si>
  <si>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</si>
  <si>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</si>
  <si>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</si>
  <si>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</si>
  <si>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</si>
  <si>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</si>
  <si>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</si>
  <si>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</si>
  <si>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</si>
  <si>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</si>
  <si>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</si>
  <si>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</si>
  <si>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</si>
  <si>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</si>
  <si>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</si>
  <si>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</si>
  <si>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</si>
  <si>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</si>
  <si>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</si>
  <si>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</si>
  <si>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</si>
  <si>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</si>
  <si>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</si>
  <si>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</si>
  <si>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</si>
  <si>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</si>
  <si>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</si>
  <si>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</si>
  <si>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</si>
  <si>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</si>
  <si>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</si>
  <si>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</si>
  <si>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</si>
  <si>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</si>
  <si>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</si>
  <si>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</si>
  <si>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</si>
  <si>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</si>
  <si>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</si>
  <si>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</si>
  <si>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</si>
  <si>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</si>
  <si>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</si>
  <si>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</si>
  <si>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</si>
  <si>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</si>
  <si>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</si>
  <si>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</si>
  <si>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</si>
  <si>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</si>
  <si>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</si>
  <si>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</si>
  <si>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</si>
  <si>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</si>
  <si>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</si>
  <si>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</si>
  <si>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</si>
  <si>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</si>
  <si>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</si>
  <si>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</si>
  <si>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</si>
  <si>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</si>
  <si>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</si>
  <si>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</si>
  <si>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</si>
  <si>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</si>
  <si>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</si>
  <si>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</si>
  <si>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</si>
  <si>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</si>
  <si>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</si>
  <si>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</si>
  <si>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</si>
  <si>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</si>
  <si>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</si>
  <si>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</si>
  <si>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</si>
  <si>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</si>
  <si>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</si>
  <si>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</si>
  <si>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</si>
  <si>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</si>
  <si>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</si>
  <si>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</si>
  <si>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</si>
  <si>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</si>
  <si>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</si>
  <si>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</si>
  <si>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</si>
  <si>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</si>
  <si>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</si>
  <si>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</si>
  <si>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</si>
  <si>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</si>
  <si>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</si>
  <si>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</si>
  <si>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</si>
  <si>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</si>
  <si>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</si>
  <si>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</si>
  <si>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</si>
  <si>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</si>
  <si>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</si>
  <si>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</si>
  <si>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</si>
  <si>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</si>
  <si>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</si>
  <si>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</si>
  <si>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</si>
  <si>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</si>
  <si>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</si>
  <si>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</si>
  <si>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</si>
  <si>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</si>
  <si>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</si>
  <si>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</si>
  <si>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</si>
  <si>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</si>
  <si>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</si>
  <si>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</si>
  <si>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</si>
  <si>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</si>
  <si>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</si>
  <si>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</si>
  <si>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</si>
  <si>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</si>
  <si>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</si>
  <si>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</si>
  <si>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</si>
  <si>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</si>
  <si>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</si>
  <si>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</si>
  <si>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</si>
  <si>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</si>
  <si>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</si>
  <si>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</si>
  <si>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</si>
  <si>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</si>
  <si>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</si>
  <si>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</si>
  <si>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</si>
  <si>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</si>
  <si>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</si>
  <si>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</si>
  <si>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</si>
  <si>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</si>
  <si>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</si>
  <si>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</si>
  <si>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</si>
  <si>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</si>
  <si>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</si>
  <si>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</si>
  <si>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</si>
  <si>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</si>
  <si>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</si>
  <si>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</si>
  <si>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</si>
  <si>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</si>
  <si>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</si>
  <si>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</si>
  <si>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</si>
  <si>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</si>
  <si>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</si>
  <si>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</si>
  <si>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</si>
  <si>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</si>
  <si>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</si>
  <si>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</si>
  <si>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</si>
  <si>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</si>
  <si>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</si>
  <si>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</si>
  <si>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</si>
  <si>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</si>
  <si>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</si>
  <si>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</si>
  <si>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</si>
  <si>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</si>
  <si>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</si>
  <si>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</si>
  <si>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</si>
  <si>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</si>
  <si>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</si>
  <si>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</si>
  <si>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</si>
  <si>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</si>
  <si>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</si>
  <si>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</si>
  <si>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</si>
  <si>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</si>
  <si>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</si>
  <si>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</si>
  <si>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</si>
  <si>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</si>
  <si>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</si>
  <si>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</si>
  <si>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</si>
  <si>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</si>
  <si>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</si>
  <si>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</si>
  <si>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</si>
  <si>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</si>
  <si>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</si>
  <si>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</si>
  <si>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</si>
  <si>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</si>
  <si>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</si>
  <si>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</si>
  <si>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</si>
  <si>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</si>
  <si>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</si>
  <si>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</si>
  <si>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</si>
  <si>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</si>
  <si>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</si>
  <si>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</si>
  <si>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</si>
  <si>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</si>
  <si>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</si>
  <si>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</si>
  <si>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</si>
  <si>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</si>
  <si>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</si>
  <si>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</si>
  <si>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</si>
  <si>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</si>
  <si>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</si>
  <si>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</si>
  <si>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</si>
  <si>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</si>
  <si>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</si>
  <si>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</si>
  <si>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</si>
  <si>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</si>
  <si>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</si>
  <si>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</si>
  <si>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</si>
  <si>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</si>
  <si>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</si>
  <si>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</si>
  <si>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</si>
  <si>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</si>
  <si>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</si>
  <si>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</si>
  <si>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</si>
  <si>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</si>
  <si>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</si>
  <si>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</si>
  <si>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</si>
  <si>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</si>
  <si>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</si>
  <si>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</si>
  <si>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</si>
  <si>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</si>
  <si>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</si>
  <si>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</si>
  <si>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</si>
  <si>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</si>
  <si>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</si>
  <si>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</si>
  <si>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</si>
  <si>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</si>
  <si>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</si>
  <si>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</si>
  <si>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</si>
  <si>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</si>
  <si>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</si>
  <si>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</si>
  <si>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</si>
  <si>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</si>
  <si>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</si>
  <si>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</si>
  <si>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</si>
  <si>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</si>
  <si>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</si>
  <si>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</si>
  <si>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</si>
  <si>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</si>
  <si>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</si>
  <si>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</si>
  <si>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</si>
  <si>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</si>
  <si>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</si>
  <si>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</si>
  <si>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</si>
  <si>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</si>
  <si>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</si>
  <si>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</si>
  <si>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</si>
  <si>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</si>
  <si>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</si>
  <si>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</si>
  <si>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</si>
  <si>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</si>
  <si>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</si>
  <si>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</si>
  <si>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</si>
  <si>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</si>
  <si>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</si>
  <si>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</si>
  <si>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</si>
  <si>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</si>
  <si>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</si>
  <si>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</si>
  <si>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</si>
  <si>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</si>
  <si>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</si>
  <si>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</si>
  <si>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</si>
  <si>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</si>
  <si>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</si>
  <si>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</si>
  <si>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</si>
  <si>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</si>
  <si>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</si>
  <si>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</si>
  <si>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</si>
  <si>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</si>
  <si>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</si>
  <si>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</si>
  <si>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</si>
  <si>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</si>
  <si>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</si>
  <si>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</si>
  <si>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</si>
  <si>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</si>
  <si>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</si>
  <si>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</si>
  <si>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</si>
  <si>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</si>
  <si>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</si>
  <si>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</si>
  <si>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</si>
  <si>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</si>
  <si>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</si>
  <si>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</si>
  <si>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</si>
  <si>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</si>
  <si>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</si>
  <si>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</si>
  <si>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</si>
  <si>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</si>
  <si>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</si>
  <si>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</si>
  <si>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</si>
  <si>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</si>
  <si>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</si>
  <si>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</si>
  <si>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</si>
  <si>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</si>
  <si>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</si>
  <si>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</si>
  <si>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</si>
  <si>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</si>
  <si>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</si>
  <si>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</si>
  <si>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</si>
  <si>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</si>
  <si>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</si>
  <si>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</si>
  <si>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</si>
  <si>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</si>
  <si>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</si>
  <si>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</si>
  <si>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</si>
  <si>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</si>
  <si>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</si>
  <si>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</si>
  <si>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</si>
  <si>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</si>
  <si>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</si>
  <si>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</si>
  <si>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</si>
  <si>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</si>
  <si>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</si>
  <si>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</si>
  <si>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</si>
  <si>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</si>
  <si>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</si>
  <si>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</si>
  <si>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</si>
  <si>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</si>
  <si>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</si>
  <si>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</si>
  <si>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</si>
  <si>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</si>
  <si>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</si>
  <si>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</si>
  <si>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</si>
  <si>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</si>
  <si>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</si>
  <si>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</si>
  <si>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</si>
  <si>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</si>
  <si>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</si>
  <si>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</si>
  <si>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</si>
  <si>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</si>
  <si>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</si>
  <si>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</si>
  <si>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</si>
  <si>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</si>
  <si>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</si>
  <si>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</si>
  <si>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</si>
  <si>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</si>
  <si>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</si>
  <si>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</si>
  <si>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</si>
  <si>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</si>
  <si>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</si>
  <si>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</si>
  <si>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</si>
  <si>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</si>
  <si>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</si>
  <si>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</si>
  <si>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</si>
  <si>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</si>
  <si>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</si>
  <si>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</si>
  <si>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</si>
  <si>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</si>
  <si>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</si>
  <si>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</si>
  <si>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</si>
  <si>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</si>
  <si>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</si>
  <si>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</si>
  <si>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</si>
  <si>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</si>
  <si>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</si>
  <si>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</si>
  <si>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</si>
  <si>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</si>
  <si>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</si>
  <si>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</si>
  <si>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</si>
  <si>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</si>
  <si>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</si>
  <si>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</si>
  <si>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</si>
  <si>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</si>
  <si>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</si>
  <si>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</si>
  <si>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</si>
  <si>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</si>
  <si>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</si>
  <si>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</si>
  <si>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</si>
  <si>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</si>
  <si>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</si>
  <si>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</si>
  <si>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</si>
  <si>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</si>
  <si>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</si>
  <si>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</si>
  <si>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</si>
  <si>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</si>
  <si>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</si>
  <si>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</si>
  <si>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</si>
  <si>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</si>
  <si>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</si>
  <si>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</si>
  <si>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</si>
  <si>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</si>
  <si>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</si>
  <si>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</si>
  <si>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</si>
  <si>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</si>
  <si>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</si>
  <si>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</si>
  <si>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</si>
  <si>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</si>
  <si>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</si>
  <si>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</si>
  <si>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</si>
  <si>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</si>
  <si>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</si>
  <si>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</si>
  <si>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</si>
  <si>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</si>
  <si>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</si>
  <si>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</si>
  <si>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</si>
  <si>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</si>
  <si>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</si>
  <si>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</si>
  <si>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</si>
  <si>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</si>
  <si>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</si>
  <si>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</si>
  <si>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</si>
  <si>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</si>
  <si>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</si>
  <si>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</si>
  <si>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</si>
  <si>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</si>
  <si>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</si>
  <si>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</si>
  <si>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</si>
  <si>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</si>
  <si>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</si>
  <si>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</si>
  <si>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</si>
  <si>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</si>
  <si>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</si>
  <si>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</si>
  <si>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</si>
  <si>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</si>
  <si>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</si>
  <si>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</si>
  <si>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</si>
  <si>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</si>
  <si>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</si>
  <si>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</si>
  <si>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</si>
  <si>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</si>
  <si>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</si>
  <si>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</si>
  <si>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</si>
  <si>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</si>
  <si>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</si>
  <si>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</si>
  <si>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</si>
  <si>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</si>
  <si>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</si>
  <si>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</si>
  <si>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</si>
  <si>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</si>
  <si>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</si>
  <si>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</si>
  <si>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</si>
  <si>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</si>
  <si>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</si>
  <si>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</si>
  <si>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</si>
  <si>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</si>
  <si>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</si>
  <si>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</si>
  <si>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</si>
  <si>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</si>
  <si>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</si>
  <si>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</si>
  <si>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</si>
  <si>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</si>
  <si>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</si>
  <si>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</si>
  <si>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</si>
  <si>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</si>
  <si>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</si>
  <si>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</si>
  <si>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</si>
  <si>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</si>
  <si>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</si>
  <si>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</si>
  <si>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</si>
  <si>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</si>
  <si>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</si>
  <si>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</si>
  <si>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</si>
  <si>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</si>
  <si>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</si>
  <si>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</si>
  <si>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</si>
  <si>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</si>
  <si>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</si>
  <si>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</si>
  <si>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</si>
  <si>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</si>
  <si>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</si>
  <si>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</si>
  <si>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</si>
  <si>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</si>
  <si>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</si>
  <si>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</si>
  <si>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</si>
  <si>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</si>
  <si>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</si>
  <si>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</si>
  <si>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</si>
  <si>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</si>
  <si>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</si>
  <si>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</si>
  <si>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</si>
  <si>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</si>
  <si>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</si>
  <si>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</si>
  <si>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</si>
  <si>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</si>
  <si>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</si>
  <si>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</si>
  <si>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</si>
  <si>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</si>
  <si>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</si>
  <si>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</si>
  <si>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</si>
  <si>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</si>
  <si>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</si>
  <si>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</si>
  <si>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</si>
  <si>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</si>
  <si>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</si>
  <si>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</si>
  <si>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</si>
  <si>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</si>
  <si>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</si>
  <si>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</si>
  <si>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</si>
  <si>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</si>
  <si>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</si>
  <si>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</si>
  <si>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</si>
  <si>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</si>
  <si>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</si>
  <si>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</si>
  <si>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</si>
  <si>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</si>
  <si>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</si>
  <si>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</si>
  <si>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</si>
  <si>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</si>
  <si>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</si>
  <si>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</si>
  <si>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</si>
  <si>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</si>
  <si>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</si>
  <si>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</si>
  <si>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</si>
  <si>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</si>
  <si>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</si>
  <si>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</si>
  <si>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</si>
  <si>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</si>
  <si>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</si>
  <si>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</si>
  <si>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</si>
  <si>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</si>
  <si>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</si>
  <si>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</si>
  <si>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</si>
  <si>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</si>
  <si>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</si>
  <si>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</si>
  <si>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</si>
  <si>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</si>
  <si>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</si>
  <si>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</si>
  <si>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</si>
  <si>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</si>
  <si>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</si>
  <si>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</si>
  <si>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</si>
  <si>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</si>
  <si>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</si>
  <si>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</si>
  <si>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</si>
  <si>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</si>
  <si>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</si>
  <si>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</si>
  <si>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</si>
  <si>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</si>
  <si>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</si>
  <si>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</si>
  <si>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</si>
  <si>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</si>
  <si>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</si>
  <si>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</si>
  <si>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</si>
  <si>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</si>
  <si>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</si>
  <si>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</si>
  <si>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</si>
  <si>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</si>
  <si>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</si>
  <si>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</si>
  <si>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</si>
  <si>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</si>
  <si>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</si>
  <si>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</si>
  <si>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</si>
  <si>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</si>
  <si>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</si>
  <si>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</si>
  <si>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</si>
  <si>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</si>
  <si>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</si>
  <si>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</si>
  <si>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</si>
  <si>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</si>
  <si>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</si>
  <si>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</si>
  <si>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</si>
  <si>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</si>
  <si>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</si>
  <si>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</si>
  <si>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</si>
  <si>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</si>
  <si>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</si>
  <si>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</si>
  <si>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</si>
  <si>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</si>
  <si>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</si>
  <si>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</si>
  <si>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</si>
  <si>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</si>
  <si>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</si>
  <si>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</si>
  <si>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</si>
  <si>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</si>
  <si>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</si>
  <si>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</si>
  <si>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</si>
  <si>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</si>
  <si>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</si>
  <si>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</si>
  <si>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</si>
  <si>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</si>
  <si>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</si>
  <si>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</si>
  <si>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</si>
  <si>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</si>
  <si>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</si>
  <si>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</si>
  <si>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</si>
  <si>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</si>
  <si>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</si>
  <si>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</si>
  <si>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</si>
  <si>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</si>
  <si>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</si>
  <si>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</si>
  <si>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</si>
  <si>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</si>
  <si>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</si>
  <si>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</si>
  <si>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</si>
  <si>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</si>
  <si>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</si>
  <si>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</si>
  <si>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</si>
  <si>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</si>
  <si>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</si>
  <si>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</si>
  <si>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</si>
  <si>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</si>
  <si>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</si>
  <si>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</si>
  <si>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</si>
  <si>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</si>
  <si>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</si>
  <si>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</si>
  <si>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</si>
  <si>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</si>
  <si>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</si>
  <si>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</si>
  <si>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</si>
  <si>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</si>
  <si>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</si>
  <si>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</si>
  <si>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</si>
  <si>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</si>
  <si>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</si>
  <si>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</si>
  <si>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</si>
  <si>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</si>
  <si>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</si>
  <si>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</si>
  <si>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</si>
  <si>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</si>
  <si>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</si>
  <si>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</si>
  <si>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</si>
  <si>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</si>
  <si>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</si>
  <si>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</si>
  <si>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</si>
  <si>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</si>
  <si>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</si>
  <si>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</si>
  <si>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</si>
  <si>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</si>
  <si>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</si>
  <si>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</si>
  <si>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</si>
  <si>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</si>
  <si>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</si>
  <si>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</si>
  <si>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</si>
  <si>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</si>
  <si>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</si>
  <si>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</si>
  <si>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</si>
  <si>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</si>
  <si>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</si>
  <si>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</si>
  <si>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</si>
  <si>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</si>
  <si>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</si>
  <si>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</si>
  <si>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</si>
  <si>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</si>
  <si>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</si>
  <si>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</si>
  <si>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</si>
  <si>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</si>
  <si>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</si>
  <si>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</si>
  <si>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</si>
  <si>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</si>
  <si>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</si>
  <si>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</si>
  <si>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</si>
  <si>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</si>
  <si>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</si>
  <si>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</si>
  <si>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</si>
  <si>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</si>
  <si>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</si>
  <si>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</si>
  <si>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</si>
  <si>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</si>
  <si>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</si>
  <si>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</si>
  <si>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</si>
  <si>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</si>
  <si>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</si>
  <si>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</si>
  <si>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</si>
  <si>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</si>
  <si>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</si>
  <si>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</si>
  <si>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</si>
  <si>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</si>
  <si>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</si>
  <si>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</si>
  <si>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</si>
  <si>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</si>
  <si>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</si>
  <si>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</si>
  <si>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</si>
  <si>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</si>
  <si>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</si>
  <si>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</si>
  <si>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</si>
  <si>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</si>
  <si>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</si>
  <si>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</si>
  <si>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</si>
  <si>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</si>
  <si>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</si>
  <si>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</si>
  <si>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</si>
  <si>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</si>
  <si>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</si>
  <si>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</si>
  <si>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</si>
  <si>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</si>
  <si>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</si>
  <si>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</si>
  <si>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</si>
  <si>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</si>
  <si>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</si>
  <si>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</si>
  <si>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</si>
  <si>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</si>
  <si>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</si>
  <si>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</si>
  <si>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</si>
  <si>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</si>
  <si>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</si>
  <si>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</si>
  <si>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</si>
  <si>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</si>
  <si>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</si>
  <si>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</si>
  <si>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</si>
  <si>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</si>
  <si>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</si>
  <si>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</si>
  <si>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</si>
  <si>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</si>
  <si>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</si>
  <si>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</si>
  <si>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</si>
  <si>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</si>
  <si>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</si>
  <si>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</si>
  <si>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</si>
  <si>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</si>
  <si>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</si>
  <si>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</si>
  <si>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</si>
  <si>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</si>
  <si>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</si>
  <si>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</si>
  <si>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</si>
  <si>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</si>
  <si>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</si>
  <si>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</si>
  <si>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</si>
  <si>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</si>
  <si>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</si>
  <si>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</si>
  <si>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</si>
  <si>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</si>
  <si>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</si>
  <si>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</si>
  <si>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</si>
  <si>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</si>
  <si>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</si>
  <si>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</si>
  <si>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</si>
  <si>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</si>
  <si>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</si>
  <si>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</si>
  <si>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</si>
  <si>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</si>
  <si>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</si>
  <si>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</si>
  <si>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</si>
  <si>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</si>
  <si>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</si>
  <si>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</si>
  <si>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</si>
  <si>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</si>
  <si>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</si>
  <si>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</si>
  <si>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</si>
  <si>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</si>
  <si>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</si>
  <si>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</si>
  <si>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</si>
  <si>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</si>
  <si>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</si>
  <si>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</si>
  <si>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</si>
  <si>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</si>
  <si>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</si>
  <si>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</si>
  <si>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</si>
  <si>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</si>
  <si>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</si>
  <si>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</si>
  <si>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</si>
  <si>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</si>
  <si>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</si>
  <si>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</si>
  <si>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</si>
  <si>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</si>
  <si>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</si>
  <si>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</si>
  <si>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</si>
  <si>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</si>
  <si>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</si>
  <si>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</si>
  <si>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</si>
  <si>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</si>
  <si>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</si>
  <si>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</si>
  <si>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</si>
  <si>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</si>
  <si>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</si>
  <si>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</si>
  <si>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vivienda_desarrollo_urbano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</si>
</sst>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2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2" fontId="0" fillId="0" borderId="9" xfId="0" applyNumberFormat="1" applyFont="1" applyFill="1" applyBorder="1" applyAlignment="1">
      <alignment horizontal="left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</xdr:colOff>
      <xdr:row>0</xdr:row>
      <xdr:rowOff>144780</xdr:rowOff>
    </xdr:from>
    <xdr:to>
      <xdr:col>9</xdr:col>
      <xdr:colOff>416983</xdr:colOff>
      <xdr:row>2</xdr:row>
      <xdr:rowOff>135890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668000" y="1447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83" t="s">
        <v>301</v>
      </c>
      <c r="B1" s="324"/>
      <c r="C1" s="484" t="s">
        <v>328</v>
      </c>
      <c r="D1" s="484"/>
      <c r="E1" s="484"/>
      <c r="F1" s="484"/>
      <c r="G1" s="484"/>
      <c r="H1" s="484"/>
      <c r="I1" s="484"/>
      <c r="J1" s="484"/>
      <c r="K1" s="484"/>
      <c r="L1" s="484"/>
      <c r="M1" s="484"/>
    </row>
    <row r="2" spans="1:20" ht="2.25" customHeight="1" x14ac:dyDescent="0.35">
      <c r="A2" s="483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83"/>
      <c r="B3" s="324"/>
      <c r="C3" s="482" t="s">
        <v>302</v>
      </c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</row>
    <row r="4" spans="1:20" s="305" customFormat="1" x14ac:dyDescent="0.35">
      <c r="A4" s="483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83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83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83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83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83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83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83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83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83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83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83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83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83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83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83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83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83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83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83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83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82" t="s">
        <v>74</v>
      </c>
      <c r="D84" s="482"/>
      <c r="E84" s="482"/>
      <c r="F84" s="482"/>
      <c r="G84" s="482"/>
      <c r="H84" s="482"/>
      <c r="I84" s="482"/>
      <c r="J84" s="482"/>
      <c r="K84" s="482"/>
      <c r="L84" s="482"/>
      <c r="M84" s="482"/>
      <c r="N84" s="482"/>
      <c r="O84" s="482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82" t="s">
        <v>75</v>
      </c>
      <c r="D189" s="482"/>
      <c r="E189" s="482"/>
      <c r="F189" s="482"/>
      <c r="G189" s="482"/>
      <c r="H189" s="482"/>
      <c r="I189" s="482"/>
      <c r="J189" s="482"/>
      <c r="K189" s="482"/>
      <c r="L189" s="482"/>
      <c r="M189" s="482"/>
      <c r="N189" s="482"/>
      <c r="O189" s="482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82" t="s">
        <v>125</v>
      </c>
      <c r="D360" s="482"/>
      <c r="E360" s="482"/>
      <c r="F360" s="482"/>
      <c r="G360" s="482"/>
      <c r="H360" s="482"/>
      <c r="I360" s="482"/>
      <c r="J360" s="482"/>
      <c r="K360" s="482"/>
      <c r="L360" s="482"/>
      <c r="M360" s="482"/>
      <c r="N360" s="482"/>
      <c r="O360" s="482"/>
    </row>
    <row r="361" spans="3:20" ht="19.5" customHeight="1" x14ac:dyDescent="0.35">
      <c r="C361" s="482" t="s">
        <v>129</v>
      </c>
      <c r="D361" s="482"/>
      <c r="E361" s="482"/>
      <c r="F361" s="482"/>
      <c r="G361" s="482"/>
      <c r="H361" s="482"/>
      <c r="I361" s="482"/>
      <c r="J361" s="482"/>
      <c r="K361" s="482"/>
      <c r="L361" s="482"/>
      <c r="M361" s="482"/>
      <c r="N361" s="482"/>
      <c r="O361" s="482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82" t="s">
        <v>130</v>
      </c>
      <c r="D412" s="482"/>
      <c r="E412" s="482"/>
      <c r="F412" s="482"/>
      <c r="G412" s="482"/>
      <c r="H412" s="482"/>
      <c r="I412" s="482"/>
      <c r="J412" s="482"/>
      <c r="K412" s="482"/>
      <c r="L412" s="482"/>
      <c r="M412" s="482"/>
      <c r="N412" s="482"/>
      <c r="O412" s="482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85"/>
      <c r="B1" s="485"/>
      <c r="C1" s="485"/>
      <c r="D1" s="485"/>
      <c r="E1" s="485"/>
      <c r="F1" s="485"/>
      <c r="G1" s="485"/>
      <c r="H1" s="105"/>
      <c r="I1" s="105"/>
      <c r="J1" s="218"/>
    </row>
    <row r="2" spans="1:12" ht="15.6" x14ac:dyDescent="0.3">
      <c r="A2" s="485"/>
      <c r="B2" s="485"/>
      <c r="C2" s="485"/>
      <c r="D2" s="485"/>
      <c r="E2" s="485"/>
      <c r="F2" s="485"/>
      <c r="G2" s="485"/>
      <c r="H2" s="105"/>
      <c r="I2" s="105"/>
      <c r="J2" s="218"/>
    </row>
    <row r="3" spans="1:12" ht="15.6" x14ac:dyDescent="0.3">
      <c r="A3" s="485"/>
      <c r="B3" s="485"/>
      <c r="C3" s="485"/>
      <c r="D3" s="485"/>
      <c r="E3" s="485"/>
      <c r="F3" s="485"/>
      <c r="G3" s="485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85"/>
      <c r="B36" s="485"/>
      <c r="C36" s="485"/>
      <c r="D36" s="485"/>
      <c r="E36" s="485"/>
      <c r="F36" s="485"/>
      <c r="G36" s="485"/>
      <c r="H36" s="485"/>
      <c r="I36" s="91"/>
    </row>
    <row r="37" spans="1:13" ht="15.6" x14ac:dyDescent="0.3">
      <c r="A37" s="486"/>
      <c r="B37" s="486"/>
      <c r="C37" s="486"/>
      <c r="D37" s="486"/>
      <c r="E37" s="486"/>
      <c r="F37" s="486"/>
      <c r="G37" s="486"/>
      <c r="H37" s="486"/>
      <c r="I37" s="106"/>
    </row>
    <row r="38" spans="1:13" ht="15.6" x14ac:dyDescent="0.3">
      <c r="A38" s="485"/>
      <c r="B38" s="485"/>
      <c r="C38" s="485"/>
      <c r="D38" s="485"/>
      <c r="E38" s="485"/>
      <c r="F38" s="485"/>
      <c r="G38" s="485"/>
      <c r="H38" s="485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2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2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6" s="195" customFormat="1" ht="15.6" x14ac:dyDescent="0.3">
      <c r="A55" s="485"/>
      <c r="B55" s="485"/>
      <c r="C55" s="485"/>
      <c r="D55" s="485"/>
      <c r="E55" s="485"/>
      <c r="F55" s="485"/>
      <c r="G55" s="485"/>
      <c r="H55" s="485"/>
      <c r="I55" s="485"/>
      <c r="J55" s="485"/>
    </row>
    <row r="56" spans="1:16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2" s="195" customFormat="1" ht="15.6" x14ac:dyDescent="0.3">
      <c r="A55" s="488"/>
      <c r="B55" s="488"/>
      <c r="C55" s="488"/>
      <c r="D55" s="488"/>
      <c r="E55" s="488"/>
      <c r="F55" s="488"/>
      <c r="G55" s="488"/>
      <c r="H55" s="488"/>
      <c r="I55" s="488"/>
      <c r="J55" s="488"/>
    </row>
    <row r="56" spans="1:12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6" s="195" customFormat="1" ht="15.6" x14ac:dyDescent="0.3">
      <c r="A55" s="485"/>
      <c r="B55" s="485"/>
      <c r="C55" s="485"/>
      <c r="D55" s="485"/>
      <c r="E55" s="485"/>
      <c r="F55" s="485"/>
      <c r="G55" s="485"/>
      <c r="H55" s="485"/>
      <c r="I55" s="485"/>
      <c r="J55" s="485"/>
    </row>
    <row r="56" spans="1:16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2" s="195" customFormat="1" ht="15.6" x14ac:dyDescent="0.3">
      <c r="A55" s="488"/>
      <c r="B55" s="488"/>
      <c r="C55" s="488"/>
      <c r="D55" s="488"/>
      <c r="E55" s="488"/>
      <c r="F55" s="488"/>
      <c r="G55" s="488"/>
      <c r="H55" s="488"/>
      <c r="I55" s="488"/>
      <c r="J55" s="488"/>
    </row>
    <row r="56" spans="1:12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6" s="195" customFormat="1" ht="15.6" x14ac:dyDescent="0.3">
      <c r="A55" s="485"/>
      <c r="B55" s="485"/>
      <c r="C55" s="485"/>
      <c r="D55" s="485"/>
      <c r="E55" s="485"/>
      <c r="F55" s="485"/>
      <c r="G55" s="485"/>
      <c r="H55" s="485"/>
      <c r="I55" s="485"/>
      <c r="J55" s="485"/>
    </row>
    <row r="56" spans="1:16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2" s="195" customFormat="1" ht="15.6" x14ac:dyDescent="0.3">
      <c r="A55" s="488"/>
      <c r="B55" s="488"/>
      <c r="C55" s="488"/>
      <c r="D55" s="488"/>
      <c r="E55" s="488"/>
      <c r="F55" s="488"/>
      <c r="G55" s="488"/>
      <c r="H55" s="488"/>
      <c r="I55" s="488"/>
      <c r="J55" s="488"/>
    </row>
    <row r="56" spans="1:12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B14" sqref="B14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1009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F22" sqref="F22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+'c-499'!B11</f>
        <v>616256023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616256023</v>
      </c>
    </row>
    <row r="7" spans="1:10" x14ac:dyDescent="0.3">
      <c r="A7" s="352">
        <v>2008</v>
      </c>
      <c r="B7" s="347">
        <f>+'c-499'!C11</f>
        <v>788560973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755427615.55054677</v>
      </c>
      <c r="G7" s="349">
        <f>(F7-F6)/F6</f>
        <v>0.22583404844149776</v>
      </c>
    </row>
    <row r="8" spans="1:10" x14ac:dyDescent="0.3">
      <c r="A8" s="352">
        <v>2009</v>
      </c>
      <c r="B8" s="347">
        <f>+'c-499'!D11</f>
        <v>839881491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790391457.53880811</v>
      </c>
      <c r="G8" s="349">
        <f t="shared" ref="G8:G22" si="2">(F8-F7)/F7</f>
        <v>4.6283510515802505E-2</v>
      </c>
    </row>
    <row r="9" spans="1:10" x14ac:dyDescent="0.3">
      <c r="A9" s="352">
        <v>2010</v>
      </c>
      <c r="B9" s="347">
        <f>+'c-499'!E11</f>
        <v>932068394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866927712.53193533</v>
      </c>
      <c r="G9" s="349">
        <f t="shared" si="2"/>
        <v>9.6833352971010964E-2</v>
      </c>
    </row>
    <row r="10" spans="1:10" x14ac:dyDescent="0.3">
      <c r="A10" s="352">
        <v>2011</v>
      </c>
      <c r="B10" s="347">
        <f>+'c-499'!F11</f>
        <v>1018257075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910197479.65635777</v>
      </c>
      <c r="G10" s="349">
        <f t="shared" si="2"/>
        <v>4.9911620656409098E-2</v>
      </c>
    </row>
    <row r="11" spans="1:10" x14ac:dyDescent="0.3">
      <c r="A11" s="352">
        <v>2012</v>
      </c>
      <c r="B11" s="347">
        <f>+'c-499'!G11</f>
        <v>1174800142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1008958514.4236785</v>
      </c>
      <c r="G11" s="349">
        <f t="shared" si="2"/>
        <v>0.10850506288438382</v>
      </c>
    </row>
    <row r="12" spans="1:10" x14ac:dyDescent="0.3">
      <c r="A12" s="352">
        <v>2013</v>
      </c>
      <c r="B12" s="347">
        <f>+'c-499'!H11</f>
        <v>1310877225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1069834679.308235</v>
      </c>
      <c r="G12" s="349">
        <f t="shared" si="2"/>
        <v>6.033564711957385E-2</v>
      </c>
    </row>
    <row r="13" spans="1:10" x14ac:dyDescent="0.3">
      <c r="A13" s="352">
        <v>2014</v>
      </c>
      <c r="B13" s="347">
        <f>+'c-499'!I11</f>
        <v>1497012755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1150694755.5371513</v>
      </c>
      <c r="G13" s="349">
        <f t="shared" si="2"/>
        <v>7.5581842496638033E-2</v>
      </c>
    </row>
    <row r="14" spans="1:10" x14ac:dyDescent="0.3">
      <c r="A14" s="352">
        <v>2015</v>
      </c>
      <c r="B14" s="347">
        <f>+'c-499'!J11</f>
        <v>1578994318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1182986427.7673481</v>
      </c>
      <c r="G14" s="349">
        <f t="shared" si="2"/>
        <v>2.8062761279486988E-2</v>
      </c>
      <c r="J14" s="331"/>
    </row>
    <row r="15" spans="1:10" x14ac:dyDescent="0.3">
      <c r="A15" s="352">
        <v>2016</v>
      </c>
      <c r="B15" s="347">
        <f>+'c-499'!K11</f>
        <v>1759363831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1274252638.4979415</v>
      </c>
      <c r="G15" s="349">
        <f t="shared" si="2"/>
        <v>7.7148992235557837E-2</v>
      </c>
    </row>
    <row r="16" spans="1:10" x14ac:dyDescent="0.3">
      <c r="A16" s="352">
        <v>2017</v>
      </c>
      <c r="B16" s="347">
        <f>+'c-499'!L11</f>
        <v>1961688827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1375981231.0442688</v>
      </c>
      <c r="G16" s="349">
        <f t="shared" si="2"/>
        <v>7.9833927333470209E-2</v>
      </c>
    </row>
    <row r="17" spans="1:7" x14ac:dyDescent="0.3">
      <c r="A17" s="352">
        <v>2018</v>
      </c>
      <c r="B17" s="347">
        <f>+'c-499'!M11</f>
        <v>2089978087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1430673699.7251472</v>
      </c>
      <c r="G17" s="349">
        <f t="shared" si="2"/>
        <v>3.9747975805869695E-2</v>
      </c>
    </row>
    <row r="18" spans="1:7" x14ac:dyDescent="0.3">
      <c r="A18" s="352">
        <v>2019</v>
      </c>
      <c r="B18" s="347">
        <f>+'c-499'!N11</f>
        <v>2191309728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1473032619.3769321</v>
      </c>
      <c r="G18" s="349">
        <f t="shared" si="2"/>
        <v>2.9607673405838555E-2</v>
      </c>
    </row>
    <row r="19" spans="1:7" x14ac:dyDescent="0.3">
      <c r="A19" s="352">
        <v>2020</v>
      </c>
      <c r="B19" s="347">
        <f>+'c-499'!O11</f>
        <v>62154918191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41104660750.385971</v>
      </c>
      <c r="G19" s="349">
        <f t="shared" si="2"/>
        <v>26.90478649941408</v>
      </c>
    </row>
    <row r="20" spans="1:7" x14ac:dyDescent="0.3">
      <c r="A20" s="352">
        <v>2021</v>
      </c>
      <c r="B20" s="347">
        <f>+'c-499'!P11</f>
        <v>3026717754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1938736510.0376112</v>
      </c>
      <c r="G20" s="349">
        <f t="shared" si="2"/>
        <v>-0.95283414399620348</v>
      </c>
    </row>
    <row r="21" spans="1:7" x14ac:dyDescent="0.3">
      <c r="A21" s="352">
        <v>2022</v>
      </c>
      <c r="B21" s="347">
        <f>+'c-499'!Q11</f>
        <v>2874353625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1755391036.2108314</v>
      </c>
      <c r="G21" s="349">
        <f t="shared" si="2"/>
        <v>-9.4569567797133491E-2</v>
      </c>
    </row>
    <row r="22" spans="1:7" x14ac:dyDescent="0.3">
      <c r="A22" s="352">
        <v>2023</v>
      </c>
      <c r="B22" s="347">
        <f>+'c-499'!R11</f>
        <v>3140875196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1851204274.7187147</v>
      </c>
      <c r="G22" s="349">
        <f t="shared" si="2"/>
        <v>5.4582276274296557E-2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5"/>
  <sheetViews>
    <sheetView workbookViewId="0">
      <selection activeCell="P24" sqref="P24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551" t="s">
        <v>1015</v>
      </c>
      <c r="B10" s="347">
        <v>3648539</v>
      </c>
      <c r="C10" s="347">
        <v>5202070</v>
      </c>
      <c r="D10" s="360">
        <v>4141181</v>
      </c>
      <c r="E10" s="360">
        <v>7149835</v>
      </c>
      <c r="F10" s="360">
        <v>9889740</v>
      </c>
      <c r="G10" s="360">
        <v>11679676</v>
      </c>
      <c r="H10" s="360">
        <v>15009782</v>
      </c>
      <c r="I10" s="360">
        <v>15964877</v>
      </c>
      <c r="J10" s="360">
        <v>16926425</v>
      </c>
      <c r="K10" s="360">
        <v>14924476</v>
      </c>
      <c r="L10" s="360">
        <v>22082607</v>
      </c>
      <c r="M10" s="360">
        <v>33425135</v>
      </c>
      <c r="N10" s="360">
        <v>16819829</v>
      </c>
      <c r="O10" s="360">
        <v>16285431</v>
      </c>
      <c r="P10" s="360">
        <v>20182441</v>
      </c>
      <c r="Q10" s="360">
        <v>22806059</v>
      </c>
      <c r="R10" s="360">
        <v>34263034</v>
      </c>
    </row>
    <row r="11" spans="1:18" x14ac:dyDescent="0.3">
      <c r="A11" s="359" t="s">
        <v>866</v>
      </c>
      <c r="B11" s="356">
        <f>+SUM(B6:B10)</f>
        <v>616256023</v>
      </c>
      <c r="C11" s="356">
        <f t="shared" ref="C11:R11" si="0">+SUM(C6:C10)</f>
        <v>788560973</v>
      </c>
      <c r="D11" s="356">
        <f t="shared" si="0"/>
        <v>839881491</v>
      </c>
      <c r="E11" s="356">
        <f t="shared" si="0"/>
        <v>932068394</v>
      </c>
      <c r="F11" s="356">
        <f t="shared" si="0"/>
        <v>1018257075</v>
      </c>
      <c r="G11" s="356">
        <f t="shared" si="0"/>
        <v>1174800142</v>
      </c>
      <c r="H11" s="356">
        <f t="shared" si="0"/>
        <v>1310877225</v>
      </c>
      <c r="I11" s="356">
        <f t="shared" si="0"/>
        <v>1497012755</v>
      </c>
      <c r="J11" s="356">
        <f t="shared" si="0"/>
        <v>1578994318</v>
      </c>
      <c r="K11" s="356">
        <f t="shared" si="0"/>
        <v>1759363831</v>
      </c>
      <c r="L11" s="356">
        <f>+SUM(L6:L10)</f>
        <v>1961688827</v>
      </c>
      <c r="M11" s="356">
        <f t="shared" si="0"/>
        <v>2089978087</v>
      </c>
      <c r="N11" s="356">
        <f t="shared" si="0"/>
        <v>2191309728</v>
      </c>
      <c r="O11" s="356">
        <f t="shared" si="0"/>
        <v>62154918191</v>
      </c>
      <c r="P11" s="356">
        <f t="shared" si="0"/>
        <v>3026717754</v>
      </c>
      <c r="Q11" s="356">
        <f t="shared" si="0"/>
        <v>2874353625</v>
      </c>
      <c r="R11" s="356">
        <f t="shared" si="0"/>
        <v>3140875196</v>
      </c>
    </row>
    <row r="12" spans="1:18" ht="15" thickBot="1" x14ac:dyDescent="0.35"/>
    <row r="13" spans="1:18" ht="15" thickBot="1" x14ac:dyDescent="0.35">
      <c r="A13" s="365" t="s">
        <v>881</v>
      </c>
      <c r="B13" s="397">
        <v>1</v>
      </c>
      <c r="C13" s="397">
        <v>1.0438604000799019</v>
      </c>
      <c r="D13" s="397">
        <v>1.0626145854552862</v>
      </c>
      <c r="E13" s="397">
        <v>1.0751396921870404</v>
      </c>
      <c r="F13" s="397">
        <v>1.1187210443435196</v>
      </c>
      <c r="G13" s="397">
        <v>1.164369124404536</v>
      </c>
      <c r="H13" s="397">
        <v>1.2253082185068307</v>
      </c>
      <c r="I13" s="397">
        <v>1.3009642633690333</v>
      </c>
      <c r="J13" s="397">
        <v>1.33475269110233</v>
      </c>
      <c r="K13" s="397">
        <v>1.380702521498324</v>
      </c>
      <c r="L13" s="397">
        <v>1.4256653962577832</v>
      </c>
      <c r="M13" s="397">
        <v>1.4608349111341843</v>
      </c>
      <c r="N13" s="397">
        <v>1.4876179245283019</v>
      </c>
      <c r="O13" s="397">
        <v>1.5121136400673583</v>
      </c>
      <c r="P13" s="397">
        <v>1.5611805618398769</v>
      </c>
      <c r="Q13" s="397">
        <v>1.6374434902006503</v>
      </c>
      <c r="R13" s="398">
        <v>1.6966659157467898</v>
      </c>
    </row>
    <row r="15" spans="1:18" ht="15" thickBot="1" x14ac:dyDescent="0.35">
      <c r="A15" s="351" t="s">
        <v>880</v>
      </c>
      <c r="B15" s="351">
        <v>2007</v>
      </c>
      <c r="C15" s="351">
        <v>2008</v>
      </c>
      <c r="D15" s="351">
        <v>2009</v>
      </c>
      <c r="E15" s="351">
        <v>2010</v>
      </c>
      <c r="F15" s="351">
        <v>2011</v>
      </c>
      <c r="G15" s="351">
        <v>2012</v>
      </c>
      <c r="H15" s="351">
        <v>2013</v>
      </c>
      <c r="I15" s="351">
        <v>2014</v>
      </c>
      <c r="J15" s="351">
        <v>2015</v>
      </c>
      <c r="K15" s="351">
        <v>2016</v>
      </c>
      <c r="L15" s="351">
        <v>2017</v>
      </c>
      <c r="M15" s="351">
        <v>2018</v>
      </c>
      <c r="N15" s="351">
        <v>2019</v>
      </c>
      <c r="O15" s="351">
        <v>2020</v>
      </c>
      <c r="P15" s="351">
        <v>2021</v>
      </c>
      <c r="Q15" s="351">
        <v>2022</v>
      </c>
      <c r="R15" s="351">
        <v>2023</v>
      </c>
    </row>
    <row r="16" spans="1:18" x14ac:dyDescent="0.3">
      <c r="A16" s="357" t="s">
        <v>865</v>
      </c>
      <c r="B16" s="347">
        <f>+B6/B$13</f>
        <v>44063085</v>
      </c>
      <c r="C16" s="347">
        <f>+C6/C$13</f>
        <v>63941234.8575451</v>
      </c>
      <c r="D16" s="347">
        <f>+D6/D$13</f>
        <v>5182546.9698785078</v>
      </c>
      <c r="E16" s="347">
        <f>+E6/E$13</f>
        <v>61908097.602279469</v>
      </c>
      <c r="F16" s="347">
        <f>+F6/F$13</f>
        <v>31643132.288418777</v>
      </c>
      <c r="G16" s="347">
        <f>+G6/G$13</f>
        <v>53463941.713359885</v>
      </c>
      <c r="H16" s="347">
        <f>+H6/H$13</f>
        <v>43003947.255174845</v>
      </c>
      <c r="I16" s="347">
        <f>+I6/I$13</f>
        <v>18166721.919628836</v>
      </c>
      <c r="J16" s="347">
        <f>+J6/J$13</f>
        <v>7879121.7804660192</v>
      </c>
      <c r="K16" s="347">
        <f>+K6/K$13</f>
        <v>5463540.3952285443</v>
      </c>
      <c r="L16" s="347">
        <f>+L6/L$13</f>
        <v>19335370.748534087</v>
      </c>
      <c r="M16" s="347">
        <f>+M6/M$13</f>
        <v>16879710.234235365</v>
      </c>
      <c r="N16" s="347">
        <f>+N6/N$13</f>
        <v>15553860.045977011</v>
      </c>
      <c r="O16" s="347">
        <f>+O6/O$13</f>
        <v>524717321.48693264</v>
      </c>
      <c r="P16" s="347">
        <f>+P6/P$13</f>
        <v>18227283.695144169</v>
      </c>
      <c r="Q16" s="347">
        <f>+Q6/Q$13</f>
        <v>16346132.346051309</v>
      </c>
      <c r="R16" s="347">
        <f>+R6/R$13</f>
        <v>20634662.767177854</v>
      </c>
    </row>
    <row r="17" spans="1:18" x14ac:dyDescent="0.3">
      <c r="A17" s="358" t="s">
        <v>867</v>
      </c>
      <c r="B17" s="347">
        <f>+B7/B$13</f>
        <v>120891548</v>
      </c>
      <c r="C17" s="347">
        <f>+C7/C$13</f>
        <v>205653536.6065883</v>
      </c>
      <c r="D17" s="347">
        <f>+D7/D$13</f>
        <v>179762664.29484075</v>
      </c>
      <c r="E17" s="347">
        <f>+E7/E$13</f>
        <v>196995054.26049694</v>
      </c>
      <c r="F17" s="347">
        <f>+F7/F$13</f>
        <v>226614930.75672698</v>
      </c>
      <c r="G17" s="347">
        <f>+G7/G$13</f>
        <v>263146336.99746561</v>
      </c>
      <c r="H17" s="347">
        <f>+H7/H$13</f>
        <v>305672688.99609691</v>
      </c>
      <c r="I17" s="347">
        <f>+I7/I$13</f>
        <v>333435179.74632585</v>
      </c>
      <c r="J17" s="347">
        <f>+J7/J$13</f>
        <v>334652134.41982496</v>
      </c>
      <c r="K17" s="347">
        <f>+K7/K$13</f>
        <v>355018270.3136282</v>
      </c>
      <c r="L17" s="347">
        <f>+L7/L$13</f>
        <v>371820454.77952451</v>
      </c>
      <c r="M17" s="347">
        <f>+M7/M$13</f>
        <v>425042176.4071368</v>
      </c>
      <c r="N17" s="347">
        <f>+N7/N$13</f>
        <v>425695292.15695602</v>
      </c>
      <c r="O17" s="347">
        <f>+O7/O$13</f>
        <v>14601779519.042265</v>
      </c>
      <c r="P17" s="347">
        <f>+P7/P$13</f>
        <v>586143327.27892053</v>
      </c>
      <c r="Q17" s="347">
        <f>+Q7/Q$13</f>
        <v>589123175.71447444</v>
      </c>
      <c r="R17" s="347">
        <f>+R7/R$13</f>
        <v>551694524.7220341</v>
      </c>
    </row>
    <row r="18" spans="1:18" x14ac:dyDescent="0.3">
      <c r="A18" s="357" t="s">
        <v>868</v>
      </c>
      <c r="B18" s="347">
        <f>+B8/B$13</f>
        <v>407454503</v>
      </c>
      <c r="C18" s="347">
        <f>+C8/C$13</f>
        <v>437878353.24054128</v>
      </c>
      <c r="D18" s="347">
        <f>+D8/D$13</f>
        <v>465927113.91013873</v>
      </c>
      <c r="E18" s="347">
        <f>+E8/E$13</f>
        <v>467929342.25748807</v>
      </c>
      <c r="F18" s="347">
        <f>+F8/F$13</f>
        <v>509760137.15255308</v>
      </c>
      <c r="G18" s="347">
        <f>+G8/G$13</f>
        <v>498209164.80988419</v>
      </c>
      <c r="H18" s="347">
        <f>+H8/H$13</f>
        <v>534778589.6666187</v>
      </c>
      <c r="I18" s="347">
        <f>+I8/I$13</f>
        <v>573327146.64155471</v>
      </c>
      <c r="J18" s="347">
        <f>+J8/J$13</f>
        <v>618746439.32572806</v>
      </c>
      <c r="K18" s="347">
        <f>+K8/K$13</f>
        <v>703107158.04771447</v>
      </c>
      <c r="L18" s="347">
        <f>+L8/L$13</f>
        <v>755555365.11403871</v>
      </c>
      <c r="M18" s="347">
        <f>+M8/M$13</f>
        <v>765709604.46964145</v>
      </c>
      <c r="N18" s="347">
        <f>+N8/N$13</f>
        <v>828424492.39159727</v>
      </c>
      <c r="O18" s="347">
        <f>+O8/O$13</f>
        <v>16745859646.41654</v>
      </c>
      <c r="P18" s="347">
        <f>+P8/P$13</f>
        <v>902736644.5935477</v>
      </c>
      <c r="Q18" s="347">
        <f>+Q8/Q$13</f>
        <v>861575228.36230803</v>
      </c>
      <c r="R18" s="347">
        <f>+R8/R$13</f>
        <v>1002450245.0450773</v>
      </c>
    </row>
    <row r="19" spans="1:18" x14ac:dyDescent="0.3">
      <c r="A19" s="357" t="s">
        <v>869</v>
      </c>
      <c r="B19" s="347">
        <f>+B9/B$13</f>
        <v>40198348</v>
      </c>
      <c r="C19" s="347">
        <f>+C9/C$13</f>
        <v>42970998.80076544</v>
      </c>
      <c r="D19" s="347">
        <f>+D9/D$13</f>
        <v>135621970.53624403</v>
      </c>
      <c r="E19" s="347">
        <f>+E9/E$13</f>
        <v>133445073.27057216</v>
      </c>
      <c r="F19" s="347">
        <f>+F9/F$13</f>
        <v>133339059.59330057</v>
      </c>
      <c r="G19" s="347">
        <f>+G9/G$13</f>
        <v>184108165.9646633</v>
      </c>
      <c r="H19" s="347">
        <f>+H9/H$13</f>
        <v>174129652.26006976</v>
      </c>
      <c r="I19" s="347">
        <f>+I9/I$13</f>
        <v>213494134.94320834</v>
      </c>
      <c r="J19" s="347">
        <f>+J9/J$13</f>
        <v>209027412.98808157</v>
      </c>
      <c r="K19" s="347">
        <f>+K9/K$13</f>
        <v>199854334.80671382</v>
      </c>
      <c r="L19" s="347">
        <f>+L9/L$13</f>
        <v>213780706.74929318</v>
      </c>
      <c r="M19" s="347">
        <f>+M9/M$13</f>
        <v>200161365.10112572</v>
      </c>
      <c r="N19" s="347">
        <f>+N9/N$13</f>
        <v>192052423.06460562</v>
      </c>
      <c r="O19" s="347">
        <f>+O9/O$13</f>
        <v>9221534285.2001877</v>
      </c>
      <c r="P19" s="347">
        <f>+P9/P$13</f>
        <v>418701575.57537138</v>
      </c>
      <c r="Q19" s="347">
        <f>+Q9/Q$13</f>
        <v>274418654.8660301</v>
      </c>
      <c r="R19" s="347">
        <f>+R9/R$13</f>
        <v>256230510.6533891</v>
      </c>
    </row>
    <row r="20" spans="1:18" x14ac:dyDescent="0.3">
      <c r="A20" s="551" t="s">
        <v>1015</v>
      </c>
      <c r="B20" s="347">
        <f>+B10/B$13</f>
        <v>3648539</v>
      </c>
      <c r="C20" s="347">
        <f t="shared" ref="C20:R20" si="1">+C10/C$13</f>
        <v>4983492.0451066149</v>
      </c>
      <c r="D20" s="347">
        <f t="shared" si="1"/>
        <v>3897161.8277060217</v>
      </c>
      <c r="E20" s="347">
        <f t="shared" si="1"/>
        <v>6650145.1410987014</v>
      </c>
      <c r="F20" s="347">
        <f t="shared" si="1"/>
        <v>8840219.8653583303</v>
      </c>
      <c r="G20" s="347">
        <f t="shared" si="1"/>
        <v>10030904.938305575</v>
      </c>
      <c r="H20" s="347">
        <f t="shared" si="1"/>
        <v>12249801.130274819</v>
      </c>
      <c r="I20" s="347">
        <f t="shared" si="1"/>
        <v>12271572.286433652</v>
      </c>
      <c r="J20" s="347">
        <f t="shared" si="1"/>
        <v>12681319.253247581</v>
      </c>
      <c r="K20" s="347">
        <f t="shared" si="1"/>
        <v>10809334.934656391</v>
      </c>
      <c r="L20" s="347">
        <f>+L10/L$13</f>
        <v>15489333.652878469</v>
      </c>
      <c r="M20" s="347">
        <f t="shared" si="1"/>
        <v>22880843.513007849</v>
      </c>
      <c r="N20" s="347">
        <f t="shared" si="1"/>
        <v>11306551.717796274</v>
      </c>
      <c r="O20" s="347">
        <f t="shared" si="1"/>
        <v>10769978.240044547</v>
      </c>
      <c r="P20" s="347">
        <f t="shared" si="1"/>
        <v>12927678.89462745</v>
      </c>
      <c r="Q20" s="347">
        <f t="shared" si="1"/>
        <v>13927844.921967581</v>
      </c>
      <c r="R20" s="347">
        <f t="shared" si="1"/>
        <v>20194331.531036314</v>
      </c>
    </row>
    <row r="21" spans="1:18" x14ac:dyDescent="0.3">
      <c r="A21" s="359" t="s">
        <v>866</v>
      </c>
      <c r="B21" s="356">
        <f>+B11/B$13</f>
        <v>616256023</v>
      </c>
      <c r="C21" s="356">
        <f>+C11/C$13</f>
        <v>755427615.55054677</v>
      </c>
      <c r="D21" s="356">
        <f>+D11/D$13</f>
        <v>790391457.53880811</v>
      </c>
      <c r="E21" s="356">
        <f>+E11/E$13</f>
        <v>866927712.53193533</v>
      </c>
      <c r="F21" s="356">
        <f>+F11/F$13</f>
        <v>910197479.65635777</v>
      </c>
      <c r="G21" s="356">
        <f>+G11/G$13</f>
        <v>1008958514.4236785</v>
      </c>
      <c r="H21" s="356">
        <f>+H11/H$13</f>
        <v>1069834679.308235</v>
      </c>
      <c r="I21" s="356">
        <f>+I11/I$13</f>
        <v>1150694755.5371513</v>
      </c>
      <c r="J21" s="356">
        <f>+J11/J$13</f>
        <v>1182986427.7673481</v>
      </c>
      <c r="K21" s="356">
        <f>+K11/K$13</f>
        <v>1274252638.4979415</v>
      </c>
      <c r="L21" s="356">
        <f>+L11/L$13</f>
        <v>1375981231.0442688</v>
      </c>
      <c r="M21" s="356">
        <f>+M11/M$13</f>
        <v>1430673699.7251472</v>
      </c>
      <c r="N21" s="356">
        <f>+N11/N$13</f>
        <v>1473032619.3769321</v>
      </c>
      <c r="O21" s="356">
        <f>+O11/O$13</f>
        <v>41104660750.385971</v>
      </c>
      <c r="P21" s="356">
        <f>+P11/P$13</f>
        <v>1938736510.0376112</v>
      </c>
      <c r="Q21" s="356">
        <f>+Q11/Q$13</f>
        <v>1755391036.2108314</v>
      </c>
      <c r="R21" s="356">
        <f>+R11/R$13</f>
        <v>1851204274.7187147</v>
      </c>
    </row>
    <row r="22" spans="1:18" x14ac:dyDescent="0.3">
      <c r="B22" s="331"/>
      <c r="J22" s="415"/>
    </row>
    <row r="24" spans="1:18" x14ac:dyDescent="0.3">
      <c r="O24" s="349"/>
    </row>
    <row r="25" spans="1:18" x14ac:dyDescent="0.3">
      <c r="H25" s="347"/>
      <c r="I25" s="331"/>
      <c r="L25" s="347"/>
    </row>
  </sheetData>
  <pageMargins left="0.7" right="0.7" top="0.75" bottom="0.75" header="0.3" footer="0.3"/>
  <ignoredErrors>
    <ignoredError sqref="B11:R11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89" t="s">
        <v>882</v>
      </c>
      <c r="B2" s="489"/>
      <c r="C2" s="489"/>
      <c r="D2" s="489"/>
      <c r="E2" s="489"/>
      <c r="F2" s="489"/>
      <c r="G2" s="489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93" t="s">
        <v>849</v>
      </c>
      <c r="B4" s="495" t="s">
        <v>883</v>
      </c>
      <c r="C4" s="490" t="s">
        <v>884</v>
      </c>
      <c r="D4" s="497" t="s">
        <v>874</v>
      </c>
      <c r="E4" s="499" t="s">
        <v>885</v>
      </c>
      <c r="F4" s="499" t="s">
        <v>886</v>
      </c>
      <c r="G4" s="490" t="s">
        <v>887</v>
      </c>
      <c r="H4" s="492"/>
      <c r="I4" s="492"/>
    </row>
    <row r="5" spans="1:14" s="369" customFormat="1" ht="27" customHeight="1" x14ac:dyDescent="0.3">
      <c r="A5" s="494"/>
      <c r="B5" s="496"/>
      <c r="C5" s="491"/>
      <c r="D5" s="498"/>
      <c r="E5" s="500"/>
      <c r="F5" s="500"/>
      <c r="G5" s="491"/>
      <c r="H5" s="492"/>
      <c r="I5" s="492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1" t="s">
        <v>893</v>
      </c>
      <c r="B2" s="501"/>
      <c r="C2" s="501"/>
      <c r="D2" s="501"/>
      <c r="E2" s="501"/>
      <c r="F2" s="501"/>
      <c r="G2" s="501"/>
    </row>
    <row r="3" spans="1:9" x14ac:dyDescent="0.3">
      <c r="A3" s="502"/>
      <c r="B3" s="502"/>
      <c r="C3" s="502"/>
      <c r="D3" s="502"/>
      <c r="E3" s="502"/>
      <c r="F3" s="502"/>
      <c r="G3" s="502"/>
    </row>
    <row r="4" spans="1:9" s="369" customFormat="1" ht="24.9" customHeight="1" x14ac:dyDescent="0.3">
      <c r="A4" s="493" t="s">
        <v>849</v>
      </c>
      <c r="B4" s="490" t="s">
        <v>883</v>
      </c>
      <c r="C4" s="490" t="s">
        <v>884</v>
      </c>
      <c r="D4" s="490" t="s">
        <v>874</v>
      </c>
      <c r="E4" s="499" t="s">
        <v>894</v>
      </c>
      <c r="F4" s="499" t="s">
        <v>886</v>
      </c>
      <c r="G4" s="490" t="s">
        <v>887</v>
      </c>
      <c r="H4" s="492"/>
      <c r="I4" s="492"/>
    </row>
    <row r="5" spans="1:9" s="369" customFormat="1" ht="18.75" customHeight="1" x14ac:dyDescent="0.3">
      <c r="A5" s="503"/>
      <c r="B5" s="500"/>
      <c r="C5" s="500"/>
      <c r="D5" s="500"/>
      <c r="E5" s="500"/>
      <c r="F5" s="500"/>
      <c r="G5" s="500"/>
      <c r="H5" s="492"/>
      <c r="I5" s="492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05" t="s">
        <v>903</v>
      </c>
      <c r="C3" s="505" t="s">
        <v>2</v>
      </c>
      <c r="D3" s="505"/>
      <c r="E3" s="505"/>
      <c r="F3" s="505"/>
      <c r="G3" s="505"/>
      <c r="H3" s="505"/>
      <c r="I3" s="507" t="s">
        <v>904</v>
      </c>
      <c r="J3" s="507"/>
      <c r="K3" s="399"/>
    </row>
    <row r="4" spans="2:11" ht="16.8" customHeight="1" thickBot="1" x14ac:dyDescent="0.35">
      <c r="B4" s="506"/>
      <c r="C4" s="506"/>
      <c r="D4" s="506"/>
      <c r="E4" s="506"/>
      <c r="F4" s="506"/>
      <c r="G4" s="506"/>
      <c r="H4" s="506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08" t="s">
        <v>912</v>
      </c>
      <c r="D5" s="508"/>
      <c r="E5" s="508"/>
      <c r="F5" s="508"/>
      <c r="G5" s="508"/>
      <c r="H5" s="508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04" t="s">
        <v>914</v>
      </c>
      <c r="D6" s="504"/>
      <c r="E6" s="504"/>
      <c r="F6" s="504"/>
      <c r="G6" s="504"/>
      <c r="H6" s="504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04" t="s">
        <v>915</v>
      </c>
      <c r="D7" s="504"/>
      <c r="E7" s="504"/>
      <c r="F7" s="504"/>
      <c r="G7" s="504"/>
      <c r="H7" s="504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04" t="s">
        <v>913</v>
      </c>
      <c r="D8" s="504"/>
      <c r="E8" s="504"/>
      <c r="F8" s="504"/>
      <c r="G8" s="504"/>
      <c r="H8" s="504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04" t="s">
        <v>12</v>
      </c>
      <c r="D9" s="504"/>
      <c r="E9" s="504"/>
      <c r="F9" s="504"/>
      <c r="G9" s="504"/>
      <c r="H9" s="504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09" t="s">
        <v>931</v>
      </c>
      <c r="C1" s="509"/>
      <c r="D1" s="509"/>
      <c r="E1" s="509"/>
      <c r="F1" s="509"/>
      <c r="G1" s="509"/>
      <c r="H1" s="509"/>
      <c r="I1" s="509"/>
      <c r="J1" s="509"/>
    </row>
    <row r="2" spans="2:11" ht="21" customHeight="1" x14ac:dyDescent="0.3">
      <c r="B2" s="509"/>
      <c r="C2" s="509"/>
      <c r="D2" s="509"/>
      <c r="E2" s="509"/>
      <c r="F2" s="509"/>
      <c r="G2" s="509"/>
      <c r="H2" s="509"/>
      <c r="I2" s="509"/>
      <c r="J2" s="509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05" t="s">
        <v>903</v>
      </c>
      <c r="C4" s="505" t="s">
        <v>2</v>
      </c>
      <c r="D4" s="505"/>
      <c r="E4" s="505"/>
      <c r="F4" s="505"/>
      <c r="G4" s="505"/>
      <c r="H4" s="505"/>
      <c r="I4" s="507" t="s">
        <v>904</v>
      </c>
      <c r="J4" s="507"/>
      <c r="K4" s="399"/>
    </row>
    <row r="5" spans="2:11" ht="16.8" customHeight="1" thickBot="1" x14ac:dyDescent="0.35">
      <c r="B5" s="506"/>
      <c r="C5" s="506"/>
      <c r="D5" s="506"/>
      <c r="E5" s="506"/>
      <c r="F5" s="506"/>
      <c r="G5" s="506"/>
      <c r="H5" s="506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08" t="s">
        <v>932</v>
      </c>
      <c r="D6" s="508"/>
      <c r="E6" s="508"/>
      <c r="F6" s="508"/>
      <c r="G6" s="508"/>
      <c r="H6" s="508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04" t="s">
        <v>933</v>
      </c>
      <c r="D7" s="504"/>
      <c r="E7" s="504"/>
      <c r="F7" s="504"/>
      <c r="G7" s="504"/>
      <c r="H7" s="504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04" t="s">
        <v>934</v>
      </c>
      <c r="D8" s="504"/>
      <c r="E8" s="504"/>
      <c r="F8" s="504"/>
      <c r="G8" s="504"/>
      <c r="H8" s="504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04" t="s">
        <v>935</v>
      </c>
      <c r="D9" s="504"/>
      <c r="E9" s="504"/>
      <c r="F9" s="504"/>
      <c r="G9" s="504"/>
      <c r="H9" s="504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04" t="s">
        <v>936</v>
      </c>
      <c r="D10" s="504"/>
      <c r="E10" s="504"/>
      <c r="F10" s="504"/>
      <c r="G10" s="504"/>
      <c r="H10" s="504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A2" sqref="A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B6" sqref="B6:B22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39.1</v>
      </c>
      <c r="D6">
        <f>'c-502'!E6</f>
        <v>9.9600000000000009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38.6</v>
      </c>
      <c r="D7">
        <f>'c-502'!E7</f>
        <v>13.49</v>
      </c>
      <c r="E7">
        <f>+(B7-B6)/B6</f>
        <v>6.0646627166660527E-2</v>
      </c>
      <c r="F7">
        <f>+(C7-C6)/C6</f>
        <v>-1.278772378516624E-2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35.200000000000003</v>
      </c>
      <c r="D8">
        <f>'c-502'!E8</f>
        <v>10.92</v>
      </c>
      <c r="E8">
        <f t="shared" ref="E8:E22" si="0">+(B8-B7)/B7</f>
        <v>-6.0498516385357011E-3</v>
      </c>
      <c r="F8">
        <f t="shared" ref="F8:F22" si="1">+(C8-C7)/C7</f>
        <v>-8.8082901554404111E-2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31.4</v>
      </c>
      <c r="D9">
        <f>'c-502'!E9</f>
        <v>9.7100000000000009</v>
      </c>
      <c r="E9">
        <f t="shared" si="0"/>
        <v>4.6419021470766465E-2</v>
      </c>
      <c r="F9">
        <f t="shared" si="1"/>
        <v>-0.10795454545454557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29.4</v>
      </c>
      <c r="D10">
        <f>'c-502'!E10</f>
        <v>8.2100000000000009</v>
      </c>
      <c r="E10">
        <f t="shared" si="0"/>
        <v>3.3867694915406123E-2</v>
      </c>
      <c r="F10">
        <f t="shared" si="1"/>
        <v>-6.3694267515923567E-2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30.6</v>
      </c>
      <c r="D11">
        <f>'c-502'!E11</f>
        <v>8.41</v>
      </c>
      <c r="E11">
        <f t="shared" si="0"/>
        <v>6.5131595835001804E-2</v>
      </c>
      <c r="F11">
        <f t="shared" si="1"/>
        <v>4.0816326530612346E-2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'c-502'!E12</f>
        <v>7.5</v>
      </c>
      <c r="E12">
        <f t="shared" si="0"/>
        <v>3.1764300467749675E-2</v>
      </c>
      <c r="F12">
        <f t="shared" si="1"/>
        <v>-3.5947712418300699E-2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5.46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4.34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3.24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6.18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5.82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09" t="s">
        <v>967</v>
      </c>
      <c r="C1" s="509"/>
      <c r="D1" s="509"/>
      <c r="E1" s="509"/>
      <c r="F1" s="509"/>
      <c r="G1" s="509"/>
      <c r="H1" s="509"/>
    </row>
    <row r="2" spans="2:8" ht="14.4" customHeight="1" x14ac:dyDescent="0.3">
      <c r="B2" s="509"/>
      <c r="C2" s="509"/>
      <c r="D2" s="509"/>
      <c r="E2" s="509"/>
      <c r="F2" s="509"/>
      <c r="G2" s="509"/>
      <c r="H2" s="509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13" t="s">
        <v>849</v>
      </c>
      <c r="C4" s="520" t="s">
        <v>990</v>
      </c>
      <c r="D4" s="520" t="s">
        <v>969</v>
      </c>
      <c r="E4" s="429" t="s">
        <v>991</v>
      </c>
      <c r="F4" s="429" t="s">
        <v>970</v>
      </c>
      <c r="G4" s="520" t="s">
        <v>972</v>
      </c>
      <c r="H4" s="522" t="s">
        <v>973</v>
      </c>
    </row>
    <row r="5" spans="2:8" ht="19.8" customHeight="1" x14ac:dyDescent="0.4">
      <c r="B5" s="514"/>
      <c r="C5" s="521"/>
      <c r="D5" s="521"/>
      <c r="E5" s="430" t="s">
        <v>968</v>
      </c>
      <c r="F5" s="430" t="s">
        <v>971</v>
      </c>
      <c r="G5" s="521"/>
      <c r="H5" s="523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39.1</v>
      </c>
      <c r="E6" s="527">
        <f>+AVERAGE('c-505'!E7:E22) *100</f>
        <v>1.5163864208540585</v>
      </c>
      <c r="F6" s="529">
        <f>+AVERAGE('c-505'!F7:F22) *100</f>
        <v>-0.69903044747317911</v>
      </c>
      <c r="G6" s="515">
        <f>+E12</f>
        <v>-0.9208920495795867</v>
      </c>
      <c r="H6" s="524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28"/>
      <c r="F7" s="530"/>
      <c r="G7" s="516"/>
      <c r="H7" s="525"/>
    </row>
    <row r="10" spans="2:8" ht="15.6" customHeight="1" thickBot="1" x14ac:dyDescent="0.35">
      <c r="B10" s="526" t="s">
        <v>978</v>
      </c>
      <c r="C10" s="526"/>
      <c r="D10" s="526"/>
      <c r="E10" s="526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-1.3222143368857187E-2</v>
      </c>
      <c r="E12" s="428">
        <f>+D12/C12</f>
        <v>-0.9208920495795867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1" t="s">
        <v>982</v>
      </c>
      <c r="E15" s="531"/>
      <c r="F15" s="532"/>
    </row>
    <row r="16" spans="2:8" ht="25.8" customHeight="1" x14ac:dyDescent="0.3">
      <c r="B16" s="443" t="s">
        <v>984</v>
      </c>
      <c r="C16" s="444" t="s">
        <v>992</v>
      </c>
      <c r="D16" s="533" t="s">
        <v>985</v>
      </c>
      <c r="E16" s="534"/>
      <c r="F16" s="535"/>
    </row>
    <row r="17" spans="2:6" ht="25.8" customHeight="1" x14ac:dyDescent="0.3">
      <c r="B17" s="440" t="s">
        <v>986</v>
      </c>
      <c r="C17" s="439" t="s">
        <v>993</v>
      </c>
      <c r="D17" s="510" t="s">
        <v>997</v>
      </c>
      <c r="E17" s="511"/>
      <c r="F17" s="512"/>
    </row>
    <row r="18" spans="2:6" ht="25.8" customHeight="1" x14ac:dyDescent="0.3">
      <c r="B18" s="440" t="s">
        <v>987</v>
      </c>
      <c r="C18" s="439" t="s">
        <v>994</v>
      </c>
      <c r="D18" s="510" t="s">
        <v>998</v>
      </c>
      <c r="E18" s="511"/>
      <c r="F18" s="512"/>
    </row>
    <row r="19" spans="2:6" ht="25.8" customHeight="1" x14ac:dyDescent="0.3">
      <c r="B19" s="440" t="s">
        <v>988</v>
      </c>
      <c r="C19" s="439" t="s">
        <v>995</v>
      </c>
      <c r="D19" s="510" t="s">
        <v>999</v>
      </c>
      <c r="E19" s="511"/>
      <c r="F19" s="512"/>
    </row>
    <row r="20" spans="2:6" ht="26.4" customHeight="1" thickBot="1" x14ac:dyDescent="0.35">
      <c r="B20" s="441" t="s">
        <v>989</v>
      </c>
      <c r="C20" s="442" t="s">
        <v>996</v>
      </c>
      <c r="D20" s="517" t="s">
        <v>1000</v>
      </c>
      <c r="E20" s="518"/>
      <c r="F20" s="519"/>
    </row>
  </sheetData>
  <mergeCells count="17"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  <mergeCell ref="B1:H2"/>
    <mergeCell ref="B4:B5"/>
    <mergeCell ref="G6:G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09" t="s">
        <v>1001</v>
      </c>
      <c r="D1" s="509"/>
      <c r="E1" s="509"/>
      <c r="F1" s="509"/>
    </row>
    <row r="2" spans="2:15" ht="15" thickBot="1" x14ac:dyDescent="0.35">
      <c r="C2" s="509"/>
      <c r="D2" s="509"/>
      <c r="E2" s="509"/>
      <c r="F2" s="509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1" t="s">
        <v>982</v>
      </c>
      <c r="N3" s="531"/>
      <c r="O3" s="532"/>
    </row>
    <row r="4" spans="2:15" ht="18.600000000000001" customHeight="1" x14ac:dyDescent="0.4">
      <c r="B4" s="544" t="s">
        <v>1003</v>
      </c>
      <c r="C4" s="549" t="s">
        <v>849</v>
      </c>
      <c r="D4" s="520" t="s">
        <v>990</v>
      </c>
      <c r="E4" s="520" t="s">
        <v>969</v>
      </c>
      <c r="F4" s="429" t="s">
        <v>991</v>
      </c>
      <c r="G4" s="520" t="s">
        <v>972</v>
      </c>
      <c r="H4" s="522" t="s">
        <v>973</v>
      </c>
      <c r="K4" s="443" t="s">
        <v>984</v>
      </c>
      <c r="L4" s="444" t="s">
        <v>992</v>
      </c>
      <c r="M4" s="546" t="s">
        <v>985</v>
      </c>
      <c r="N4" s="547"/>
      <c r="O4" s="548"/>
    </row>
    <row r="5" spans="2:15" ht="20.399999999999999" customHeight="1" thickBot="1" x14ac:dyDescent="0.45">
      <c r="B5" s="545"/>
      <c r="C5" s="550"/>
      <c r="D5" s="521"/>
      <c r="E5" s="521"/>
      <c r="F5" s="430" t="s">
        <v>968</v>
      </c>
      <c r="G5" s="521"/>
      <c r="H5" s="523"/>
      <c r="K5" s="440" t="s">
        <v>986</v>
      </c>
      <c r="L5" s="439" t="s">
        <v>993</v>
      </c>
      <c r="M5" s="510" t="s">
        <v>997</v>
      </c>
      <c r="N5" s="511"/>
      <c r="O5" s="512"/>
    </row>
    <row r="6" spans="2:15" ht="18.899999999999999" customHeight="1" x14ac:dyDescent="0.35">
      <c r="B6" s="541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39">
        <f>+AVERAGE('c-505'!E7:E22) *100</f>
        <v>1.5163864208540585</v>
      </c>
      <c r="G6" s="515">
        <f>+C36</f>
        <v>-1.3785812578637278</v>
      </c>
      <c r="H6" s="524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10" t="s">
        <v>998</v>
      </c>
      <c r="N6" s="511"/>
      <c r="O6" s="512"/>
    </row>
    <row r="7" spans="2:15" ht="18.899999999999999" customHeight="1" thickBot="1" x14ac:dyDescent="0.4">
      <c r="B7" s="543"/>
      <c r="C7" s="458">
        <v>2018</v>
      </c>
      <c r="D7" s="459">
        <v>11058.544738420362</v>
      </c>
      <c r="E7" s="461">
        <f>+'c-503'!D6</f>
        <v>14.55</v>
      </c>
      <c r="F7" s="540"/>
      <c r="G7" s="516"/>
      <c r="H7" s="525"/>
      <c r="K7" s="440" t="s">
        <v>988</v>
      </c>
      <c r="L7" s="439" t="s">
        <v>995</v>
      </c>
      <c r="M7" s="510" t="s">
        <v>999</v>
      </c>
      <c r="N7" s="511"/>
      <c r="O7" s="512"/>
    </row>
    <row r="8" spans="2:15" ht="18.899999999999999" customHeight="1" thickBot="1" x14ac:dyDescent="0.4">
      <c r="B8" s="541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39">
        <f>+AVERAGE('c-505'!E7:E22) *100</f>
        <v>1.5163864208540585</v>
      </c>
      <c r="G8" s="515">
        <f>+C37</f>
        <v>-0.62102047515497194</v>
      </c>
      <c r="H8" s="524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17" t="s">
        <v>1000</v>
      </c>
      <c r="N8" s="518"/>
      <c r="O8" s="519"/>
    </row>
    <row r="9" spans="2:15" ht="18.899999999999999" customHeight="1" thickBot="1" x14ac:dyDescent="0.4">
      <c r="B9" s="543"/>
      <c r="C9" s="458">
        <v>2018</v>
      </c>
      <c r="D9" s="459">
        <v>11058.544738420362</v>
      </c>
      <c r="E9" s="461">
        <f>+'c-503'!D7</f>
        <v>22.299999999999997</v>
      </c>
      <c r="F9" s="540"/>
      <c r="G9" s="516"/>
      <c r="H9" s="525"/>
      <c r="K9" s="446"/>
      <c r="L9" s="447"/>
      <c r="M9" s="448"/>
      <c r="N9" s="448"/>
      <c r="O9" s="448"/>
    </row>
    <row r="10" spans="2:15" ht="18.899999999999999" customHeight="1" x14ac:dyDescent="0.35">
      <c r="B10" s="541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39">
        <f>+AVERAGE('c-505'!E7:E22) *100</f>
        <v>1.5163864208540585</v>
      </c>
      <c r="G10" s="515">
        <f>+C38</f>
        <v>-1.6464616310080251</v>
      </c>
      <c r="H10" s="524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43"/>
      <c r="C11" s="458">
        <v>2018</v>
      </c>
      <c r="D11" s="459">
        <v>11058.544738420362</v>
      </c>
      <c r="E11" s="461">
        <f>+'c-503'!D8</f>
        <v>52.75</v>
      </c>
      <c r="F11" s="540"/>
      <c r="G11" s="516"/>
      <c r="H11" s="525"/>
      <c r="K11" s="446"/>
      <c r="L11" s="447"/>
      <c r="M11" s="448"/>
      <c r="N11" s="448"/>
      <c r="O11" s="448"/>
    </row>
    <row r="12" spans="2:15" ht="18.899999999999999" customHeight="1" x14ac:dyDescent="0.35">
      <c r="B12" s="541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39">
        <f>+AVERAGE('c-505'!E7:E22) *100</f>
        <v>1.5163864208540585</v>
      </c>
      <c r="G12" s="515">
        <f>+C39</f>
        <v>-1.3008269854916492</v>
      </c>
      <c r="H12" s="524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43"/>
      <c r="C13" s="458">
        <v>2018</v>
      </c>
      <c r="D13" s="459">
        <v>11058.544738420362</v>
      </c>
      <c r="E13" s="461">
        <f>+'c-503'!D9</f>
        <v>26.65</v>
      </c>
      <c r="F13" s="540"/>
      <c r="G13" s="516"/>
      <c r="H13" s="525"/>
      <c r="K13" s="446"/>
      <c r="L13" s="447"/>
      <c r="M13" s="448"/>
      <c r="N13" s="448"/>
      <c r="O13" s="448"/>
    </row>
    <row r="14" spans="2:15" ht="18.899999999999999" customHeight="1" x14ac:dyDescent="0.35">
      <c r="B14" s="541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39">
        <f>+AVERAGE('c-505'!E7:E22) *100</f>
        <v>1.5163864208540585</v>
      </c>
      <c r="G14" s="515">
        <f>+C40</f>
        <v>-1.4964835213964283</v>
      </c>
      <c r="H14" s="524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43"/>
      <c r="C15" s="458">
        <v>2018</v>
      </c>
      <c r="D15" s="459">
        <v>11058.544738420362</v>
      </c>
      <c r="E15" s="461">
        <f>+'c-503'!D10</f>
        <v>51.900000000000006</v>
      </c>
      <c r="F15" s="540"/>
      <c r="G15" s="516"/>
      <c r="H15" s="525"/>
      <c r="K15" s="446"/>
      <c r="L15" s="447"/>
      <c r="M15" s="448"/>
      <c r="N15" s="448"/>
      <c r="O15" s="448"/>
    </row>
    <row r="16" spans="2:15" ht="18.899999999999999" customHeight="1" x14ac:dyDescent="0.35">
      <c r="B16" s="541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39">
        <f>+AVERAGE('c-505'!E7:E22) *100</f>
        <v>1.5163864208540585</v>
      </c>
      <c r="G16" s="515">
        <f>+C41</f>
        <v>-1.5785934256425826</v>
      </c>
      <c r="H16" s="524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43"/>
      <c r="C17" s="458">
        <v>2018</v>
      </c>
      <c r="D17" s="459">
        <v>11058.544738420362</v>
      </c>
      <c r="E17" s="461">
        <f>+'c-503'!D11</f>
        <v>47.349999999999994</v>
      </c>
      <c r="F17" s="540"/>
      <c r="G17" s="516"/>
      <c r="H17" s="525"/>
      <c r="K17" s="446"/>
      <c r="L17" s="447"/>
      <c r="M17" s="448"/>
      <c r="N17" s="448"/>
      <c r="O17" s="448"/>
    </row>
    <row r="18" spans="2:15" ht="18.899999999999999" customHeight="1" x14ac:dyDescent="0.35">
      <c r="B18" s="541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39">
        <f>+AVERAGE('c-505'!E7:E22) *100</f>
        <v>1.5163864208540585</v>
      </c>
      <c r="G18" s="515">
        <f>+C42</f>
        <v>-1.2231187779949564</v>
      </c>
      <c r="H18" s="524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42"/>
      <c r="C19" s="458">
        <v>2018</v>
      </c>
      <c r="D19" s="459">
        <v>11058.544738420362</v>
      </c>
      <c r="E19" s="461">
        <f>+'c-503'!D12</f>
        <v>24.299999999999997</v>
      </c>
      <c r="F19" s="540"/>
      <c r="G19" s="516"/>
      <c r="H19" s="525"/>
      <c r="K19" s="446"/>
      <c r="L19" s="447"/>
      <c r="M19" s="448"/>
      <c r="N19" s="448"/>
      <c r="O19" s="448"/>
    </row>
    <row r="20" spans="2:15" ht="18.899999999999999" customHeight="1" x14ac:dyDescent="0.35">
      <c r="B20" s="541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39">
        <f>+AVERAGE('c-505'!E7:E22) *100</f>
        <v>1.5163864208540585</v>
      </c>
      <c r="G20" s="515">
        <f>+C43</f>
        <v>-1.7966777937183953</v>
      </c>
      <c r="H20" s="524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42"/>
      <c r="C21" s="458">
        <v>2018</v>
      </c>
      <c r="D21" s="459">
        <v>11058.544738420362</v>
      </c>
      <c r="E21" s="461">
        <f>+'c-503'!D13</f>
        <v>48</v>
      </c>
      <c r="F21" s="540"/>
      <c r="G21" s="516"/>
      <c r="H21" s="525"/>
      <c r="K21" s="446"/>
      <c r="L21" s="447"/>
      <c r="M21" s="448"/>
      <c r="N21" s="448"/>
      <c r="O21" s="448"/>
    </row>
    <row r="22" spans="2:15" ht="18.899999999999999" customHeight="1" x14ac:dyDescent="0.35">
      <c r="B22" s="541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39">
        <f>+AVERAGE('c-505'!E7:E22) *100</f>
        <v>1.5163864208540585</v>
      </c>
      <c r="G22" s="515">
        <f>+C44</f>
        <v>-2.2589807515371154</v>
      </c>
      <c r="H22" s="524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43"/>
      <c r="C23" s="458">
        <v>2018</v>
      </c>
      <c r="D23" s="459">
        <v>11058.544738420362</v>
      </c>
      <c r="E23" s="461">
        <f>+'c-503'!D14</f>
        <v>49.2</v>
      </c>
      <c r="F23" s="540"/>
      <c r="G23" s="516"/>
      <c r="H23" s="525"/>
      <c r="K23" s="446"/>
      <c r="L23" s="447"/>
      <c r="M23" s="448"/>
      <c r="N23" s="448"/>
      <c r="O23" s="448"/>
    </row>
    <row r="24" spans="2:15" ht="18.899999999999999" customHeight="1" x14ac:dyDescent="0.35">
      <c r="B24" s="541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39">
        <f>+AVERAGE('c-505'!E7:E22) *100</f>
        <v>1.5163864208540585</v>
      </c>
      <c r="G24" s="515">
        <f>+C45</f>
        <v>-1.0109485281556643</v>
      </c>
      <c r="H24" s="524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43"/>
      <c r="C25" s="458">
        <v>2018</v>
      </c>
      <c r="D25" s="459">
        <v>11058.544738420362</v>
      </c>
      <c r="E25" s="461">
        <f>+'c-503'!D15</f>
        <v>46.25</v>
      </c>
      <c r="F25" s="540"/>
      <c r="G25" s="516"/>
      <c r="H25" s="525"/>
      <c r="K25" s="446"/>
      <c r="L25" s="447"/>
      <c r="M25" s="448"/>
      <c r="N25" s="448"/>
      <c r="O25" s="448"/>
    </row>
    <row r="26" spans="2:15" ht="18.899999999999999" customHeight="1" x14ac:dyDescent="0.35">
      <c r="B26" s="537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39">
        <f>+AVERAGE('c-505'!E7:E22) *100</f>
        <v>1.5163864208540585</v>
      </c>
      <c r="G26" s="515">
        <f>+C46</f>
        <v>-1.1964216906030829</v>
      </c>
      <c r="H26" s="524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38"/>
      <c r="C27" s="458">
        <v>2018</v>
      </c>
      <c r="D27" s="459">
        <v>11058.544738420362</v>
      </c>
      <c r="E27" s="461">
        <f>+'c-503'!D16</f>
        <v>44.349999999999994</v>
      </c>
      <c r="F27" s="540"/>
      <c r="G27" s="516"/>
      <c r="H27" s="525"/>
      <c r="K27" s="446"/>
      <c r="L27" s="447"/>
      <c r="M27" s="448"/>
      <c r="N27" s="448"/>
      <c r="O27" s="448"/>
    </row>
    <row r="28" spans="2:15" ht="18.899999999999999" customHeight="1" x14ac:dyDescent="0.35">
      <c r="B28" s="541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39">
        <f>+AVERAGE('c-505'!E7:E22) *100</f>
        <v>1.5163864208540585</v>
      </c>
      <c r="G28" s="515">
        <f>+C47</f>
        <v>-1.6436494253713685</v>
      </c>
      <c r="H28" s="524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42"/>
      <c r="C29" s="458">
        <v>2018</v>
      </c>
      <c r="D29" s="459">
        <v>11058.544738420362</v>
      </c>
      <c r="E29" s="461">
        <f>+'c-503'!D17</f>
        <v>33.200000000000003</v>
      </c>
      <c r="F29" s="540"/>
      <c r="G29" s="516"/>
      <c r="H29" s="525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36" t="s">
        <v>1004</v>
      </c>
      <c r="C33" s="536"/>
      <c r="D33" s="536"/>
      <c r="E33" s="536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tabSelected="1" workbookViewId="0">
      <selection activeCell="J16" sqref="J16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>
        <f>'c-502'!D6</f>
        <v>39.1</v>
      </c>
      <c r="D6">
        <f>+'c-502'!E6</f>
        <v>9.9600000000000009</v>
      </c>
      <c r="E6" s="481">
        <f>+'c-498'!F6</f>
        <v>616256023</v>
      </c>
      <c r="F6" s="481">
        <f>+'c-497'!E6</f>
        <v>9830.5251984520455</v>
      </c>
    </row>
    <row r="7" spans="1:6" x14ac:dyDescent="0.3">
      <c r="A7" s="352">
        <v>2008</v>
      </c>
      <c r="B7" s="481">
        <f>'c-497'!B7</f>
        <v>9337.0296606858574</v>
      </c>
      <c r="C7">
        <f>'c-502'!D7</f>
        <v>38.6</v>
      </c>
      <c r="D7">
        <f>+'c-502'!E7</f>
        <v>13.49</v>
      </c>
      <c r="E7" s="481">
        <f>+'c-498'!F7</f>
        <v>755427615.55054677</v>
      </c>
      <c r="F7" s="481">
        <f>+'c-497'!E7</f>
        <v>9154.3426608449427</v>
      </c>
    </row>
    <row r="8" spans="1:6" x14ac:dyDescent="0.3">
      <c r="A8" s="352">
        <v>2009</v>
      </c>
      <c r="B8" s="481">
        <f>'c-497'!B8</f>
        <v>9280.5420164941006</v>
      </c>
      <c r="C8">
        <f>'c-502'!D8</f>
        <v>35.200000000000003</v>
      </c>
      <c r="D8">
        <f>+'c-502'!E8</f>
        <v>10.92</v>
      </c>
      <c r="E8" s="481">
        <f>+'c-498'!F8</f>
        <v>790391457.53880811</v>
      </c>
      <c r="F8" s="481">
        <f>+'c-497'!E8</f>
        <v>11106.364152125756</v>
      </c>
    </row>
    <row r="9" spans="1:6" x14ac:dyDescent="0.3">
      <c r="A9" s="352">
        <v>2010</v>
      </c>
      <c r="B9" s="481">
        <f>'c-497'!B9</f>
        <v>9711.3356956180905</v>
      </c>
      <c r="C9">
        <f>'c-502'!D9</f>
        <v>31.4</v>
      </c>
      <c r="D9">
        <f>+'c-502'!E9</f>
        <v>9.7100000000000009</v>
      </c>
      <c r="E9" s="481">
        <f>+'c-498'!F9</f>
        <v>866927712.53193533</v>
      </c>
      <c r="F9" s="481">
        <f>+'c-497'!E9</f>
        <v>10678.16548762375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29.4</v>
      </c>
      <c r="D10">
        <f>+'c-502'!E10</f>
        <v>8.2100000000000009</v>
      </c>
      <c r="E10" s="481">
        <f>+'c-498'!F10</f>
        <v>910197479.65635777</v>
      </c>
      <c r="F10" s="481">
        <f>+'c-497'!E10</f>
        <v>10745.494841837353</v>
      </c>
    </row>
    <row r="11" spans="1:6" x14ac:dyDescent="0.3">
      <c r="A11" s="352">
        <v>2012</v>
      </c>
      <c r="B11" s="481">
        <f>'c-497'!B11</f>
        <v>10694.172859712929</v>
      </c>
      <c r="C11">
        <f>'c-502'!D11</f>
        <v>30.6</v>
      </c>
      <c r="D11">
        <f>+'c-502'!E11</f>
        <v>8.41</v>
      </c>
      <c r="E11" s="481">
        <f>+'c-498'!F11</f>
        <v>1008958514.4236785</v>
      </c>
      <c r="F11" s="481">
        <f>+'c-497'!E11</f>
        <v>12011.153379687001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>
        <f>+'c-502'!E12</f>
        <v>7.5</v>
      </c>
      <c r="E12" s="481">
        <f>+'c-498'!F12</f>
        <v>1069834679.308235</v>
      </c>
      <c r="F12" s="481">
        <f>+'c-497'!E12</f>
        <v>12484.638610031367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>
        <f>+'c-502'!E13</f>
        <v>5.46</v>
      </c>
      <c r="E13" s="481">
        <f>+'c-498'!F13</f>
        <v>1150694755.5371513</v>
      </c>
      <c r="F13" s="481">
        <f>+'c-497'!E13</f>
        <v>13108.409958506796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>
        <f>+'c-502'!E14</f>
        <v>6.31</v>
      </c>
      <c r="E14" s="481">
        <f>+'c-498'!F14</f>
        <v>1182986427.7673481</v>
      </c>
      <c r="F14" s="481">
        <f>+'c-497'!E14</f>
        <v>13546.521960445876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>
        <f>+'c-502'!E15</f>
        <v>4.4400000000000004</v>
      </c>
      <c r="E15" s="481">
        <f>+'c-498'!F15</f>
        <v>1274252638.4979415</v>
      </c>
      <c r="F15" s="481">
        <f>+'c-497'!E15</f>
        <v>14445.355097686312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>
        <f>+'c-502'!E16</f>
        <v>4.34</v>
      </c>
      <c r="E16" s="481">
        <f>+'c-498'!F16</f>
        <v>1375981231.0442688</v>
      </c>
      <c r="F16" s="481">
        <f>+'c-497'!E16</f>
        <v>15077.71653998446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>
        <f>+'c-502'!E17</f>
        <v>3.24</v>
      </c>
      <c r="E17" s="481">
        <f>+'c-498'!F17</f>
        <v>1430673699.7251472</v>
      </c>
      <c r="F17" s="481">
        <f>+'c-497'!E17</f>
        <v>15220.760114219631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>
        <f>+'c-502'!E18</f>
        <v>6.26</v>
      </c>
      <c r="E18" s="481">
        <f>+'c-498'!F18</f>
        <v>1473032619.3769321</v>
      </c>
      <c r="F18" s="481">
        <f>+'c-497'!E18</f>
        <v>15689.989075888585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>
        <f>+'c-502'!E19</f>
        <v>6.18</v>
      </c>
      <c r="E19" s="481">
        <f>+'c-498'!F19</f>
        <v>41104660750.385971</v>
      </c>
      <c r="F19" s="481">
        <f>+'c-497'!E19</f>
        <v>14006.057775923629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>
        <f>+'c-502'!E20</f>
        <v>5.82</v>
      </c>
      <c r="E20" s="481">
        <f>+'c-498'!F20</f>
        <v>1938736510.0376112</v>
      </c>
      <c r="F20" s="481">
        <f>+'c-497'!E20</f>
        <v>16872.742497483108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>
        <f>+'c-502'!E21</f>
        <v>4.38</v>
      </c>
      <c r="E21" s="481">
        <f>+'c-498'!F21</f>
        <v>1755391036.2108314</v>
      </c>
      <c r="F21" s="481">
        <f>+'c-497'!E21</f>
        <v>19069.199999999997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>
        <f>+'c-502'!E22</f>
        <v>6.97</v>
      </c>
      <c r="E22" s="481">
        <f>+'c-498'!F22</f>
        <v>1851204274.7187147</v>
      </c>
      <c r="F22" s="481">
        <f>+'c-497'!E22</f>
        <v>19767.599999999999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2025-06-09T22:57:02Z</dcterms:modified>
</cp:coreProperties>
</file>