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BB9B744B-B77F-4D38-8BF5-D0FC6C1571CD}" xr6:coauthVersionLast="47" xr6:coauthVersionMax="47" xr10:uidLastSave="{00000000-0000-0000-0000-000000000000}"/>
  <bookViews>
    <workbookView xWindow="-108" yWindow="-108" windowWidth="23256" windowHeight="12456" firstSheet="396" activeTab="400" xr2:uid="{06048D74-0B9D-4B76-A053-D929A4887FD0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</sheets>
  <externalReferences>
    <externalReference r:id="rId406"/>
    <externalReference r:id="rId407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584" l="1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C7" i="584"/>
  <c r="C8" i="584"/>
  <c r="C9" i="584"/>
  <c r="C10" i="584"/>
  <c r="C11" i="584"/>
  <c r="C12" i="584"/>
  <c r="C13" i="584"/>
  <c r="C14" i="584"/>
  <c r="C15" i="584"/>
  <c r="C16" i="584"/>
  <c r="C17" i="584"/>
  <c r="C18" i="584"/>
  <c r="C19" i="584"/>
  <c r="C20" i="584"/>
  <c r="C21" i="584"/>
  <c r="C22" i="584"/>
  <c r="C6" i="584"/>
  <c r="E47" i="590"/>
  <c r="F47" i="590" s="1"/>
  <c r="E31" i="590"/>
  <c r="G31" i="590" s="1"/>
  <c r="E32" i="590"/>
  <c r="F32" i="590" s="1"/>
  <c r="E33" i="590"/>
  <c r="F33" i="590" s="1"/>
  <c r="E34" i="590"/>
  <c r="G34" i="590" s="1"/>
  <c r="E35" i="590"/>
  <c r="G35" i="590" s="1"/>
  <c r="E36" i="590"/>
  <c r="F36" i="590" s="1"/>
  <c r="E37" i="590"/>
  <c r="G37" i="590" s="1"/>
  <c r="E38" i="590"/>
  <c r="G38" i="590" s="1"/>
  <c r="E39" i="590"/>
  <c r="F39" i="590" s="1"/>
  <c r="E40" i="590"/>
  <c r="F40" i="590" s="1"/>
  <c r="E41" i="590"/>
  <c r="F41" i="590" s="1"/>
  <c r="E42" i="590"/>
  <c r="G42" i="590" s="1"/>
  <c r="E43" i="590"/>
  <c r="G43" i="590" s="1"/>
  <c r="E44" i="590"/>
  <c r="F44" i="590" s="1"/>
  <c r="E45" i="590"/>
  <c r="G45" i="590" s="1"/>
  <c r="E46" i="590"/>
  <c r="G46" i="590" s="1"/>
  <c r="G30" i="590"/>
  <c r="F30" i="590"/>
  <c r="E30" i="590"/>
  <c r="F6" i="590"/>
  <c r="F22" i="590"/>
  <c r="E22" i="590"/>
  <c r="D22" i="590"/>
  <c r="C22" i="590"/>
  <c r="B22" i="590"/>
  <c r="F21" i="590"/>
  <c r="E21" i="590"/>
  <c r="D21" i="590"/>
  <c r="C21" i="590"/>
  <c r="B21" i="590"/>
  <c r="F20" i="590"/>
  <c r="E20" i="590"/>
  <c r="D20" i="590"/>
  <c r="C20" i="590"/>
  <c r="B20" i="590"/>
  <c r="F19" i="590"/>
  <c r="E19" i="590"/>
  <c r="D19" i="590"/>
  <c r="C19" i="590"/>
  <c r="B19" i="590"/>
  <c r="F18" i="590"/>
  <c r="E18" i="590"/>
  <c r="D18" i="590"/>
  <c r="C18" i="590"/>
  <c r="B18" i="590"/>
  <c r="F17" i="590"/>
  <c r="E17" i="590"/>
  <c r="D17" i="590"/>
  <c r="C17" i="590"/>
  <c r="B17" i="590"/>
  <c r="F16" i="590"/>
  <c r="E16" i="590"/>
  <c r="D16" i="590"/>
  <c r="C16" i="590"/>
  <c r="B16" i="590"/>
  <c r="F15" i="590"/>
  <c r="E15" i="590"/>
  <c r="D15" i="590"/>
  <c r="C15" i="590"/>
  <c r="B15" i="590"/>
  <c r="F14" i="590"/>
  <c r="E14" i="590"/>
  <c r="D14" i="590"/>
  <c r="C14" i="590"/>
  <c r="B14" i="590"/>
  <c r="F13" i="590"/>
  <c r="E13" i="590"/>
  <c r="D13" i="590"/>
  <c r="C13" i="590"/>
  <c r="B13" i="590"/>
  <c r="F12" i="590"/>
  <c r="E12" i="590"/>
  <c r="D12" i="590"/>
  <c r="C12" i="590"/>
  <c r="B12" i="590"/>
  <c r="F11" i="590"/>
  <c r="E11" i="590"/>
  <c r="D11" i="590"/>
  <c r="C11" i="590"/>
  <c r="B11" i="590"/>
  <c r="F10" i="590"/>
  <c r="E10" i="590"/>
  <c r="D10" i="590"/>
  <c r="C10" i="590"/>
  <c r="B10" i="590"/>
  <c r="F9" i="590"/>
  <c r="E9" i="590"/>
  <c r="D9" i="590"/>
  <c r="C9" i="590"/>
  <c r="B9" i="590"/>
  <c r="F8" i="590"/>
  <c r="E8" i="590"/>
  <c r="C8" i="590"/>
  <c r="B8" i="590"/>
  <c r="F7" i="590"/>
  <c r="E7" i="590"/>
  <c r="C7" i="590"/>
  <c r="B7" i="590"/>
  <c r="E6" i="590"/>
  <c r="D6" i="590"/>
  <c r="C6" i="590"/>
  <c r="B6" i="590"/>
  <c r="H16" i="584"/>
  <c r="H17" i="584"/>
  <c r="H18" i="584"/>
  <c r="H19" i="584"/>
  <c r="H20" i="584"/>
  <c r="H21" i="584"/>
  <c r="H22" i="584"/>
  <c r="H7" i="584"/>
  <c r="H8" i="584"/>
  <c r="H9" i="584"/>
  <c r="H10" i="584"/>
  <c r="H11" i="584"/>
  <c r="H12" i="584"/>
  <c r="H13" i="584"/>
  <c r="H14" i="584"/>
  <c r="H15" i="584"/>
  <c r="H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H47" i="590" l="1"/>
  <c r="G47" i="590"/>
  <c r="G41" i="590"/>
  <c r="H41" i="590" s="1"/>
  <c r="G33" i="590"/>
  <c r="H33" i="590" s="1"/>
  <c r="G32" i="590"/>
  <c r="H32" i="590" s="1"/>
  <c r="G40" i="590"/>
  <c r="H40" i="590" s="1"/>
  <c r="G39" i="590"/>
  <c r="H39" i="590" s="1"/>
  <c r="F45" i="590"/>
  <c r="H45" i="590" s="1"/>
  <c r="F43" i="590"/>
  <c r="H43" i="590" s="1"/>
  <c r="G44" i="590"/>
  <c r="H44" i="590" s="1"/>
  <c r="F37" i="590"/>
  <c r="H37" i="590" s="1"/>
  <c r="F35" i="590"/>
  <c r="H35" i="590" s="1"/>
  <c r="F42" i="590"/>
  <c r="H42" i="590" s="1"/>
  <c r="F34" i="590"/>
  <c r="H34" i="590" s="1"/>
  <c r="G36" i="590"/>
  <c r="H36" i="590" s="1"/>
  <c r="F46" i="590"/>
  <c r="H46" i="590" s="1"/>
  <c r="F38" i="590"/>
  <c r="H38" i="590" s="1"/>
  <c r="F31" i="590"/>
  <c r="H31" i="590" s="1"/>
  <c r="H30" i="590"/>
  <c r="G22" i="584"/>
  <c r="BQ8" i="586"/>
  <c r="BM8" i="586"/>
  <c r="G21" i="584" s="1"/>
  <c r="BI8" i="586"/>
  <c r="G20" i="584" s="1"/>
  <c r="BE8" i="586"/>
  <c r="G19" i="584" s="1"/>
  <c r="BA8" i="586"/>
  <c r="G18" i="584" s="1"/>
  <c r="AW8" i="586"/>
  <c r="G17" i="584" s="1"/>
  <c r="AS8" i="586"/>
  <c r="G16" i="584" s="1"/>
  <c r="AO8" i="586"/>
  <c r="G15" i="584" s="1"/>
  <c r="AK8" i="586"/>
  <c r="G14" i="584" s="1"/>
  <c r="AG8" i="586"/>
  <c r="G13" i="584" s="1"/>
  <c r="AC8" i="586"/>
  <c r="G12" i="584" s="1"/>
  <c r="Y8" i="586"/>
  <c r="G11" i="584" s="1"/>
  <c r="U8" i="586"/>
  <c r="G10" i="584" s="1"/>
  <c r="Q8" i="586"/>
  <c r="G9" i="584" s="1"/>
  <c r="M8" i="586"/>
  <c r="G8" i="584" s="1"/>
  <c r="I8" i="586"/>
  <c r="G7" i="584" s="1"/>
  <c r="E8" i="586"/>
  <c r="G6" i="584" s="1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  <c r="D7" i="590"/>
  <c r="D8" i="590"/>
</calcChain>
</file>

<file path=xl/sharedStrings.xml><?xml version="1.0" encoding="utf-8"?>
<sst xmlns="http://schemas.openxmlformats.org/spreadsheetml/2006/main" count="17054" uniqueCount="1053">
  <si>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</si>
  <si>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</si>
  <si>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</si>
  <si>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</si>
  <si>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</si>
  <si>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</si>
  <si>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</si>
  <si>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</si>
  <si>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</si>
  <si>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</si>
  <si>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</si>
  <si>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</si>
  <si>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</si>
  <si>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</si>
  <si>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</si>
  <si>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</si>
  <si>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</si>
  <si>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</si>
  <si>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</si>
  <si>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</si>
  <si>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</si>
  <si>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</si>
  <si>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</si>
  <si>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</si>
  <si>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</si>
  <si>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</si>
  <si>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</si>
  <si>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</si>
  <si>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</si>
  <si>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</si>
  <si>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</si>
  <si>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</si>
  <si>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</si>
  <si>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</si>
  <si>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</si>
  <si>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</si>
  <si>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</si>
  <si>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</si>
  <si>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</si>
  <si>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</si>
  <si>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</si>
  <si>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</si>
  <si>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</si>
  <si>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</si>
  <si>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</si>
  <si>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</si>
  <si>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</si>
  <si>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</si>
  <si>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</si>
  <si>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</si>
  <si>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</si>
  <si>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</si>
  <si>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</si>
  <si>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</si>
  <si>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</si>
  <si>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</si>
  <si>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</si>
  <si>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</si>
  <si>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</si>
  <si>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</si>
  <si>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</si>
  <si>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</si>
  <si>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</si>
  <si>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</si>
  <si>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</si>
  <si>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</si>
  <si>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</si>
  <si>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</si>
  <si>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</si>
  <si>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</si>
  <si>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</si>
  <si>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</si>
  <si>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</si>
  <si>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</si>
  <si>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</si>
  <si>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</si>
  <si>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</si>
  <si>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</si>
  <si>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</si>
  <si>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</si>
  <si>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</si>
  <si>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</si>
  <si>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</si>
  <si>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</si>
  <si>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</si>
  <si>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</si>
  <si>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</si>
  <si>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</si>
  <si>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</si>
  <si>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</si>
  <si>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</si>
  <si>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</si>
  <si>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</si>
  <si>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</si>
  <si>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</si>
  <si>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</si>
  <si>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</si>
  <si>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</si>
  <si>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</si>
  <si>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</si>
  <si>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</si>
  <si>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</si>
  <si>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</si>
  <si>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</si>
  <si>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</si>
  <si>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</si>
  <si>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</si>
  <si>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</si>
  <si>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</si>
  <si>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</si>
  <si>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</si>
  <si>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</si>
  <si>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</si>
  <si>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</si>
  <si>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</si>
  <si>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</si>
  <si>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</si>
  <si>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</si>
  <si>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</si>
  <si>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</si>
  <si>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</si>
  <si>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</si>
  <si>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</si>
  <si>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</si>
  <si>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</si>
  <si>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</si>
  <si>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</si>
  <si>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</si>
  <si>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</si>
  <si>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</si>
  <si>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</si>
  <si>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</si>
  <si>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</si>
  <si>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</si>
  <si>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</si>
  <si>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</si>
  <si>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</si>
  <si>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</si>
  <si>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</si>
  <si>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</si>
  <si>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</si>
  <si>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</si>
  <si>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</si>
  <si>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</si>
  <si>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</si>
  <si>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</si>
  <si>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</si>
  <si>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</si>
  <si>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</si>
  <si>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</si>
  <si>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</si>
  <si>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</si>
  <si>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</si>
  <si>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</si>
  <si>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</si>
  <si>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</si>
  <si>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</si>
  <si>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</si>
  <si>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</si>
  <si>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</si>
  <si>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</si>
  <si>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</si>
  <si>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</si>
  <si>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</si>
  <si>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</si>
  <si>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</si>
  <si>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</si>
  <si>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</si>
  <si>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</si>
  <si>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</si>
  <si>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</si>
  <si>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</si>
  <si>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</si>
  <si>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</si>
  <si>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</si>
  <si>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</si>
  <si>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</si>
  <si>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</si>
  <si>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</si>
  <si>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</si>
  <si>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</si>
  <si>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</si>
  <si>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</si>
  <si>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</si>
  <si>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</si>
  <si>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</si>
  <si>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</si>
  <si>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</si>
  <si>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</si>
  <si>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</si>
  <si>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</si>
  <si>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</si>
  <si>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</si>
  <si>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</si>
  <si>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</si>
  <si>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</si>
  <si>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</si>
  <si>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</si>
  <si>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</si>
  <si>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</si>
  <si>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</si>
  <si>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</si>
  <si>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</si>
  <si>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</si>
  <si>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</si>
  <si>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</si>
  <si>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</si>
  <si>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</si>
  <si>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</si>
  <si>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</si>
  <si>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</si>
  <si>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</si>
  <si>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</si>
  <si>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</si>
  <si>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</si>
  <si>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</si>
  <si>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</si>
  <si>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</si>
  <si>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</si>
  <si>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</si>
  <si>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</si>
  <si>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</si>
  <si>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</si>
  <si>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</si>
  <si>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</si>
  <si>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</si>
  <si>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</si>
  <si>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</si>
  <si>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</si>
  <si>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</si>
  <si>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</si>
  <si>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</si>
  <si>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</si>
  <si>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</si>
  <si>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</si>
  <si>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</si>
  <si>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</si>
  <si>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</si>
  <si>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</si>
  <si>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</si>
  <si>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</si>
  <si>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</si>
  <si>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</si>
  <si>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</si>
  <si>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</si>
  <si>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</si>
  <si>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</si>
  <si>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</si>
  <si>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</si>
  <si>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</si>
  <si>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</si>
  <si>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</si>
  <si>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</si>
  <si>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</si>
  <si>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</si>
  <si>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</si>
  <si>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</si>
  <si>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</si>
  <si>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</si>
  <si>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</si>
  <si>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</si>
  <si>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</si>
  <si>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</si>
  <si>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</si>
  <si>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</si>
  <si>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</si>
  <si>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</si>
  <si>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</si>
  <si>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</si>
  <si>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</si>
  <si>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</si>
  <si>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</si>
  <si>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</si>
  <si>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</si>
  <si>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</si>
  <si>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</si>
  <si>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</si>
  <si>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</si>
  <si>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</si>
  <si>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</si>
  <si>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</si>
  <si>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</si>
  <si>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</si>
  <si>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</si>
  <si>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</si>
  <si>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</si>
  <si>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</si>
  <si>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</si>
  <si>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</si>
  <si>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</si>
  <si>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</si>
  <si>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</si>
  <si>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</si>
  <si>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</si>
  <si>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</si>
  <si>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</si>
  <si>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</si>
  <si>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</si>
  <si>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</si>
  <si>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</si>
  <si>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</si>
  <si>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</si>
  <si>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</si>
  <si>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</si>
  <si>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</si>
  <si>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</si>
  <si>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</si>
  <si>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</si>
  <si>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</si>
  <si>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</si>
  <si>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</si>
  <si>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</si>
  <si>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</si>
  <si>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</si>
  <si>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</si>
  <si>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</si>
  <si>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</si>
  <si>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</si>
  <si>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</si>
  <si>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</si>
  <si>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</si>
  <si>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</si>
  <si>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</si>
  <si>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</si>
  <si>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</si>
  <si>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</si>
  <si>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</si>
  <si>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</si>
  <si>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</si>
  <si>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</si>
  <si>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</si>
  <si>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</si>
  <si>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</si>
  <si>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</si>
  <si>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</si>
  <si>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</si>
  <si>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</si>
  <si>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</si>
  <si>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</si>
  <si>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</si>
  <si>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</si>
  <si>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</si>
  <si>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</si>
  <si>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</si>
  <si>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</si>
  <si>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</si>
  <si>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</si>
  <si>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</si>
  <si>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</si>
  <si>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</si>
  <si>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</si>
  <si>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</si>
  <si>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</si>
  <si>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</si>
  <si>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</si>
  <si>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</si>
  <si>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</si>
  <si>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</si>
  <si>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</si>
  <si>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</si>
  <si>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</si>
  <si>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</si>
  <si>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</si>
  <si>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</si>
  <si>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</si>
  <si>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</si>
  <si>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</si>
  <si>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</si>
  <si>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</si>
  <si>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</si>
  <si>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</si>
  <si>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</si>
  <si>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</si>
  <si>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</si>
  <si>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</si>
  <si>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</si>
  <si>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</si>
  <si>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</si>
  <si>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</si>
  <si>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</si>
  <si>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</si>
  <si>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</si>
  <si>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</si>
  <si>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</si>
  <si>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</si>
  <si>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</si>
  <si>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</si>
  <si>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</si>
  <si>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</si>
  <si>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</si>
  <si>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</si>
  <si>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</si>
  <si>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</si>
  <si>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</si>
  <si>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</si>
  <si>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</si>
  <si>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</si>
  <si>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</si>
  <si>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</si>
  <si>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</si>
  <si>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</si>
  <si>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</si>
  <si>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</si>
  <si>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</si>
  <si>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</si>
  <si>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</si>
  <si>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</si>
  <si>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</si>
  <si>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</si>
  <si>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</si>
  <si>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</si>
  <si>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</si>
  <si>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</si>
  <si>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</si>
  <si>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</si>
  <si>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</si>
  <si>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</si>
  <si>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</si>
  <si>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</si>
  <si>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</si>
  <si>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</si>
  <si>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</si>
  <si>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</si>
  <si>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</si>
  <si>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</si>
  <si>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</si>
  <si>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</si>
  <si>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</si>
  <si>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</si>
  <si>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</si>
  <si>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</si>
  <si>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</si>
  <si>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</si>
  <si>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</si>
  <si>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</si>
  <si>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</si>
  <si>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</si>
  <si>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</si>
  <si>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</si>
  <si>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</si>
  <si>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</si>
  <si>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</si>
  <si>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</si>
  <si>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</si>
  <si>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</si>
  <si>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</si>
  <si>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</si>
  <si>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</si>
  <si>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</si>
  <si>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</si>
  <si>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</si>
  <si>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</si>
  <si>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</si>
  <si>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</si>
  <si>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</si>
  <si>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</si>
  <si>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</si>
  <si>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</si>
  <si>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</si>
  <si>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</si>
  <si>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</si>
  <si>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</si>
  <si>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</si>
  <si>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</si>
  <si>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</si>
  <si>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</si>
  <si>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</si>
  <si>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</si>
  <si>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</si>
  <si>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</si>
  <si>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</si>
  <si>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</si>
  <si>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</si>
  <si>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</si>
  <si>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</si>
  <si>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</si>
  <si>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</si>
  <si>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</si>
  <si>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</si>
  <si>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</si>
  <si>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</si>
  <si>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</si>
  <si>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</si>
  <si>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</si>
  <si>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</si>
  <si>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</si>
  <si>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</si>
  <si>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</si>
  <si>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</si>
  <si>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</si>
  <si>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</si>
  <si>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</si>
  <si>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</si>
  <si>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</si>
  <si>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</si>
  <si>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</si>
  <si>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</si>
  <si>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</si>
  <si>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</si>
  <si>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</si>
  <si>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</si>
  <si>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</si>
  <si>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</si>
  <si>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</si>
  <si>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</si>
  <si>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</si>
  <si>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</si>
  <si>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</si>
  <si>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</si>
  <si>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</si>
  <si>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</si>
  <si>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</si>
  <si>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</si>
  <si>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</si>
  <si>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</si>
  <si>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</si>
  <si>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</si>
  <si>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</si>
  <si>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</si>
  <si>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</si>
  <si>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</si>
  <si>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</si>
  <si>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</si>
  <si>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</si>
  <si>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</si>
  <si>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</si>
  <si>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</si>
  <si>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</si>
  <si>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</si>
  <si>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</si>
  <si>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</si>
  <si>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</si>
  <si>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</si>
  <si>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</si>
  <si>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</si>
  <si>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</si>
  <si>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</si>
  <si>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</si>
  <si>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</si>
  <si>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</si>
  <si>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</si>
  <si>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</si>
  <si>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</si>
  <si>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</si>
  <si>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</si>
  <si>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</si>
  <si>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</si>
  <si>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</si>
  <si>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</si>
  <si>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</si>
  <si>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</si>
  <si>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</si>
  <si>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</si>
  <si>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</si>
  <si>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</si>
  <si>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</si>
  <si>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</si>
  <si>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</si>
  <si>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</si>
  <si>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</si>
  <si>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</si>
  <si>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</si>
  <si>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</si>
  <si>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</si>
  <si>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</si>
  <si>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</si>
  <si>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</si>
  <si>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</si>
  <si>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</si>
  <si>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</si>
  <si>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</si>
  <si>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</si>
  <si>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</si>
  <si>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</si>
  <si>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</si>
  <si>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</si>
  <si>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</si>
  <si>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</si>
  <si>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</si>
  <si>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</si>
  <si>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</si>
  <si>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</si>
  <si>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</si>
  <si>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</si>
  <si>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</si>
  <si>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</si>
  <si>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</si>
  <si>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</si>
  <si>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</si>
  <si>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</si>
  <si>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</si>
  <si>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</si>
  <si>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</si>
  <si>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</si>
  <si>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</si>
  <si>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</si>
  <si>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</si>
  <si>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</si>
  <si>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</si>
  <si>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</si>
  <si>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</si>
  <si>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</si>
  <si>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</si>
  <si>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</si>
  <si>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</si>
  <si>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</si>
  <si>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</si>
  <si>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</si>
  <si>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</si>
  <si>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</si>
  <si>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</si>
  <si>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</si>
  <si>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</si>
  <si>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</si>
  <si>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</si>
  <si>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</si>
  <si>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</si>
  <si>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</si>
  <si>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</si>
  <si>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</si>
  <si>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</si>
  <si>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</si>
  <si>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</si>
  <si>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</si>
  <si>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</si>
  <si>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</si>
  <si>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</si>
  <si>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</si>
  <si>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</si>
  <si>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</si>
  <si>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</si>
  <si>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</si>
  <si>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</si>
  <si>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</si>
  <si>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</si>
  <si>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</si>
  <si>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</si>
  <si>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</si>
  <si>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</si>
  <si>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</si>
  <si>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</si>
  <si>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</si>
  <si>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</si>
  <si>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</si>
  <si>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</si>
  <si>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</si>
  <si>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</si>
  <si>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</si>
  <si>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</si>
  <si>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</si>
  <si>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</si>
  <si>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</si>
  <si>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</si>
  <si>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</si>
  <si>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</si>
  <si>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</si>
  <si>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</si>
  <si>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</si>
  <si>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</si>
  <si>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</si>
  <si>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</si>
  <si>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</si>
  <si>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</si>
  <si>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</si>
  <si>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</si>
  <si>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</si>
  <si>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</si>
  <si>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</si>
  <si>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</si>
  <si>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</si>
  <si>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</si>
  <si>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</si>
  <si>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</si>
  <si>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</si>
  <si>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</si>
  <si>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</si>
  <si>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</si>
  <si>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</si>
  <si>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</si>
  <si>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</si>
  <si>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</si>
  <si>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</si>
  <si>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</si>
  <si>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</si>
  <si>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</si>
  <si>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</si>
  <si>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</si>
  <si>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</si>
  <si>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</si>
  <si>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</si>
  <si>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</si>
  <si>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</si>
  <si>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</si>
  <si>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</si>
  <si>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</si>
  <si>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</si>
  <si>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</si>
  <si>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</si>
  <si>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</si>
  <si>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</si>
  <si>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</si>
  <si>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</si>
  <si>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</si>
  <si>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</si>
  <si>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</si>
  <si>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</si>
  <si>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</si>
  <si>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</si>
  <si>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</si>
  <si>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</si>
  <si>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</si>
  <si>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</si>
  <si>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</si>
  <si>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</si>
  <si>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</si>
  <si>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</si>
  <si>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</si>
  <si>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</si>
  <si>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</si>
  <si>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</si>
  <si>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</si>
  <si>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</si>
  <si>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</si>
  <si>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</si>
  <si>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</si>
  <si>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</si>
  <si>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</si>
  <si>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</si>
  <si>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</si>
  <si>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</si>
  <si>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</si>
  <si>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</si>
  <si>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</si>
  <si>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</si>
  <si>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</si>
  <si>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</si>
  <si>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</si>
  <si>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</si>
  <si>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</si>
  <si>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</si>
  <si>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</si>
  <si>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</si>
  <si>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</si>
  <si>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</si>
  <si>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</si>
  <si>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</si>
  <si>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</si>
  <si>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</si>
  <si>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</si>
  <si>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</si>
  <si>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</si>
  <si>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</si>
  <si>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</si>
  <si>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</si>
  <si>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</si>
  <si>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</si>
  <si>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</si>
  <si>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</si>
  <si>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</si>
  <si>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</si>
  <si>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</si>
  <si>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</si>
  <si>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</si>
  <si>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</si>
  <si>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</si>
  <si>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</si>
  <si>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</si>
  <si>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</si>
  <si>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</si>
  <si>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</si>
  <si>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</si>
  <si>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</si>
  <si>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</si>
  <si>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</si>
  <si>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</si>
  <si>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</si>
  <si>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</si>
  <si>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</si>
  <si>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</si>
  <si>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</si>
  <si>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</si>
  <si>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</si>
  <si>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</si>
  <si>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</si>
  <si>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</si>
  <si>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</si>
  <si>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</si>
  <si>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</si>
  <si>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</si>
  <si>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</si>
  <si>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</si>
  <si>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</si>
  <si>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</si>
  <si>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</si>
  <si>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</si>
  <si>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</si>
  <si>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</si>
  <si>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</si>
  <si>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</si>
  <si>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</si>
  <si>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</si>
  <si>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</si>
  <si>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</si>
  <si>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</si>
  <si>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</si>
  <si>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</si>
  <si>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</si>
  <si>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</si>
  <si>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</si>
  <si>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</si>
  <si>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</si>
  <si>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</si>
  <si>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</si>
  <si>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</si>
  <si>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</si>
  <si>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</si>
  <si>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</si>
  <si>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</si>
  <si>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</si>
  <si>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</si>
  <si>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</si>
  <si>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</si>
  <si>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</si>
  <si>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</si>
  <si>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</si>
  <si>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</si>
  <si>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</si>
  <si>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</si>
  <si>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</si>
  <si>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</si>
  <si>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</si>
  <si>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</si>
  <si>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</si>
  <si>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</si>
  <si>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</si>
  <si>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</si>
  <si>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</si>
  <si>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</si>
  <si>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</si>
  <si>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</si>
  <si>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</si>
  <si>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</si>
  <si>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</si>
  <si>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</si>
  <si>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</si>
  <si>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</si>
  <si>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</si>
  <si>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</si>
  <si>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</si>
  <si>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</si>
  <si>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</si>
  <si>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</si>
  <si>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</si>
  <si>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</si>
  <si>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</si>
  <si>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</si>
  <si>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</si>
  <si>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</si>
  <si>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</si>
  <si>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</si>
  <si>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</si>
  <si>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</si>
  <si>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</si>
  <si>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</si>
  <si>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</si>
  <si>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</si>
  <si>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</si>
  <si>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</si>
  <si>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</si>
  <si>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</si>
  <si>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</si>
  <si>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</si>
  <si>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</si>
  <si>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</si>
  <si>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</si>
  <si>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</si>
  <si>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</si>
  <si>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</si>
  <si>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</si>
  <si>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</si>
  <si>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</si>
  <si>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</si>
  <si>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</si>
  <si>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</si>
  <si>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</si>
  <si>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</si>
  <si>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</si>
  <si>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</si>
  <si>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</si>
  <si>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</si>
  <si>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</si>
  <si>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</si>
  <si>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</si>
  <si>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</si>
  <si>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</si>
  <si>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</si>
  <si>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</si>
  <si>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</si>
  <si>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</si>
  <si>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</si>
  <si>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</si>
  <si>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</si>
  <si>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</si>
  <si>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</si>
  <si>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</si>
  <si>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</si>
  <si>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</si>
  <si>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</si>
  <si>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</si>
  <si>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</si>
  <si>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</si>
  <si>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</si>
  <si>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</si>
  <si>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</si>
  <si>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</si>
  <si>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</si>
  <si>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</si>
  <si>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</si>
  <si>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</si>
  <si>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</si>
  <si>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</si>
  <si>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</si>
  <si>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</si>
  <si>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</si>
  <si>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</si>
  <si>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</si>
  <si>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</si>
  <si>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</si>
  <si>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</si>
  <si>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</si>
  <si>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</si>
  <si>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</si>
  <si>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</si>
  <si>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</si>
  <si>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</si>
  <si>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</si>
  <si>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</si>
  <si>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</si>
  <si>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</si>
  <si>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</si>
  <si>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</si>
  <si>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</si>
  <si>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</si>
  <si>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</si>
  <si>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</si>
  <si>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</si>
  <si>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</si>
  <si>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</si>
  <si>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</si>
  <si>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</si>
  <si>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</si>
  <si>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</si>
  <si>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</si>
  <si>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</si>
  <si>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</si>
  <si>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</si>
  <si>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</si>
  <si>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</si>
  <si>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</si>
  <si>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</si>
  <si>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</si>
  <si>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</si>
  <si>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</si>
  <si>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</si>
  <si>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</si>
  <si>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</si>
  <si>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</si>
  <si>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</si>
  <si>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</si>
  <si>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</si>
  <si>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</si>
  <si>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</si>
  <si>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</si>
  <si>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</si>
  <si>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</si>
  <si>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</si>
  <si>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</si>
  <si>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</si>
  <si>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</si>
  <si>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</si>
  <si>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</si>
  <si>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</si>
  <si>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</si>
  <si>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</si>
  <si>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</si>
  <si>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</si>
  <si>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</si>
  <si>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</si>
  <si>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</si>
  <si>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</si>
  <si>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</si>
  <si>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</si>
  <si>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</si>
  <si>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</si>
  <si>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</si>
  <si>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</si>
  <si>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</si>
  <si>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</si>
  <si>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</si>
  <si>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</si>
  <si>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</si>
  <si>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</si>
  <si>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</si>
  <si>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</si>
  <si>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</si>
  <si>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</si>
  <si>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</si>
  <si>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</si>
  <si>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</si>
  <si>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</si>
  <si>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</si>
  <si>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</si>
  <si>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</si>
  <si>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</si>
  <si>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</si>
  <si>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</si>
  <si>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</si>
  <si>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</si>
  <si>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</si>
  <si>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</si>
  <si>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</si>
  <si>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</si>
  <si>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</si>
  <si>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</si>
  <si>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</si>
  <si>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</si>
  <si>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</si>
  <si>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</si>
  <si>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</si>
  <si>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</si>
  <si>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</si>
  <si>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</si>
  <si>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</si>
  <si>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</si>
  <si>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</si>
  <si>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</si>
  <si>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</si>
  <si>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</si>
  <si>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</si>
  <si>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</si>
  <si>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</si>
  <si>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</si>
  <si>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</si>
  <si>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</si>
  <si>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</si>
  <si>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pbi_departamental(miles_soles)</t>
  </si>
  <si>
    <t>pobre extremo</t>
  </si>
  <si>
    <t>pobre no extremo</t>
  </si>
  <si>
    <t>no pobre</t>
  </si>
  <si>
    <t>%_pobreza</t>
  </si>
  <si>
    <t>pob_extrema_%</t>
  </si>
  <si>
    <t>pob_total_%</t>
  </si>
  <si>
    <t>POBREZA MONETARIA Y EXTREMA - LA LIBERTAD,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</si>
</sst>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  <numFmt numFmtId="177" formatCode="&quot;S/&quot;\ #,##0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7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56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1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2" fontId="0" fillId="12" borderId="0" xfId="0" applyNumberFormat="1" applyFill="1"/>
    <xf numFmtId="165" fontId="0" fillId="12" borderId="0" xfId="0" applyNumberFormat="1" applyFill="1"/>
    <xf numFmtId="165" fontId="0" fillId="13" borderId="0" xfId="0" applyNumberFormat="1" applyFill="1"/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3" borderId="8" xfId="0" applyFont="1" applyFill="1" applyBorder="1"/>
    <xf numFmtId="0" fontId="88" fillId="0" borderId="8" xfId="0" applyFont="1" applyBorder="1"/>
    <xf numFmtId="0" fontId="88" fillId="12" borderId="8" xfId="0" applyFont="1" applyFill="1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5" fillId="11" borderId="2" xfId="5" applyFont="1" applyFill="1" applyBorder="1" applyAlignment="1">
      <alignment vertical="center"/>
    </xf>
    <xf numFmtId="3" fontId="5" fillId="11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177" fontId="0" fillId="0" borderId="0" xfId="0" applyNumberFormat="1" applyAlignment="1">
      <alignment horizontal="left" vertical="center" wrapText="1"/>
    </xf>
    <xf numFmtId="177" fontId="0" fillId="0" borderId="40" xfId="0" applyNumberFormat="1" applyBorder="1" applyAlignment="1">
      <alignment horizontal="left" vertical="center" wrapText="1"/>
    </xf>
    <xf numFmtId="177" fontId="0" fillId="0" borderId="0" xfId="0" applyNumberFormat="1" applyBorder="1" applyAlignment="1">
      <alignment horizontal="left" vertical="center" wrapText="1"/>
    </xf>
    <xf numFmtId="0" fontId="69" fillId="14" borderId="10" xfId="0" applyFont="1" applyFill="1" applyBorder="1" applyAlignment="1">
      <alignment horizontal="left"/>
    </xf>
    <xf numFmtId="0" fontId="69" fillId="14" borderId="50" xfId="0" applyFont="1" applyFill="1" applyBorder="1"/>
    <xf numFmtId="0" fontId="69" fillId="13" borderId="51" xfId="0" applyFont="1" applyFill="1" applyBorder="1"/>
    <xf numFmtId="0" fontId="69" fillId="14" borderId="51" xfId="0" applyFont="1" applyFill="1" applyBorder="1"/>
    <xf numFmtId="0" fontId="0" fillId="15" borderId="52" xfId="0" applyFont="1" applyFill="1" applyBorder="1" applyAlignment="1">
      <alignment horizontal="left"/>
    </xf>
    <xf numFmtId="172" fontId="0" fillId="15" borderId="53" xfId="0" applyNumberFormat="1" applyFont="1" applyFill="1" applyBorder="1"/>
    <xf numFmtId="0" fontId="0" fillId="13" borderId="53" xfId="0" applyFont="1" applyFill="1" applyBorder="1"/>
    <xf numFmtId="165" fontId="0" fillId="13" borderId="53" xfId="0" applyNumberFormat="1" applyFont="1" applyFill="1" applyBorder="1"/>
    <xf numFmtId="0" fontId="0" fillId="16" borderId="52" xfId="0" applyFont="1" applyFill="1" applyBorder="1" applyAlignment="1">
      <alignment horizontal="left"/>
    </xf>
    <xf numFmtId="172" fontId="0" fillId="16" borderId="53" xfId="0" applyNumberFormat="1" applyFont="1" applyFill="1" applyBorder="1"/>
    <xf numFmtId="0" fontId="0" fillId="15" borderId="54" xfId="0" applyFont="1" applyFill="1" applyBorder="1" applyAlignment="1">
      <alignment horizontal="left"/>
    </xf>
    <xf numFmtId="172" fontId="0" fillId="15" borderId="55" xfId="0" applyNumberFormat="1" applyFont="1" applyFill="1" applyBorder="1"/>
    <xf numFmtId="0" fontId="0" fillId="13" borderId="55" xfId="0" applyFont="1" applyFill="1" applyBorder="1"/>
    <xf numFmtId="165" fontId="0" fillId="13" borderId="55" xfId="0" applyNumberFormat="1" applyFont="1" applyFill="1" applyBorder="1"/>
    <xf numFmtId="172" fontId="0" fillId="0" borderId="40" xfId="0" applyNumberFormat="1" applyBorder="1" applyAlignment="1">
      <alignment horizontal="left" vertical="center" wrapText="1"/>
    </xf>
    <xf numFmtId="172" fontId="0" fillId="0" borderId="0" xfId="0" applyNumberFormat="1" applyAlignment="1">
      <alignment horizontal="left" vertical="center" wrapText="1"/>
    </xf>
    <xf numFmtId="172" fontId="0" fillId="0" borderId="0" xfId="0" applyNumberForma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0" xfId="0" applyNumberFormat="1" applyBorder="1" applyAlignment="1">
      <alignment horizontal="left" vertical="center" wrapText="1"/>
    </xf>
    <xf numFmtId="3" fontId="0" fillId="0" borderId="0" xfId="0" applyNumberFormat="1" applyBorder="1" applyAlignment="1">
      <alignment horizontal="left" vertical="center" wrapText="1"/>
    </xf>
    <xf numFmtId="0" fontId="89" fillId="7" borderId="0" xfId="0" applyFont="1" applyFill="1" applyAlignment="1">
      <alignment horizontal="left" vertical="center" wrapText="1"/>
    </xf>
    <xf numFmtId="2" fontId="0" fillId="0" borderId="9" xfId="24" applyNumberFormat="1" applyFont="1" applyBorder="1"/>
    <xf numFmtId="2" fontId="0" fillId="13" borderId="0" xfId="0" applyNumberFormat="1" applyFill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8"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numFmt numFmtId="177" formatCode="&quot;S/&quot;\ #,##0"/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numFmt numFmtId="165" formatCode="0.0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externalLink" Target="externalLinks/externalLink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externalLink" Target="externalLinks/externalLink2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H22" totalsRowShown="0" headerRowDxfId="27" headerRowBorderDxfId="26">
  <autoFilter ref="A5:H22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5B57301-DEE3-476C-87AE-14A4CF4CFCB3}" name="año" dataDxfId="25"/>
    <tableColumn id="2" xr3:uid="{034A72CC-35B9-4E45-B3FE-EC05189712A2}" name="pbi_percapita" dataDxfId="2">
      <calculatedColumnFormula>'c-497'!B6</calculatedColumnFormula>
    </tableColumn>
    <tableColumn id="3" xr3:uid="{6AABE267-FE79-4658-9B17-F95487675997}" name="pobreza_total_la_libertad" dataDxfId="1">
      <calculatedColumnFormula>+La_LIbertad!H30</calculatedColumnFormula>
    </tableColumn>
    <tableColumn id="4" xr3:uid="{2587F378-FFD5-445B-931A-8EF54A621E33}" name="pobreza_extrema_la_libertad" dataDxfId="0">
      <calculatedColumnFormula>+La_LIbertad!G30</calculatedColumnFormula>
    </tableColumn>
    <tableColumn id="5" xr3:uid="{92D20B92-BBFE-42F1-9356-DA43FA3B8400}" name="gasto_social_real" dataDxfId="24">
      <calculatedColumnFormula>+'c-498'!F6</calculatedColumnFormula>
    </tableColumn>
    <tableColumn id="6" xr3:uid="{6A624E41-F393-44C4-B680-6E1A4560678F}" name="ingreso_trabajo_anual" dataDxfId="23">
      <calculatedColumnFormula>+'c-497'!E6</calculatedColumnFormula>
    </tableColumn>
    <tableColumn id="9" xr3:uid="{E093FE11-0E61-4493-8760-C6A6EE37F387}" name="empleo_informal" dataDxfId="22"/>
    <tableColumn id="10" xr3:uid="{478A8DDD-2239-40A2-B696-8ED2BB6D6A48}" name="poblacion_rural" dataDxfId="21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20"/>
    <tableColumn id="2" xr3:uid="{6672F7C6-DA81-4276-BCA2-E32B3089DAA0}" name="%_pob_urbana" dataDxfId="19">
      <calculatedColumnFormula>+B5+(B5*$K$10)</calculatedColumnFormula>
    </tableColumn>
    <tableColumn id="3" xr3:uid="{8AE48402-6D9D-4AFE-8BE6-DB1DEFDA8E5C}" name="%_pob_rural" dataDxfId="18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56" totalsRowShown="0" headerRowDxfId="11" dataDxfId="10" headerRowBorderDxfId="16" tableBorderDxfId="17">
  <autoFilter ref="A5:G56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15"/>
    <tableColumn id="2" xr3:uid="{5DF600C2-641C-4710-85C6-9DE9CF68ACC5}" name="año" dataDxfId="14"/>
    <tableColumn id="3" xr3:uid="{83C99EF3-B441-4F34-A25C-BD498652FFFA}" name="pobreza_total" dataDxfId="13"/>
    <tableColumn id="4" xr3:uid="{9A75C96C-1DEC-45DD-A0A9-36FEB6099E59}" name="pobreza_extrema" dataDxfId="12"/>
    <tableColumn id="5" xr3:uid="{AEEDC68A-0024-447E-8B9F-680B6C38ECC8}" name="pbi_departamental(miles_soles)" dataDxfId="9"/>
    <tableColumn id="6" xr3:uid="{573A52E6-7AB4-4B8D-B3C1-CCABF22336C9}" name="gasto_social" dataDxfId="8">
      <calculatedColumnFormula>+La_LIbertad!E6</calculatedColumnFormula>
    </tableColumn>
    <tableColumn id="7" xr3:uid="{5F9C8763-8A57-47C8-9DB2-9425AB571C8A}" name="ingreso_trabajo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04" t="s">
        <v>301</v>
      </c>
      <c r="B1" s="324"/>
      <c r="C1" s="505" t="s">
        <v>328</v>
      </c>
      <c r="D1" s="505"/>
      <c r="E1" s="505"/>
      <c r="F1" s="505"/>
      <c r="G1" s="505"/>
      <c r="H1" s="505"/>
      <c r="I1" s="505"/>
      <c r="J1" s="505"/>
      <c r="K1" s="505"/>
      <c r="L1" s="505"/>
      <c r="M1" s="505"/>
    </row>
    <row r="2" spans="1:20" ht="2.25" customHeight="1" x14ac:dyDescent="0.35">
      <c r="A2" s="50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04"/>
      <c r="B3" s="324"/>
      <c r="C3" s="503" t="s">
        <v>302</v>
      </c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</row>
    <row r="4" spans="1:20" s="305" customFormat="1" x14ac:dyDescent="0.35">
      <c r="A4" s="50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0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0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0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0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0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0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0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0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0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0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0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0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0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0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0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0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0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0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0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0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03" t="s">
        <v>74</v>
      </c>
      <c r="D84" s="503"/>
      <c r="E84" s="503"/>
      <c r="F84" s="503"/>
      <c r="G84" s="503"/>
      <c r="H84" s="503"/>
      <c r="I84" s="503"/>
      <c r="J84" s="503"/>
      <c r="K84" s="503"/>
      <c r="L84" s="503"/>
      <c r="M84" s="503"/>
      <c r="N84" s="503"/>
      <c r="O84" s="50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03" t="s">
        <v>75</v>
      </c>
      <c r="D189" s="503"/>
      <c r="E189" s="503"/>
      <c r="F189" s="503"/>
      <c r="G189" s="503"/>
      <c r="H189" s="503"/>
      <c r="I189" s="503"/>
      <c r="J189" s="503"/>
      <c r="K189" s="503"/>
      <c r="L189" s="503"/>
      <c r="M189" s="503"/>
      <c r="N189" s="503"/>
      <c r="O189" s="50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03" t="s">
        <v>125</v>
      </c>
      <c r="D360" s="503"/>
      <c r="E360" s="503"/>
      <c r="F360" s="503"/>
      <c r="G360" s="503"/>
      <c r="H360" s="503"/>
      <c r="I360" s="503"/>
      <c r="J360" s="503"/>
      <c r="K360" s="503"/>
      <c r="L360" s="503"/>
      <c r="M360" s="503"/>
      <c r="N360" s="503"/>
      <c r="O360" s="503"/>
    </row>
    <row r="361" spans="3:20" ht="19.5" customHeight="1" x14ac:dyDescent="0.35">
      <c r="C361" s="503" t="s">
        <v>129</v>
      </c>
      <c r="D361" s="503"/>
      <c r="E361" s="503"/>
      <c r="F361" s="503"/>
      <c r="G361" s="503"/>
      <c r="H361" s="503"/>
      <c r="I361" s="503"/>
      <c r="J361" s="503"/>
      <c r="K361" s="503"/>
      <c r="L361" s="503"/>
      <c r="M361" s="503"/>
      <c r="N361" s="503"/>
      <c r="O361" s="50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03" t="s">
        <v>130</v>
      </c>
      <c r="D412" s="503"/>
      <c r="E412" s="503"/>
      <c r="F412" s="503"/>
      <c r="G412" s="503"/>
      <c r="H412" s="503"/>
      <c r="I412" s="503"/>
      <c r="J412" s="503"/>
      <c r="K412" s="503"/>
      <c r="L412" s="503"/>
      <c r="M412" s="503"/>
      <c r="N412" s="503"/>
      <c r="O412" s="50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576" t="s">
        <v>15</v>
      </c>
      <c r="B21" s="577">
        <v>6880023</v>
      </c>
      <c r="C21" s="577">
        <v>7512522</v>
      </c>
      <c r="D21" s="577">
        <v>7910362</v>
      </c>
      <c r="E21" s="577">
        <v>8449884</v>
      </c>
      <c r="F21" s="577">
        <v>8937792</v>
      </c>
      <c r="G21" s="577">
        <v>9782672</v>
      </c>
      <c r="H21" s="577">
        <v>10138533</v>
      </c>
      <c r="I21" s="577">
        <v>10354938</v>
      </c>
      <c r="J21" s="577">
        <v>10809529</v>
      </c>
      <c r="K21" s="577">
        <v>11080412</v>
      </c>
      <c r="L21" s="577">
        <v>11371483</v>
      </c>
      <c r="M21" s="577">
        <v>11837862</v>
      </c>
      <c r="N21" s="577">
        <v>12113549</v>
      </c>
      <c r="O21" s="577">
        <v>11345968</v>
      </c>
      <c r="P21" s="577">
        <v>13078099</v>
      </c>
      <c r="Q21" s="577">
        <v>13361231</v>
      </c>
      <c r="R21" s="577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576" t="s">
        <v>21</v>
      </c>
      <c r="B27" s="577">
        <v>12651720</v>
      </c>
      <c r="C27" s="577">
        <v>13580502</v>
      </c>
      <c r="D27" s="577">
        <v>13998851</v>
      </c>
      <c r="E27" s="577">
        <v>15106528</v>
      </c>
      <c r="F27" s="577">
        <v>16366999</v>
      </c>
      <c r="G27" s="577">
        <v>17066135</v>
      </c>
      <c r="H27" s="577">
        <v>17746782</v>
      </c>
      <c r="I27" s="577">
        <v>18750443</v>
      </c>
      <c r="J27" s="577">
        <v>18866671</v>
      </c>
      <c r="K27" s="577">
        <v>18924869</v>
      </c>
      <c r="L27" s="577">
        <v>18473111</v>
      </c>
      <c r="M27" s="577">
        <v>19758433</v>
      </c>
      <c r="N27" s="577">
        <v>20626256</v>
      </c>
      <c r="O27" s="577">
        <v>18879119</v>
      </c>
      <c r="P27" s="577">
        <v>21145698</v>
      </c>
      <c r="Q27" s="577">
        <v>21050225</v>
      </c>
      <c r="R27" s="577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06"/>
      <c r="B1" s="506"/>
      <c r="C1" s="506"/>
      <c r="D1" s="506"/>
      <c r="E1" s="506"/>
      <c r="F1" s="506"/>
      <c r="G1" s="506"/>
      <c r="H1" s="105"/>
      <c r="I1" s="105"/>
      <c r="J1" s="218"/>
    </row>
    <row r="2" spans="1:12" ht="15.6" x14ac:dyDescent="0.3">
      <c r="A2" s="506"/>
      <c r="B2" s="506"/>
      <c r="C2" s="506"/>
      <c r="D2" s="506"/>
      <c r="E2" s="506"/>
      <c r="F2" s="506"/>
      <c r="G2" s="506"/>
      <c r="H2" s="105"/>
      <c r="I2" s="105"/>
      <c r="J2" s="218"/>
    </row>
    <row r="3" spans="1:12" ht="15.6" x14ac:dyDescent="0.3">
      <c r="A3" s="506"/>
      <c r="B3" s="506"/>
      <c r="C3" s="506"/>
      <c r="D3" s="506"/>
      <c r="E3" s="506"/>
      <c r="F3" s="506"/>
      <c r="G3" s="50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06"/>
      <c r="B36" s="506"/>
      <c r="C36" s="506"/>
      <c r="D36" s="506"/>
      <c r="E36" s="506"/>
      <c r="F36" s="506"/>
      <c r="G36" s="506"/>
      <c r="H36" s="506"/>
      <c r="I36" s="91"/>
    </row>
    <row r="37" spans="1:13" ht="15.6" x14ac:dyDescent="0.3">
      <c r="A37" s="507"/>
      <c r="B37" s="507"/>
      <c r="C37" s="507"/>
      <c r="D37" s="507"/>
      <c r="E37" s="507"/>
      <c r="F37" s="507"/>
      <c r="G37" s="507"/>
      <c r="H37" s="507"/>
      <c r="I37" s="106"/>
    </row>
    <row r="38" spans="1:13" ht="15.6" x14ac:dyDescent="0.3">
      <c r="A38" s="506"/>
      <c r="B38" s="506"/>
      <c r="C38" s="506"/>
      <c r="D38" s="506"/>
      <c r="E38" s="506"/>
      <c r="F38" s="506"/>
      <c r="G38" s="506"/>
      <c r="H38" s="50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2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2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6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6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2" s="195" customFormat="1" ht="15.6" x14ac:dyDescent="0.3">
      <c r="A55" s="509"/>
      <c r="B55" s="509"/>
      <c r="C55" s="509"/>
      <c r="D55" s="509"/>
      <c r="E55" s="509"/>
      <c r="F55" s="509"/>
      <c r="G55" s="509"/>
      <c r="H55" s="509"/>
      <c r="I55" s="509"/>
      <c r="J55" s="509"/>
    </row>
    <row r="56" spans="1:12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6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6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2" s="195" customFormat="1" ht="15.6" x14ac:dyDescent="0.3">
      <c r="A55" s="509"/>
      <c r="B55" s="509"/>
      <c r="C55" s="509"/>
      <c r="D55" s="509"/>
      <c r="E55" s="509"/>
      <c r="F55" s="509"/>
      <c r="G55" s="509"/>
      <c r="H55" s="509"/>
      <c r="I55" s="509"/>
      <c r="J55" s="509"/>
    </row>
    <row r="56" spans="1:12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6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6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6"/>
      <c r="B54" s="506"/>
      <c r="C54" s="506"/>
      <c r="D54" s="506"/>
      <c r="E54" s="506"/>
      <c r="F54" s="506"/>
      <c r="G54" s="506"/>
      <c r="H54" s="506"/>
      <c r="I54" s="506"/>
      <c r="J54" s="506"/>
    </row>
    <row r="55" spans="1:12" s="195" customFormat="1" ht="15.6" x14ac:dyDescent="0.3">
      <c r="A55" s="509"/>
      <c r="B55" s="509"/>
      <c r="C55" s="509"/>
      <c r="D55" s="509"/>
      <c r="E55" s="509"/>
      <c r="F55" s="509"/>
      <c r="G55" s="509"/>
      <c r="H55" s="509"/>
      <c r="I55" s="509"/>
      <c r="J55" s="509"/>
    </row>
    <row r="56" spans="1:12" s="195" customFormat="1" ht="15.6" x14ac:dyDescent="0.3">
      <c r="A56" s="506"/>
      <c r="B56" s="506"/>
      <c r="C56" s="506"/>
      <c r="D56" s="506"/>
      <c r="E56" s="506"/>
      <c r="F56" s="506"/>
      <c r="G56" s="506"/>
      <c r="H56" s="506"/>
      <c r="I56" s="506"/>
      <c r="J56" s="50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6"/>
      <c r="B1" s="506"/>
      <c r="C1" s="506"/>
      <c r="D1" s="506"/>
      <c r="E1" s="506"/>
      <c r="F1" s="506"/>
      <c r="G1" s="506"/>
      <c r="H1" s="506"/>
      <c r="I1" s="80"/>
      <c r="J1" s="83"/>
    </row>
    <row r="2" spans="1:10" ht="15.6" x14ac:dyDescent="0.3">
      <c r="A2" s="506"/>
      <c r="B2" s="506"/>
      <c r="C2" s="506"/>
      <c r="D2" s="506"/>
      <c r="E2" s="506"/>
      <c r="F2" s="506"/>
      <c r="G2" s="506"/>
      <c r="H2" s="506"/>
      <c r="I2" s="80"/>
      <c r="J2" s="83"/>
    </row>
    <row r="3" spans="1:10" ht="15.6" x14ac:dyDescent="0.3">
      <c r="A3" s="506"/>
      <c r="B3" s="506"/>
      <c r="C3" s="506"/>
      <c r="D3" s="506"/>
      <c r="E3" s="506"/>
      <c r="F3" s="506"/>
      <c r="G3" s="506"/>
      <c r="H3" s="50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8"/>
      <c r="B30" s="508"/>
      <c r="C30" s="508"/>
      <c r="D30" s="508"/>
      <c r="E30" s="508"/>
      <c r="F30" s="508"/>
      <c r="G30" s="508"/>
      <c r="H30" s="508"/>
      <c r="I30" s="83"/>
    </row>
    <row r="31" spans="1:18" ht="15.6" x14ac:dyDescent="0.3">
      <c r="A31" s="506"/>
      <c r="B31" s="506"/>
      <c r="C31" s="506"/>
      <c r="D31" s="506"/>
      <c r="E31" s="506"/>
      <c r="F31" s="506"/>
      <c r="G31" s="506"/>
      <c r="H31" s="506"/>
      <c r="I31" s="506"/>
      <c r="J31" s="506"/>
    </row>
    <row r="32" spans="1:18" ht="15.6" x14ac:dyDescent="0.3">
      <c r="A32" s="507"/>
      <c r="B32" s="507"/>
      <c r="C32" s="507"/>
      <c r="D32" s="507"/>
      <c r="E32" s="507"/>
      <c r="F32" s="507"/>
      <c r="G32" s="507"/>
      <c r="H32" s="507"/>
      <c r="I32" s="507"/>
      <c r="J32" s="507"/>
    </row>
    <row r="33" spans="1:10" ht="15.6" x14ac:dyDescent="0.3">
      <c r="A33" s="506"/>
      <c r="B33" s="506"/>
      <c r="C33" s="506"/>
      <c r="D33" s="506"/>
      <c r="E33" s="506"/>
      <c r="F33" s="506"/>
      <c r="G33" s="506"/>
      <c r="H33" s="506"/>
      <c r="I33" s="506"/>
      <c r="J33" s="50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6" priority="1" operator="lessThan">
      <formula>0</formula>
    </cfRule>
    <cfRule type="cellIs" dxfId="5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workbookViewId="0">
      <selection activeCell="I26" sqref="I2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5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79" t="s">
        <v>1015</v>
      </c>
      <c r="H5" s="363" t="s">
        <v>1016</v>
      </c>
      <c r="I5" s="363" t="s">
        <v>876</v>
      </c>
      <c r="J5" s="363" t="s">
        <v>1017</v>
      </c>
      <c r="K5" s="484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6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/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/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10" t="s">
        <v>882</v>
      </c>
      <c r="B2" s="510"/>
      <c r="C2" s="510"/>
      <c r="D2" s="510"/>
      <c r="E2" s="510"/>
      <c r="F2" s="510"/>
      <c r="G2" s="510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14" t="s">
        <v>849</v>
      </c>
      <c r="B4" s="516" t="s">
        <v>883</v>
      </c>
      <c r="C4" s="511" t="s">
        <v>884</v>
      </c>
      <c r="D4" s="518" t="s">
        <v>874</v>
      </c>
      <c r="E4" s="520" t="s">
        <v>885</v>
      </c>
      <c r="F4" s="520" t="s">
        <v>886</v>
      </c>
      <c r="G4" s="511" t="s">
        <v>887</v>
      </c>
      <c r="H4" s="513"/>
      <c r="I4" s="513"/>
    </row>
    <row r="5" spans="1:14" s="369" customFormat="1" ht="27" customHeight="1" x14ac:dyDescent="0.3">
      <c r="A5" s="515"/>
      <c r="B5" s="517"/>
      <c r="C5" s="512"/>
      <c r="D5" s="519"/>
      <c r="E5" s="521"/>
      <c r="F5" s="521"/>
      <c r="G5" s="512"/>
      <c r="H5" s="513"/>
      <c r="I5" s="513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22" t="s">
        <v>893</v>
      </c>
      <c r="B2" s="522"/>
      <c r="C2" s="522"/>
      <c r="D2" s="522"/>
      <c r="E2" s="522"/>
      <c r="F2" s="522"/>
      <c r="G2" s="522"/>
    </row>
    <row r="3" spans="1:9" x14ac:dyDescent="0.3">
      <c r="A3" s="523"/>
      <c r="B3" s="523"/>
      <c r="C3" s="523"/>
      <c r="D3" s="523"/>
      <c r="E3" s="523"/>
      <c r="F3" s="523"/>
      <c r="G3" s="523"/>
    </row>
    <row r="4" spans="1:9" s="369" customFormat="1" ht="24.9" customHeight="1" x14ac:dyDescent="0.3">
      <c r="A4" s="514" t="s">
        <v>849</v>
      </c>
      <c r="B4" s="511" t="s">
        <v>883</v>
      </c>
      <c r="C4" s="511" t="s">
        <v>884</v>
      </c>
      <c r="D4" s="511" t="s">
        <v>874</v>
      </c>
      <c r="E4" s="520" t="s">
        <v>894</v>
      </c>
      <c r="F4" s="520" t="s">
        <v>886</v>
      </c>
      <c r="G4" s="511" t="s">
        <v>887</v>
      </c>
      <c r="H4" s="513"/>
      <c r="I4" s="513"/>
    </row>
    <row r="5" spans="1:9" s="369" customFormat="1" ht="18.75" customHeight="1" x14ac:dyDescent="0.3">
      <c r="A5" s="524"/>
      <c r="B5" s="521"/>
      <c r="C5" s="521"/>
      <c r="D5" s="521"/>
      <c r="E5" s="521"/>
      <c r="F5" s="521"/>
      <c r="G5" s="521"/>
      <c r="H5" s="513"/>
      <c r="I5" s="513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26" t="s">
        <v>903</v>
      </c>
      <c r="C3" s="526" t="s">
        <v>2</v>
      </c>
      <c r="D3" s="526"/>
      <c r="E3" s="526"/>
      <c r="F3" s="526"/>
      <c r="G3" s="526"/>
      <c r="H3" s="526"/>
      <c r="I3" s="528" t="s">
        <v>904</v>
      </c>
      <c r="J3" s="528"/>
      <c r="K3" s="399"/>
    </row>
    <row r="4" spans="2:11" ht="16.8" customHeight="1" thickBot="1" x14ac:dyDescent="0.35">
      <c r="B4" s="527"/>
      <c r="C4" s="527"/>
      <c r="D4" s="527"/>
      <c r="E4" s="527"/>
      <c r="F4" s="527"/>
      <c r="G4" s="527"/>
      <c r="H4" s="527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29" t="s">
        <v>912</v>
      </c>
      <c r="D5" s="529"/>
      <c r="E5" s="529"/>
      <c r="F5" s="529"/>
      <c r="G5" s="529"/>
      <c r="H5" s="529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25" t="s">
        <v>914</v>
      </c>
      <c r="D6" s="525"/>
      <c r="E6" s="525"/>
      <c r="F6" s="525"/>
      <c r="G6" s="525"/>
      <c r="H6" s="525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25" t="s">
        <v>915</v>
      </c>
      <c r="D7" s="525"/>
      <c r="E7" s="525"/>
      <c r="F7" s="525"/>
      <c r="G7" s="525"/>
      <c r="H7" s="525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25" t="s">
        <v>913</v>
      </c>
      <c r="D8" s="525"/>
      <c r="E8" s="525"/>
      <c r="F8" s="525"/>
      <c r="G8" s="525"/>
      <c r="H8" s="525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25" t="s">
        <v>12</v>
      </c>
      <c r="D9" s="525"/>
      <c r="E9" s="525"/>
      <c r="F9" s="525"/>
      <c r="G9" s="525"/>
      <c r="H9" s="525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30" t="s">
        <v>931</v>
      </c>
      <c r="C1" s="530"/>
      <c r="D1" s="530"/>
      <c r="E1" s="530"/>
      <c r="F1" s="530"/>
      <c r="G1" s="530"/>
      <c r="H1" s="530"/>
      <c r="I1" s="530"/>
      <c r="J1" s="530"/>
    </row>
    <row r="2" spans="2:11" ht="21" customHeight="1" x14ac:dyDescent="0.3">
      <c r="B2" s="530"/>
      <c r="C2" s="530"/>
      <c r="D2" s="530"/>
      <c r="E2" s="530"/>
      <c r="F2" s="530"/>
      <c r="G2" s="530"/>
      <c r="H2" s="530"/>
      <c r="I2" s="530"/>
      <c r="J2" s="530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26" t="s">
        <v>903</v>
      </c>
      <c r="C4" s="526" t="s">
        <v>2</v>
      </c>
      <c r="D4" s="526"/>
      <c r="E4" s="526"/>
      <c r="F4" s="526"/>
      <c r="G4" s="526"/>
      <c r="H4" s="526"/>
      <c r="I4" s="528" t="s">
        <v>904</v>
      </c>
      <c r="J4" s="528"/>
      <c r="K4" s="399"/>
    </row>
    <row r="5" spans="2:11" ht="16.8" customHeight="1" thickBot="1" x14ac:dyDescent="0.35">
      <c r="B5" s="527"/>
      <c r="C5" s="527"/>
      <c r="D5" s="527"/>
      <c r="E5" s="527"/>
      <c r="F5" s="527"/>
      <c r="G5" s="527"/>
      <c r="H5" s="527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29" t="s">
        <v>932</v>
      </c>
      <c r="D6" s="529"/>
      <c r="E6" s="529"/>
      <c r="F6" s="529"/>
      <c r="G6" s="529"/>
      <c r="H6" s="529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25" t="s">
        <v>933</v>
      </c>
      <c r="D7" s="525"/>
      <c r="E7" s="525"/>
      <c r="F7" s="525"/>
      <c r="G7" s="525"/>
      <c r="H7" s="525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25" t="s">
        <v>934</v>
      </c>
      <c r="D8" s="525"/>
      <c r="E8" s="525"/>
      <c r="F8" s="525"/>
      <c r="G8" s="525"/>
      <c r="H8" s="525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25" t="s">
        <v>935</v>
      </c>
      <c r="D9" s="525"/>
      <c r="E9" s="525"/>
      <c r="F9" s="525"/>
      <c r="G9" s="525"/>
      <c r="H9" s="525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25" t="s">
        <v>936</v>
      </c>
      <c r="D10" s="525"/>
      <c r="E10" s="525"/>
      <c r="F10" s="525"/>
      <c r="G10" s="525"/>
      <c r="H10" s="525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1"/>
      <c r="K4" s="481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1"/>
      <c r="J5" s="481"/>
      <c r="K5" s="481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0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0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0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2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3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2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3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2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3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2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2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2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2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30" t="s">
        <v>967</v>
      </c>
      <c r="C1" s="530"/>
      <c r="D1" s="530"/>
      <c r="E1" s="530"/>
      <c r="F1" s="530"/>
      <c r="G1" s="530"/>
      <c r="H1" s="530"/>
    </row>
    <row r="2" spans="2:8" ht="14.4" customHeight="1" x14ac:dyDescent="0.3">
      <c r="B2" s="530"/>
      <c r="C2" s="530"/>
      <c r="D2" s="530"/>
      <c r="E2" s="530"/>
      <c r="F2" s="530"/>
      <c r="G2" s="530"/>
      <c r="H2" s="530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34" t="s">
        <v>849</v>
      </c>
      <c r="C4" s="541" t="s">
        <v>990</v>
      </c>
      <c r="D4" s="541" t="s">
        <v>969</v>
      </c>
      <c r="E4" s="429" t="s">
        <v>991</v>
      </c>
      <c r="F4" s="429" t="s">
        <v>970</v>
      </c>
      <c r="G4" s="541" t="s">
        <v>972</v>
      </c>
      <c r="H4" s="543" t="s">
        <v>973</v>
      </c>
    </row>
    <row r="5" spans="2:8" ht="19.8" customHeight="1" x14ac:dyDescent="0.4">
      <c r="B5" s="535"/>
      <c r="C5" s="542"/>
      <c r="D5" s="542"/>
      <c r="E5" s="430" t="s">
        <v>968</v>
      </c>
      <c r="F5" s="430" t="s">
        <v>971</v>
      </c>
      <c r="G5" s="542"/>
      <c r="H5" s="544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48">
        <f>+AVERAGE('c-505'!E7:E22) *100</f>
        <v>1.5163864208540585</v>
      </c>
      <c r="F6" s="550">
        <f>+AVERAGE('c-505'!F7:F22) *100</f>
        <v>-0.27920530103887686</v>
      </c>
      <c r="G6" s="536">
        <f>+E12</f>
        <v>-0.7181538562403571</v>
      </c>
      <c r="H6" s="545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49"/>
      <c r="F7" s="551"/>
      <c r="G7" s="537"/>
      <c r="H7" s="546"/>
    </row>
    <row r="10" spans="2:8" ht="15.6" customHeight="1" thickBot="1" x14ac:dyDescent="0.35">
      <c r="B10" s="547" t="s">
        <v>978</v>
      </c>
      <c r="C10" s="547"/>
      <c r="D10" s="547"/>
      <c r="E10" s="547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52" t="s">
        <v>982</v>
      </c>
      <c r="E15" s="552"/>
      <c r="F15" s="553"/>
    </row>
    <row r="16" spans="2:8" ht="25.8" customHeight="1" x14ac:dyDescent="0.3">
      <c r="B16" s="443" t="s">
        <v>984</v>
      </c>
      <c r="C16" s="444" t="s">
        <v>992</v>
      </c>
      <c r="D16" s="554" t="s">
        <v>985</v>
      </c>
      <c r="E16" s="555"/>
      <c r="F16" s="556"/>
    </row>
    <row r="17" spans="2:6" ht="25.8" customHeight="1" x14ac:dyDescent="0.3">
      <c r="B17" s="440" t="s">
        <v>986</v>
      </c>
      <c r="C17" s="439" t="s">
        <v>993</v>
      </c>
      <c r="D17" s="531" t="s">
        <v>997</v>
      </c>
      <c r="E17" s="532"/>
      <c r="F17" s="533"/>
    </row>
    <row r="18" spans="2:6" ht="25.8" customHeight="1" x14ac:dyDescent="0.3">
      <c r="B18" s="440" t="s">
        <v>987</v>
      </c>
      <c r="C18" s="439" t="s">
        <v>994</v>
      </c>
      <c r="D18" s="531" t="s">
        <v>998</v>
      </c>
      <c r="E18" s="532"/>
      <c r="F18" s="533"/>
    </row>
    <row r="19" spans="2:6" ht="25.8" customHeight="1" x14ac:dyDescent="0.3">
      <c r="B19" s="440" t="s">
        <v>988</v>
      </c>
      <c r="C19" s="439" t="s">
        <v>995</v>
      </c>
      <c r="D19" s="531" t="s">
        <v>999</v>
      </c>
      <c r="E19" s="532"/>
      <c r="F19" s="533"/>
    </row>
    <row r="20" spans="2:6" ht="26.4" customHeight="1" thickBot="1" x14ac:dyDescent="0.35">
      <c r="B20" s="441" t="s">
        <v>989</v>
      </c>
      <c r="C20" s="442" t="s">
        <v>996</v>
      </c>
      <c r="D20" s="538" t="s">
        <v>1000</v>
      </c>
      <c r="E20" s="539"/>
      <c r="F20" s="540"/>
    </row>
  </sheetData>
  <mergeCells count="17">
    <mergeCell ref="D18:F18"/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</mergeCells>
  <conditionalFormatting sqref="B16:B20">
    <cfRule type="duplicateValues" dxfId="4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30" t="s">
        <v>1001</v>
      </c>
      <c r="D1" s="530"/>
      <c r="E1" s="530"/>
      <c r="F1" s="530"/>
    </row>
    <row r="2" spans="2:15" ht="15" thickBot="1" x14ac:dyDescent="0.35">
      <c r="C2" s="530"/>
      <c r="D2" s="530"/>
      <c r="E2" s="530"/>
      <c r="F2" s="530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52" t="s">
        <v>982</v>
      </c>
      <c r="N3" s="552"/>
      <c r="O3" s="553"/>
    </row>
    <row r="4" spans="2:15" ht="18.600000000000001" customHeight="1" x14ac:dyDescent="0.4">
      <c r="B4" s="564" t="s">
        <v>1003</v>
      </c>
      <c r="C4" s="557" t="s">
        <v>849</v>
      </c>
      <c r="D4" s="541" t="s">
        <v>990</v>
      </c>
      <c r="E4" s="541" t="s">
        <v>969</v>
      </c>
      <c r="F4" s="429" t="s">
        <v>991</v>
      </c>
      <c r="G4" s="541" t="s">
        <v>972</v>
      </c>
      <c r="H4" s="543" t="s">
        <v>973</v>
      </c>
      <c r="K4" s="443" t="s">
        <v>984</v>
      </c>
      <c r="L4" s="444" t="s">
        <v>992</v>
      </c>
      <c r="M4" s="561" t="s">
        <v>985</v>
      </c>
      <c r="N4" s="562"/>
      <c r="O4" s="563"/>
    </row>
    <row r="5" spans="2:15" ht="20.399999999999999" customHeight="1" thickBot="1" x14ac:dyDescent="0.45">
      <c r="B5" s="565"/>
      <c r="C5" s="558"/>
      <c r="D5" s="542"/>
      <c r="E5" s="542"/>
      <c r="F5" s="430" t="s">
        <v>968</v>
      </c>
      <c r="G5" s="542"/>
      <c r="H5" s="544"/>
      <c r="K5" s="440" t="s">
        <v>986</v>
      </c>
      <c r="L5" s="439" t="s">
        <v>993</v>
      </c>
      <c r="M5" s="531" t="s">
        <v>997</v>
      </c>
      <c r="N5" s="532"/>
      <c r="O5" s="533"/>
    </row>
    <row r="6" spans="2:15" ht="18.899999999999999" customHeight="1" x14ac:dyDescent="0.35">
      <c r="B6" s="566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59">
        <f>+AVERAGE('c-505'!E7:E22) *100</f>
        <v>1.5163864208540585</v>
      </c>
      <c r="G6" s="536">
        <f>+C36</f>
        <v>-1.3785812578637278</v>
      </c>
      <c r="H6" s="545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31" t="s">
        <v>998</v>
      </c>
      <c r="N6" s="532"/>
      <c r="O6" s="533"/>
    </row>
    <row r="7" spans="2:15" ht="18.899999999999999" customHeight="1" thickBot="1" x14ac:dyDescent="0.4">
      <c r="B7" s="567"/>
      <c r="C7" s="458">
        <v>2018</v>
      </c>
      <c r="D7" s="459">
        <v>11058.544738420362</v>
      </c>
      <c r="E7" s="461">
        <f>+'c-503'!D6</f>
        <v>14.55</v>
      </c>
      <c r="F7" s="560"/>
      <c r="G7" s="537"/>
      <c r="H7" s="546"/>
      <c r="K7" s="440" t="s">
        <v>988</v>
      </c>
      <c r="L7" s="439" t="s">
        <v>995</v>
      </c>
      <c r="M7" s="531" t="s">
        <v>999</v>
      </c>
      <c r="N7" s="532"/>
      <c r="O7" s="533"/>
    </row>
    <row r="8" spans="2:15" ht="18.899999999999999" customHeight="1" thickBot="1" x14ac:dyDescent="0.4">
      <c r="B8" s="566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59">
        <f>+AVERAGE('c-505'!E7:E22) *100</f>
        <v>1.5163864208540585</v>
      </c>
      <c r="G8" s="536">
        <f>+C37</f>
        <v>-0.62102047515497194</v>
      </c>
      <c r="H8" s="545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38" t="s">
        <v>1000</v>
      </c>
      <c r="N8" s="539"/>
      <c r="O8" s="540"/>
    </row>
    <row r="9" spans="2:15" ht="18.899999999999999" customHeight="1" thickBot="1" x14ac:dyDescent="0.4">
      <c r="B9" s="567"/>
      <c r="C9" s="458">
        <v>2018</v>
      </c>
      <c r="D9" s="459">
        <v>11058.544738420362</v>
      </c>
      <c r="E9" s="461">
        <f>+'c-503'!D7</f>
        <v>22.299999999999997</v>
      </c>
      <c r="F9" s="560"/>
      <c r="G9" s="537"/>
      <c r="H9" s="546"/>
      <c r="K9" s="446"/>
      <c r="L9" s="447"/>
      <c r="M9" s="448"/>
      <c r="N9" s="448"/>
      <c r="O9" s="448"/>
    </row>
    <row r="10" spans="2:15" ht="18.899999999999999" customHeight="1" x14ac:dyDescent="0.35">
      <c r="B10" s="566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59">
        <f>+AVERAGE('c-505'!E7:E22) *100</f>
        <v>1.5163864208540585</v>
      </c>
      <c r="G10" s="536">
        <f>+C38</f>
        <v>-1.6464616310080251</v>
      </c>
      <c r="H10" s="545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67"/>
      <c r="C11" s="458">
        <v>2018</v>
      </c>
      <c r="D11" s="459">
        <v>11058.544738420362</v>
      </c>
      <c r="E11" s="461">
        <f>+'c-503'!D8</f>
        <v>52.75</v>
      </c>
      <c r="F11" s="560"/>
      <c r="G11" s="537"/>
      <c r="H11" s="546"/>
      <c r="K11" s="446"/>
      <c r="L11" s="447"/>
      <c r="M11" s="448"/>
      <c r="N11" s="448"/>
      <c r="O11" s="448"/>
    </row>
    <row r="12" spans="2:15" ht="18.899999999999999" customHeight="1" x14ac:dyDescent="0.35">
      <c r="B12" s="566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59">
        <f>+AVERAGE('c-505'!E7:E22) *100</f>
        <v>1.5163864208540585</v>
      </c>
      <c r="G12" s="536">
        <f>+C39</f>
        <v>-1.3008269854916492</v>
      </c>
      <c r="H12" s="545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67"/>
      <c r="C13" s="458">
        <v>2018</v>
      </c>
      <c r="D13" s="459">
        <v>11058.544738420362</v>
      </c>
      <c r="E13" s="461">
        <f>+'c-503'!D9</f>
        <v>26.65</v>
      </c>
      <c r="F13" s="560"/>
      <c r="G13" s="537"/>
      <c r="H13" s="546"/>
      <c r="K13" s="446"/>
      <c r="L13" s="447"/>
      <c r="M13" s="448"/>
      <c r="N13" s="448"/>
      <c r="O13" s="448"/>
    </row>
    <row r="14" spans="2:15" ht="18.899999999999999" customHeight="1" x14ac:dyDescent="0.35">
      <c r="B14" s="566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59">
        <f>+AVERAGE('c-505'!E7:E22) *100</f>
        <v>1.5163864208540585</v>
      </c>
      <c r="G14" s="536">
        <f>+C40</f>
        <v>-1.4964835213964283</v>
      </c>
      <c r="H14" s="545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67"/>
      <c r="C15" s="458">
        <v>2018</v>
      </c>
      <c r="D15" s="459">
        <v>11058.544738420362</v>
      </c>
      <c r="E15" s="461">
        <f>+'c-503'!D10</f>
        <v>51.900000000000006</v>
      </c>
      <c r="F15" s="560"/>
      <c r="G15" s="537"/>
      <c r="H15" s="546"/>
      <c r="K15" s="446"/>
      <c r="L15" s="447"/>
      <c r="M15" s="448"/>
      <c r="N15" s="448"/>
      <c r="O15" s="448"/>
    </row>
    <row r="16" spans="2:15" ht="18.899999999999999" customHeight="1" x14ac:dyDescent="0.35">
      <c r="B16" s="566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59">
        <f>+AVERAGE('c-505'!E7:E22) *100</f>
        <v>1.5163864208540585</v>
      </c>
      <c r="G16" s="536">
        <f>+C41</f>
        <v>-1.5785934256425826</v>
      </c>
      <c r="H16" s="545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67"/>
      <c r="C17" s="458">
        <v>2018</v>
      </c>
      <c r="D17" s="459">
        <v>11058.544738420362</v>
      </c>
      <c r="E17" s="461">
        <f>+'c-503'!D11</f>
        <v>47.349999999999994</v>
      </c>
      <c r="F17" s="560"/>
      <c r="G17" s="537"/>
      <c r="H17" s="546"/>
      <c r="K17" s="446"/>
      <c r="L17" s="447"/>
      <c r="M17" s="448"/>
      <c r="N17" s="448"/>
      <c r="O17" s="448"/>
    </row>
    <row r="18" spans="2:15" ht="18.899999999999999" customHeight="1" x14ac:dyDescent="0.35">
      <c r="B18" s="566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59">
        <f>+AVERAGE('c-505'!E7:E22) *100</f>
        <v>1.5163864208540585</v>
      </c>
      <c r="G18" s="536">
        <f>+C42</f>
        <v>-1.2231187779949564</v>
      </c>
      <c r="H18" s="545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68"/>
      <c r="C19" s="458">
        <v>2018</v>
      </c>
      <c r="D19" s="459">
        <v>11058.544738420362</v>
      </c>
      <c r="E19" s="461">
        <f>+'c-503'!D12</f>
        <v>24.299999999999997</v>
      </c>
      <c r="F19" s="560"/>
      <c r="G19" s="537"/>
      <c r="H19" s="546"/>
      <c r="K19" s="446"/>
      <c r="L19" s="447"/>
      <c r="M19" s="448"/>
      <c r="N19" s="448"/>
      <c r="O19" s="448"/>
    </row>
    <row r="20" spans="2:15" ht="18.899999999999999" customHeight="1" x14ac:dyDescent="0.35">
      <c r="B20" s="566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59">
        <f>+AVERAGE('c-505'!E7:E22) *100</f>
        <v>1.5163864208540585</v>
      </c>
      <c r="G20" s="536">
        <f>+C43</f>
        <v>-1.7966777937183953</v>
      </c>
      <c r="H20" s="545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68"/>
      <c r="C21" s="458">
        <v>2018</v>
      </c>
      <c r="D21" s="459">
        <v>11058.544738420362</v>
      </c>
      <c r="E21" s="461">
        <f>+'c-503'!D13</f>
        <v>48</v>
      </c>
      <c r="F21" s="560"/>
      <c r="G21" s="537"/>
      <c r="H21" s="546"/>
      <c r="K21" s="446"/>
      <c r="L21" s="447"/>
      <c r="M21" s="448"/>
      <c r="N21" s="448"/>
      <c r="O21" s="448"/>
    </row>
    <row r="22" spans="2:15" ht="18.899999999999999" customHeight="1" x14ac:dyDescent="0.35">
      <c r="B22" s="566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59">
        <f>+AVERAGE('c-505'!E7:E22) *100</f>
        <v>1.5163864208540585</v>
      </c>
      <c r="G22" s="536">
        <f>+C44</f>
        <v>-2.2589807515371154</v>
      </c>
      <c r="H22" s="545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67"/>
      <c r="C23" s="458">
        <v>2018</v>
      </c>
      <c r="D23" s="459">
        <v>11058.544738420362</v>
      </c>
      <c r="E23" s="461">
        <f>+'c-503'!D14</f>
        <v>49.2</v>
      </c>
      <c r="F23" s="560"/>
      <c r="G23" s="537"/>
      <c r="H23" s="546"/>
      <c r="K23" s="446"/>
      <c r="L23" s="447"/>
      <c r="M23" s="448"/>
      <c r="N23" s="448"/>
      <c r="O23" s="448"/>
    </row>
    <row r="24" spans="2:15" ht="18.899999999999999" customHeight="1" x14ac:dyDescent="0.35">
      <c r="B24" s="566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59">
        <f>+AVERAGE('c-505'!E7:E22) *100</f>
        <v>1.5163864208540585</v>
      </c>
      <c r="G24" s="536">
        <f>+C45</f>
        <v>-1.0109485281556643</v>
      </c>
      <c r="H24" s="545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67"/>
      <c r="C25" s="458">
        <v>2018</v>
      </c>
      <c r="D25" s="459">
        <v>11058.544738420362</v>
      </c>
      <c r="E25" s="461">
        <f>+'c-503'!D15</f>
        <v>46.25</v>
      </c>
      <c r="F25" s="560"/>
      <c r="G25" s="537"/>
      <c r="H25" s="546"/>
      <c r="K25" s="446"/>
      <c r="L25" s="447"/>
      <c r="M25" s="448"/>
      <c r="N25" s="448"/>
      <c r="O25" s="448"/>
    </row>
    <row r="26" spans="2:15" ht="18.899999999999999" customHeight="1" x14ac:dyDescent="0.35">
      <c r="B26" s="570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59">
        <f>+AVERAGE('c-505'!E7:E22) *100</f>
        <v>1.5163864208540585</v>
      </c>
      <c r="G26" s="536">
        <f>+C46</f>
        <v>-1.1964216906030829</v>
      </c>
      <c r="H26" s="545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71"/>
      <c r="C27" s="458">
        <v>2018</v>
      </c>
      <c r="D27" s="459">
        <v>11058.544738420362</v>
      </c>
      <c r="E27" s="461">
        <f>+'c-503'!D16</f>
        <v>44.349999999999994</v>
      </c>
      <c r="F27" s="560"/>
      <c r="G27" s="537"/>
      <c r="H27" s="546"/>
      <c r="K27" s="446"/>
      <c r="L27" s="447"/>
      <c r="M27" s="448"/>
      <c r="N27" s="448"/>
      <c r="O27" s="448"/>
    </row>
    <row r="28" spans="2:15" ht="18.899999999999999" customHeight="1" x14ac:dyDescent="0.35">
      <c r="B28" s="566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59">
        <f>+AVERAGE('c-505'!E7:E22) *100</f>
        <v>1.5163864208540585</v>
      </c>
      <c r="G28" s="536">
        <f>+C47</f>
        <v>-1.6436494253713685</v>
      </c>
      <c r="H28" s="545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68"/>
      <c r="C29" s="458">
        <v>2018</v>
      </c>
      <c r="D29" s="459">
        <v>11058.544738420362</v>
      </c>
      <c r="E29" s="461">
        <f>+'c-503'!D17</f>
        <v>33.200000000000003</v>
      </c>
      <c r="F29" s="560"/>
      <c r="G29" s="537"/>
      <c r="H29" s="546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69" t="s">
        <v>1004</v>
      </c>
      <c r="C33" s="569"/>
      <c r="D33" s="569"/>
      <c r="E33" s="569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3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W22"/>
  <sheetViews>
    <sheetView tabSelected="1" workbookViewId="0">
      <selection activeCell="C25" sqref="C25"/>
    </sheetView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8" width="31" customWidth="1"/>
  </cols>
  <sheetData>
    <row r="1" spans="1:23" ht="18" x14ac:dyDescent="0.3">
      <c r="A1" s="229" t="s">
        <v>1007</v>
      </c>
    </row>
    <row r="2" spans="1:23" ht="18" x14ac:dyDescent="0.3">
      <c r="A2" s="304" t="s">
        <v>1008</v>
      </c>
    </row>
    <row r="5" spans="1:23" ht="18.600000000000001" thickBot="1" x14ac:dyDescent="0.4">
      <c r="A5" s="498" t="s">
        <v>1039</v>
      </c>
      <c r="B5" s="499" t="s">
        <v>1010</v>
      </c>
      <c r="C5" s="500" t="s">
        <v>929</v>
      </c>
      <c r="D5" s="500" t="s">
        <v>930</v>
      </c>
      <c r="E5" s="501" t="s">
        <v>877</v>
      </c>
      <c r="F5" s="501" t="s">
        <v>863</v>
      </c>
      <c r="G5" s="502" t="s">
        <v>1029</v>
      </c>
      <c r="H5" s="502" t="s">
        <v>1028</v>
      </c>
    </row>
    <row r="6" spans="1:23" x14ac:dyDescent="0.3">
      <c r="A6" s="352">
        <v>2007</v>
      </c>
      <c r="B6" s="478">
        <f>'c-497'!B6</f>
        <v>8803.1484016765935</v>
      </c>
      <c r="C6" s="611">
        <f>+La_LIbertad!H30</f>
        <v>39.052222923290429</v>
      </c>
      <c r="D6" s="497">
        <f>+La_LIbertad!G30</f>
        <v>9.9556581114099725</v>
      </c>
      <c r="E6" s="478">
        <f>+'c-498'!F6</f>
        <v>592146172</v>
      </c>
      <c r="F6" s="478">
        <f>+'c-497'!E6</f>
        <v>9830.5251984520455</v>
      </c>
      <c r="G6" s="496">
        <f>+empleo_informal!E8</f>
        <v>82.174462705436156</v>
      </c>
      <c r="H6" s="495">
        <f>+Tabla2[[#This Row],[%_pob_rural]]</f>
        <v>26.700000000000003</v>
      </c>
      <c r="I6" s="416"/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</row>
    <row r="7" spans="1:23" x14ac:dyDescent="0.3">
      <c r="A7" s="352">
        <v>2008</v>
      </c>
      <c r="B7" s="478">
        <f>'c-497'!B7</f>
        <v>9337.0296606858574</v>
      </c>
      <c r="C7" s="611">
        <f>+La_LIbertad!H31</f>
        <v>38.586058393561004</v>
      </c>
      <c r="D7" s="497">
        <f>+La_LIbertad!G31</f>
        <v>13.492516865508932</v>
      </c>
      <c r="E7" s="478">
        <f>+'c-498'!F7</f>
        <v>729483436.61826134</v>
      </c>
      <c r="F7" s="478">
        <f>+'c-497'!E7</f>
        <v>9054.4470926969479</v>
      </c>
      <c r="G7" s="496">
        <f>+empleo_informal!I8</f>
        <v>82.301980198019791</v>
      </c>
      <c r="H7" s="495">
        <f>+Tabla2[[#This Row],[%_pob_rural]]</f>
        <v>26.14</v>
      </c>
    </row>
    <row r="8" spans="1:23" x14ac:dyDescent="0.3">
      <c r="A8" s="352">
        <v>2009</v>
      </c>
      <c r="B8" s="478">
        <f>'c-497'!B8</f>
        <v>9280.5420164941006</v>
      </c>
      <c r="C8" s="611">
        <f>+La_LIbertad!H32</f>
        <v>35.158676013994906</v>
      </c>
      <c r="D8" s="497">
        <f>+La_LIbertad!G32</f>
        <v>10.919167417955892</v>
      </c>
      <c r="E8" s="478">
        <f>+'c-498'!F8</f>
        <v>786494295.71110201</v>
      </c>
      <c r="F8" s="478">
        <f>+'c-497'!E8</f>
        <v>10763.050510397752</v>
      </c>
      <c r="G8" s="496">
        <f>+empleo_informal!M8</f>
        <v>81.365740740740748</v>
      </c>
      <c r="H8" s="495">
        <f>+Tabla2[[#This Row],[%_pob_rural]]</f>
        <v>25.591745318352061</v>
      </c>
    </row>
    <row r="9" spans="1:23" x14ac:dyDescent="0.3">
      <c r="A9" s="352">
        <v>2010</v>
      </c>
      <c r="B9" s="478">
        <f>'c-497'!B9</f>
        <v>9711.3356956180905</v>
      </c>
      <c r="C9" s="611">
        <f>+La_LIbertad!H33</f>
        <v>31.421462204705712</v>
      </c>
      <c r="D9" s="497">
        <f>+La_LIbertad!G33</f>
        <v>9.7145203174804617</v>
      </c>
      <c r="E9" s="478">
        <f>+'c-498'!F9</f>
        <v>860277567.3908366</v>
      </c>
      <c r="F9" s="478">
        <f>+'c-497'!E9</f>
        <v>9789.061354746751</v>
      </c>
      <c r="G9" s="496">
        <f>+empleo_informal!Q8</f>
        <v>80</v>
      </c>
      <c r="H9" s="495">
        <f>+Tabla2[[#This Row],[%_pob_rural]]</f>
        <v>25.054989611300481</v>
      </c>
    </row>
    <row r="10" spans="1:23" x14ac:dyDescent="0.3">
      <c r="A10" s="352">
        <v>2011</v>
      </c>
      <c r="B10" s="478">
        <f>'c-497'!B10</f>
        <v>10040.236250178377</v>
      </c>
      <c r="C10" s="611">
        <f>+La_LIbertad!H34</f>
        <v>29.369508103888737</v>
      </c>
      <c r="D10" s="497">
        <f>+La_LIbertad!G34</f>
        <v>8.2098441776883853</v>
      </c>
      <c r="E10" s="478">
        <f>+'c-498'!F10</f>
        <v>901811280.92751789</v>
      </c>
      <c r="F10" s="478">
        <f>+'c-497'!E10</f>
        <v>9228.2654703116932</v>
      </c>
      <c r="G10" s="496">
        <f>+empleo_informal!U8</f>
        <v>78.335233751425321</v>
      </c>
      <c r="H10" s="495">
        <f>+Tabla2[[#This Row],[%_pob_rural]]</f>
        <v>24.529491701849985</v>
      </c>
    </row>
    <row r="11" spans="1:23" x14ac:dyDescent="0.3">
      <c r="A11" s="352">
        <v>2012</v>
      </c>
      <c r="B11" s="478">
        <f>'c-497'!B11</f>
        <v>10694.172859712929</v>
      </c>
      <c r="C11" s="611">
        <f>+La_LIbertad!H35</f>
        <v>30.632667445922465</v>
      </c>
      <c r="D11" s="497">
        <f>+La_LIbertad!G35</f>
        <v>8.4145805327891612</v>
      </c>
      <c r="E11" s="478">
        <f>+'c-498'!F11</f>
        <v>998927609.48537302</v>
      </c>
      <c r="F11" s="478">
        <f>+'c-497'!E11</f>
        <v>10192.641909601372</v>
      </c>
      <c r="G11" s="496">
        <f>+empleo_informal!Y8</f>
        <v>76.509330406147086</v>
      </c>
      <c r="H11" s="495">
        <f>+Tabla2[[#This Row],[%_pob_rural]]</f>
        <v>24.015015471399199</v>
      </c>
    </row>
    <row r="12" spans="1:23" x14ac:dyDescent="0.3">
      <c r="A12" s="352">
        <v>2013</v>
      </c>
      <c r="B12" s="478">
        <f>'c-497'!B12</f>
        <v>11033.865779682905</v>
      </c>
      <c r="C12" s="611">
        <f>+La_LIbertad!H36</f>
        <v>29.456005664685286</v>
      </c>
      <c r="D12" s="497">
        <f>+La_LIbertad!G36</f>
        <v>7.4957035110124703</v>
      </c>
      <c r="E12" s="478">
        <f>+'c-498'!F12</f>
        <v>1057584878.1779603</v>
      </c>
      <c r="F12" s="478">
        <f>+'c-497'!E12</f>
        <v>10483.604309343778</v>
      </c>
      <c r="G12" s="496">
        <f>+empleo_informal!AC8</f>
        <v>76.700111482720175</v>
      </c>
      <c r="H12" s="495">
        <f>+Tabla2[[#This Row],[%_pob_rural]]</f>
        <v>23.511329753647004</v>
      </c>
    </row>
    <row r="13" spans="1:23" x14ac:dyDescent="0.3">
      <c r="A13" s="352">
        <v>2014</v>
      </c>
      <c r="B13" s="478">
        <f>'c-497'!B13</f>
        <v>11051.57725883638</v>
      </c>
      <c r="C13" s="611">
        <f>+La_LIbertad!H37</f>
        <v>27.422392365577302</v>
      </c>
      <c r="D13" s="497">
        <f>+La_LIbertad!G37</f>
        <v>5.4644378214137079</v>
      </c>
      <c r="E13" s="478">
        <f>+'c-498'!F13</f>
        <v>1138423183.2507179</v>
      </c>
      <c r="F13" s="478">
        <f>+'c-497'!E13</f>
        <v>10746.007464182216</v>
      </c>
      <c r="G13" s="496">
        <f>+empleo_informal!AG8</f>
        <v>74.780701754385973</v>
      </c>
      <c r="H13" s="495">
        <f>+Tabla2[[#This Row],[%_pob_rural]]</f>
        <v>23.018208230724071</v>
      </c>
    </row>
    <row r="14" spans="1:23" x14ac:dyDescent="0.3">
      <c r="A14" s="352">
        <v>2015</v>
      </c>
      <c r="B14" s="478">
        <f>'c-497'!B14</f>
        <v>11132.060647057144</v>
      </c>
      <c r="C14" s="611">
        <f>+La_LIbertad!H38</f>
        <v>25.860357188646585</v>
      </c>
      <c r="D14" s="497">
        <f>+La_LIbertad!G38</f>
        <v>6.3056648540833855</v>
      </c>
      <c r="E14" s="478">
        <f>+'c-498'!F14</f>
        <v>1170305108.5141006</v>
      </c>
      <c r="F14" s="478">
        <f>+'c-497'!E14</f>
        <v>10814.204331200528</v>
      </c>
      <c r="G14" s="496">
        <f>+empleo_informal!AK8</f>
        <v>77.040261153427636</v>
      </c>
      <c r="H14" s="495">
        <f>+Tabla2[[#This Row],[%_pob_rural]]</f>
        <v>22.53542933150289</v>
      </c>
    </row>
    <row r="15" spans="1:23" x14ac:dyDescent="0.3">
      <c r="A15" s="352">
        <v>2016</v>
      </c>
      <c r="B15" s="478">
        <f>'c-497'!B15</f>
        <v>11018.733362790848</v>
      </c>
      <c r="C15" s="611">
        <f>+La_LIbertad!H39</f>
        <v>24.468292255118257</v>
      </c>
      <c r="D15" s="497">
        <f>+La_LIbertad!G39</f>
        <v>4.4435021042281022</v>
      </c>
      <c r="E15" s="478">
        <f>+'c-498'!F15</f>
        <v>1263678918.4006121</v>
      </c>
      <c r="F15" s="478">
        <f>+'c-497'!E15</f>
        <v>11187.082973456458</v>
      </c>
      <c r="G15" s="496">
        <f>+empleo_informal!AO8</f>
        <v>72.41014799154334</v>
      </c>
      <c r="H15" s="495">
        <f>+Tabla2[[#This Row],[%_pob_rural]]</f>
        <v>22.062776132040657</v>
      </c>
    </row>
    <row r="16" spans="1:23" x14ac:dyDescent="0.3">
      <c r="A16" s="352">
        <v>2017</v>
      </c>
      <c r="B16" s="478">
        <f>'c-497'!B16</f>
        <v>10969.245585942526</v>
      </c>
      <c r="C16" s="611">
        <f>+La_LIbertad!H40</f>
        <v>23.483814761833003</v>
      </c>
      <c r="D16" s="497">
        <f>+La_LIbertad!G40</f>
        <v>4.3425362593290755</v>
      </c>
      <c r="E16" s="478">
        <f>+'c-498'!F16</f>
        <v>1360448981.991914</v>
      </c>
      <c r="F16" s="478">
        <f>+'c-497'!E16</f>
        <v>11269.348798611765</v>
      </c>
      <c r="G16" s="496">
        <f>+empleo_informal!AS8</f>
        <v>72.438524590163937</v>
      </c>
      <c r="H16" s="495">
        <f>+Tabla2[[#This Row],[%_pob_rural]]</f>
        <v>21.099999999999994</v>
      </c>
    </row>
    <row r="17" spans="1:8" x14ac:dyDescent="0.3">
      <c r="A17" s="352">
        <v>2018</v>
      </c>
      <c r="B17" s="478">
        <f>'c-497'!B17</f>
        <v>11266.529137720332</v>
      </c>
      <c r="C17" s="611">
        <f>+La_LIbertad!H41</f>
        <v>20.830604464164715</v>
      </c>
      <c r="D17" s="497">
        <f>+La_LIbertad!G41</f>
        <v>3.2352450745834633</v>
      </c>
      <c r="E17" s="478">
        <f>+'c-498'!F17</f>
        <v>1407792856.2121394</v>
      </c>
      <c r="F17" s="478">
        <f>+'c-497'!E17</f>
        <v>11122.946380783698</v>
      </c>
      <c r="G17" s="496">
        <f>+empleo_informal!AW8</f>
        <v>72.545090180360717</v>
      </c>
      <c r="H17" s="495">
        <f>+Tabla2[[#This Row],[%_pob_rural]]</f>
        <v>20.879999999999995</v>
      </c>
    </row>
    <row r="18" spans="1:8" x14ac:dyDescent="0.3">
      <c r="A18" s="352">
        <v>2019</v>
      </c>
      <c r="B18" s="478">
        <f>'c-497'!B18</f>
        <v>11433.538343583847</v>
      </c>
      <c r="C18" s="611">
        <f>+La_LIbertad!H42</f>
        <v>24.729512094054709</v>
      </c>
      <c r="D18" s="497">
        <f>+La_LIbertad!G42</f>
        <v>6.2632455575121702</v>
      </c>
      <c r="E18" s="478">
        <f>+'c-498'!F18</f>
        <v>1461726067.6591361</v>
      </c>
      <c r="F18" s="478">
        <f>+'c-497'!E18</f>
        <v>11255.126720280321</v>
      </c>
      <c r="G18" s="496">
        <f>+empleo_informal!BA8</f>
        <v>72.789783889980356</v>
      </c>
      <c r="H18" s="495">
        <f>+Tabla2[[#This Row],[%_pob_rural]]</f>
        <v>20.662293838862556</v>
      </c>
    </row>
    <row r="19" spans="1:8" x14ac:dyDescent="0.3">
      <c r="A19" s="352">
        <v>2020</v>
      </c>
      <c r="B19" s="478">
        <f>'c-497'!B19</f>
        <v>10523.9990063324</v>
      </c>
      <c r="C19" s="611">
        <f>+La_LIbertad!H43</f>
        <v>31.929651502259276</v>
      </c>
      <c r="D19" s="497">
        <f>+La_LIbertad!G43</f>
        <v>6.1790078340642554</v>
      </c>
      <c r="E19" s="478">
        <f>+'c-498'!F19</f>
        <v>1832850252.4959316</v>
      </c>
      <c r="F19" s="478">
        <f>+'c-497'!E19</f>
        <v>9686.8956987761121</v>
      </c>
      <c r="G19" s="496">
        <f>+empleo_informal!BE8</f>
        <v>71.952662721893489</v>
      </c>
      <c r="H19" s="495">
        <f>+Tabla2[[#This Row],[%_pob_rural]]</f>
        <v>20.446857599784369</v>
      </c>
    </row>
    <row r="20" spans="1:8" x14ac:dyDescent="0.3">
      <c r="A20" s="352">
        <v>2021</v>
      </c>
      <c r="B20" s="478">
        <f>'c-497'!B20</f>
        <v>11486.580372293374</v>
      </c>
      <c r="C20" s="611">
        <f>+La_LIbertad!H44</f>
        <v>26.763162920657628</v>
      </c>
      <c r="D20" s="497">
        <f>+La_LIbertad!G44</f>
        <v>5.8192720266070284</v>
      </c>
      <c r="E20" s="478">
        <f>+'c-498'!F20</f>
        <v>1925808831.1429839</v>
      </c>
      <c r="F20" s="478">
        <f>+'c-497'!E20</f>
        <v>10602.566648801389</v>
      </c>
      <c r="G20" s="496">
        <f>+empleo_informal!BI8</f>
        <v>73.312883435582819</v>
      </c>
      <c r="H20" s="495">
        <f>+Tabla2[[#This Row],[%_pob_rural]]</f>
        <v>20.233667615331644</v>
      </c>
    </row>
    <row r="21" spans="1:8" x14ac:dyDescent="0.3">
      <c r="A21" s="352">
        <v>2022</v>
      </c>
      <c r="B21" s="478">
        <f>'c-497'!B21</f>
        <v>11501.470867862585</v>
      </c>
      <c r="C21" s="611">
        <f>+La_LIbertad!H45</f>
        <v>28.414148782991894</v>
      </c>
      <c r="D21" s="497">
        <f>+La_LIbertad!G45</f>
        <v>4.3763711307984767</v>
      </c>
      <c r="E21" s="478">
        <f>+'c-498'!F21</f>
        <v>1741463191.2888639</v>
      </c>
      <c r="F21" s="478">
        <f>+'c-497'!E21</f>
        <v>10579.892926720304</v>
      </c>
      <c r="G21" s="496">
        <f>+empleo_informal!BM8</f>
        <v>73.794358507734302</v>
      </c>
      <c r="H21" s="495">
        <f>+Tabla2[[#This Row],[%_pob_rural]]</f>
        <v>20</v>
      </c>
    </row>
    <row r="22" spans="1:8" x14ac:dyDescent="0.3">
      <c r="A22" s="352">
        <v>2023</v>
      </c>
      <c r="B22" s="478">
        <f>'c-497'!B22</f>
        <v>11058.544738420362</v>
      </c>
      <c r="C22" s="611">
        <f>+La_LIbertad!H46</f>
        <v>31.606651446256862</v>
      </c>
      <c r="D22" s="497">
        <f>+La_LIbertad!G46</f>
        <v>6.9678318423750785</v>
      </c>
      <c r="E22" s="478">
        <f>+'c-498'!F22</f>
        <v>1831009943.1876783</v>
      </c>
      <c r="F22" s="478">
        <f>+'c-497'!E22</f>
        <v>10376.374420735656</v>
      </c>
      <c r="G22" s="496">
        <f>+empleo_informal!BQ8</f>
        <v>72.853425845620123</v>
      </c>
      <c r="H22" s="495">
        <f>+Tabla2[[#This Row],[%_pob_rural]]</f>
        <v>19.791469194312796</v>
      </c>
    </row>
  </sheetData>
  <phoneticPr fontId="38" type="noConversion"/>
  <pageMargins left="0.7" right="0.7" top="0.75" bottom="0.75" header="0.3" footer="0.3"/>
  <ignoredErrors>
    <ignoredError sqref="C6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7" t="s">
        <v>1027</v>
      </c>
    </row>
    <row r="3" spans="1:69" x14ac:dyDescent="0.3">
      <c r="A3" t="s">
        <v>1021</v>
      </c>
    </row>
    <row r="5" spans="1:69" ht="15" thickBot="1" x14ac:dyDescent="0.35"/>
    <row r="6" spans="1:69" ht="16.2" thickBot="1" x14ac:dyDescent="0.35">
      <c r="A6" s="491" t="s">
        <v>1025</v>
      </c>
      <c r="B6" s="572">
        <v>2007</v>
      </c>
      <c r="C6" s="573"/>
      <c r="D6" s="573"/>
      <c r="E6" s="574"/>
      <c r="F6" s="572">
        <v>2008</v>
      </c>
      <c r="G6" s="573"/>
      <c r="H6" s="573"/>
      <c r="I6" s="574"/>
      <c r="J6" s="572">
        <v>2009</v>
      </c>
      <c r="K6" s="573"/>
      <c r="L6" s="573"/>
      <c r="M6" s="574"/>
      <c r="N6" s="572">
        <v>2010</v>
      </c>
      <c r="O6" s="573"/>
      <c r="P6" s="573"/>
      <c r="Q6" s="574"/>
      <c r="R6" s="572">
        <v>2011</v>
      </c>
      <c r="S6" s="573"/>
      <c r="T6" s="573"/>
      <c r="U6" s="574"/>
      <c r="V6" s="572">
        <v>2012</v>
      </c>
      <c r="W6" s="573"/>
      <c r="X6" s="573"/>
      <c r="Y6" s="574"/>
      <c r="Z6" s="572">
        <v>2013</v>
      </c>
      <c r="AA6" s="573"/>
      <c r="AB6" s="573"/>
      <c r="AC6" s="574"/>
      <c r="AD6" s="572">
        <v>2014</v>
      </c>
      <c r="AE6" s="573"/>
      <c r="AF6" s="573"/>
      <c r="AG6" s="574"/>
      <c r="AH6" s="572">
        <v>2015</v>
      </c>
      <c r="AI6" s="573"/>
      <c r="AJ6" s="573"/>
      <c r="AK6" s="574"/>
      <c r="AL6" s="572">
        <v>2016</v>
      </c>
      <c r="AM6" s="573"/>
      <c r="AN6" s="573"/>
      <c r="AO6" s="574"/>
      <c r="AP6" s="572">
        <v>2017</v>
      </c>
      <c r="AQ6" s="573"/>
      <c r="AR6" s="573"/>
      <c r="AS6" s="574"/>
      <c r="AT6" s="572">
        <v>2018</v>
      </c>
      <c r="AU6" s="573"/>
      <c r="AV6" s="573"/>
      <c r="AW6" s="574"/>
      <c r="AX6" s="572">
        <v>2019</v>
      </c>
      <c r="AY6" s="573"/>
      <c r="AZ6" s="573"/>
      <c r="BA6" s="574"/>
      <c r="BB6" s="572">
        <v>2020</v>
      </c>
      <c r="BC6" s="573"/>
      <c r="BD6" s="573"/>
      <c r="BE6" s="574"/>
      <c r="BF6" s="572">
        <v>2021</v>
      </c>
      <c r="BG6" s="573"/>
      <c r="BH6" s="573"/>
      <c r="BI6" s="574"/>
      <c r="BJ6" s="572">
        <v>2022</v>
      </c>
      <c r="BK6" s="573"/>
      <c r="BL6" s="573"/>
      <c r="BM6" s="574"/>
      <c r="BN6" s="572">
        <v>2023</v>
      </c>
      <c r="BO6" s="573"/>
      <c r="BP6" s="573"/>
      <c r="BQ6" s="574"/>
    </row>
    <row r="7" spans="1:69" ht="15" thickBot="1" x14ac:dyDescent="0.35">
      <c r="A7" s="490" t="s">
        <v>1026</v>
      </c>
      <c r="B7" s="488" t="s">
        <v>1022</v>
      </c>
      <c r="C7" s="489" t="s">
        <v>1023</v>
      </c>
      <c r="D7" s="489" t="s">
        <v>1024</v>
      </c>
      <c r="E7" s="492" t="s">
        <v>1020</v>
      </c>
      <c r="F7" s="488" t="s">
        <v>1022</v>
      </c>
      <c r="G7" s="489" t="s">
        <v>1023</v>
      </c>
      <c r="H7" s="489" t="s">
        <v>1024</v>
      </c>
      <c r="I7" s="492" t="s">
        <v>1020</v>
      </c>
      <c r="J7" s="488" t="s">
        <v>1022</v>
      </c>
      <c r="K7" s="489" t="s">
        <v>1023</v>
      </c>
      <c r="L7" s="489" t="s">
        <v>1024</v>
      </c>
      <c r="M7" s="492" t="s">
        <v>1020</v>
      </c>
      <c r="N7" s="488" t="s">
        <v>1022</v>
      </c>
      <c r="O7" s="489" t="s">
        <v>1023</v>
      </c>
      <c r="P7" s="489" t="s">
        <v>1024</v>
      </c>
      <c r="Q7" s="492" t="s">
        <v>1020</v>
      </c>
      <c r="R7" s="488" t="s">
        <v>1022</v>
      </c>
      <c r="S7" s="489" t="s">
        <v>1023</v>
      </c>
      <c r="T7" s="489" t="s">
        <v>1024</v>
      </c>
      <c r="U7" s="492" t="s">
        <v>1020</v>
      </c>
      <c r="V7" s="488" t="s">
        <v>1022</v>
      </c>
      <c r="W7" s="489" t="s">
        <v>1023</v>
      </c>
      <c r="X7" s="489" t="s">
        <v>1024</v>
      </c>
      <c r="Y7" s="492" t="s">
        <v>1020</v>
      </c>
      <c r="Z7" s="488" t="s">
        <v>1022</v>
      </c>
      <c r="AA7" s="489" t="s">
        <v>1023</v>
      </c>
      <c r="AB7" s="489" t="s">
        <v>1024</v>
      </c>
      <c r="AC7" s="492" t="s">
        <v>1020</v>
      </c>
      <c r="AD7" s="488" t="s">
        <v>1022</v>
      </c>
      <c r="AE7" s="489" t="s">
        <v>1023</v>
      </c>
      <c r="AF7" s="489" t="s">
        <v>1024</v>
      </c>
      <c r="AG7" s="492" t="s">
        <v>1020</v>
      </c>
      <c r="AH7" s="488" t="s">
        <v>1022</v>
      </c>
      <c r="AI7" s="489" t="s">
        <v>1023</v>
      </c>
      <c r="AJ7" s="489" t="s">
        <v>1024</v>
      </c>
      <c r="AK7" s="492" t="s">
        <v>1020</v>
      </c>
      <c r="AL7" s="488" t="s">
        <v>1022</v>
      </c>
      <c r="AM7" s="489" t="s">
        <v>1023</v>
      </c>
      <c r="AN7" s="489" t="s">
        <v>1024</v>
      </c>
      <c r="AO7" s="492" t="s">
        <v>1020</v>
      </c>
      <c r="AP7" s="488" t="s">
        <v>1022</v>
      </c>
      <c r="AQ7" s="489" t="s">
        <v>1023</v>
      </c>
      <c r="AR7" s="489" t="s">
        <v>1024</v>
      </c>
      <c r="AS7" s="492" t="s">
        <v>1020</v>
      </c>
      <c r="AT7" s="488" t="s">
        <v>1022</v>
      </c>
      <c r="AU7" s="489" t="s">
        <v>1023</v>
      </c>
      <c r="AV7" s="489" t="s">
        <v>1024</v>
      </c>
      <c r="AW7" s="492" t="s">
        <v>1020</v>
      </c>
      <c r="AX7" s="488" t="s">
        <v>1022</v>
      </c>
      <c r="AY7" s="489" t="s">
        <v>1023</v>
      </c>
      <c r="AZ7" s="489" t="s">
        <v>1024</v>
      </c>
      <c r="BA7" s="492" t="s">
        <v>1020</v>
      </c>
      <c r="BB7" s="488" t="s">
        <v>1022</v>
      </c>
      <c r="BC7" s="489" t="s">
        <v>1023</v>
      </c>
      <c r="BD7" s="489" t="s">
        <v>1024</v>
      </c>
      <c r="BE7" s="492" t="s">
        <v>1020</v>
      </c>
      <c r="BF7" s="488" t="s">
        <v>1022</v>
      </c>
      <c r="BG7" s="489" t="s">
        <v>1023</v>
      </c>
      <c r="BH7" s="489" t="s">
        <v>1024</v>
      </c>
      <c r="BI7" s="492" t="s">
        <v>1020</v>
      </c>
      <c r="BJ7" s="488" t="s">
        <v>1022</v>
      </c>
      <c r="BK7" s="489" t="s">
        <v>1023</v>
      </c>
      <c r="BL7" s="489" t="s">
        <v>1024</v>
      </c>
      <c r="BM7" s="492" t="s">
        <v>1020</v>
      </c>
      <c r="BN7" s="488" t="s">
        <v>1022</v>
      </c>
      <c r="BO7" s="489" t="s">
        <v>1023</v>
      </c>
      <c r="BP7" s="489" t="s">
        <v>1024</v>
      </c>
      <c r="BQ7" s="492" t="s">
        <v>1020</v>
      </c>
    </row>
    <row r="8" spans="1:69" ht="15" thickBot="1" x14ac:dyDescent="0.35">
      <c r="A8" s="490" t="s">
        <v>14</v>
      </c>
      <c r="B8" s="488">
        <v>791</v>
      </c>
      <c r="C8" s="489">
        <v>141</v>
      </c>
      <c r="D8" s="489">
        <v>650</v>
      </c>
      <c r="E8" s="493">
        <f>D8/B8*100</f>
        <v>82.174462705436156</v>
      </c>
      <c r="F8" s="488">
        <v>808</v>
      </c>
      <c r="G8" s="489">
        <v>143</v>
      </c>
      <c r="H8" s="489">
        <v>665</v>
      </c>
      <c r="I8" s="493">
        <f>H8/F8*100</f>
        <v>82.301980198019791</v>
      </c>
      <c r="J8" s="488">
        <v>864</v>
      </c>
      <c r="K8" s="489">
        <v>161</v>
      </c>
      <c r="L8" s="489">
        <v>703</v>
      </c>
      <c r="M8" s="493">
        <f>L8/J8*100</f>
        <v>81.365740740740748</v>
      </c>
      <c r="N8" s="488">
        <v>890</v>
      </c>
      <c r="O8" s="489">
        <v>178</v>
      </c>
      <c r="P8" s="489">
        <v>712</v>
      </c>
      <c r="Q8" s="493">
        <f>P8/N8*100</f>
        <v>80</v>
      </c>
      <c r="R8" s="488">
        <v>877</v>
      </c>
      <c r="S8" s="489">
        <v>190</v>
      </c>
      <c r="T8" s="489">
        <v>687</v>
      </c>
      <c r="U8" s="493">
        <f>T8/R8*100</f>
        <v>78.335233751425321</v>
      </c>
      <c r="V8" s="488">
        <v>911</v>
      </c>
      <c r="W8" s="489">
        <v>214</v>
      </c>
      <c r="X8" s="489">
        <v>697</v>
      </c>
      <c r="Y8" s="493">
        <f>X8/V8*100</f>
        <v>76.509330406147086</v>
      </c>
      <c r="Z8" s="488">
        <v>897</v>
      </c>
      <c r="AA8" s="489">
        <v>210</v>
      </c>
      <c r="AB8" s="489">
        <v>688</v>
      </c>
      <c r="AC8" s="493">
        <f>AB8/Z8*100</f>
        <v>76.700111482720175</v>
      </c>
      <c r="AD8" s="488">
        <v>912</v>
      </c>
      <c r="AE8" s="489">
        <v>230</v>
      </c>
      <c r="AF8" s="489">
        <v>682</v>
      </c>
      <c r="AG8" s="493">
        <f>AF8/AD8*100</f>
        <v>74.780701754385973</v>
      </c>
      <c r="AH8" s="488">
        <v>919</v>
      </c>
      <c r="AI8" s="489">
        <v>211</v>
      </c>
      <c r="AJ8" s="489">
        <v>708</v>
      </c>
      <c r="AK8" s="493">
        <f>AJ8/AH8*100</f>
        <v>77.040261153427636</v>
      </c>
      <c r="AL8" s="488">
        <v>946</v>
      </c>
      <c r="AM8" s="489">
        <v>261</v>
      </c>
      <c r="AN8" s="489">
        <v>685</v>
      </c>
      <c r="AO8" s="493">
        <f>AN8/AL8*100</f>
        <v>72.41014799154334</v>
      </c>
      <c r="AP8" s="488">
        <v>976</v>
      </c>
      <c r="AQ8" s="489">
        <v>270</v>
      </c>
      <c r="AR8" s="489">
        <v>707</v>
      </c>
      <c r="AS8" s="493">
        <f>AR8/AP8*100</f>
        <v>72.438524590163937</v>
      </c>
      <c r="AT8" s="488">
        <v>998</v>
      </c>
      <c r="AU8" s="489">
        <v>274</v>
      </c>
      <c r="AV8" s="489">
        <v>724</v>
      </c>
      <c r="AW8" s="493">
        <f>AV8/AT8*100</f>
        <v>72.545090180360717</v>
      </c>
      <c r="AX8" s="488">
        <v>1018</v>
      </c>
      <c r="AY8" s="489">
        <v>277</v>
      </c>
      <c r="AZ8" s="489">
        <v>741</v>
      </c>
      <c r="BA8" s="493">
        <f>AZ8/AX8*100</f>
        <v>72.789783889980356</v>
      </c>
      <c r="BB8" s="488">
        <v>845</v>
      </c>
      <c r="BC8" s="489">
        <v>237</v>
      </c>
      <c r="BD8" s="489">
        <v>608</v>
      </c>
      <c r="BE8" s="493">
        <f>BD8/BB8*100</f>
        <v>71.952662721893489</v>
      </c>
      <c r="BF8" s="488">
        <v>978</v>
      </c>
      <c r="BG8" s="489">
        <v>261</v>
      </c>
      <c r="BH8" s="489">
        <v>717</v>
      </c>
      <c r="BI8" s="493">
        <f>BH8/BF8*100</f>
        <v>73.312883435582819</v>
      </c>
      <c r="BJ8" s="488">
        <v>1099</v>
      </c>
      <c r="BK8" s="489">
        <v>288</v>
      </c>
      <c r="BL8" s="489">
        <v>811</v>
      </c>
      <c r="BM8" s="493">
        <f>BL8/BJ8*100</f>
        <v>73.794358507734302</v>
      </c>
      <c r="BN8" s="488">
        <v>1153</v>
      </c>
      <c r="BO8" s="489">
        <v>313</v>
      </c>
      <c r="BP8" s="489">
        <v>840</v>
      </c>
      <c r="BQ8" s="493">
        <f>BP8/BN8*100</f>
        <v>72.853425845620123</v>
      </c>
    </row>
  </sheetData>
  <mergeCells count="17">
    <mergeCell ref="B6:E6"/>
    <mergeCell ref="F6:I6"/>
    <mergeCell ref="J6:M6"/>
    <mergeCell ref="N6:Q6"/>
    <mergeCell ref="R6:U6"/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>
      <selection activeCell="G28" sqref="G28"/>
    </sheetView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7" t="s">
        <v>1035</v>
      </c>
    </row>
    <row r="3" spans="1:12" x14ac:dyDescent="0.3">
      <c r="A3" t="s">
        <v>1036</v>
      </c>
    </row>
    <row r="5" spans="1:12" x14ac:dyDescent="0.3">
      <c r="A5" t="s">
        <v>849</v>
      </c>
      <c r="B5" t="s">
        <v>1033</v>
      </c>
      <c r="C5" t="s">
        <v>1034</v>
      </c>
      <c r="K5" s="575" t="s">
        <v>1030</v>
      </c>
      <c r="L5" s="575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575"/>
      <c r="L6" s="575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494" t="s">
        <v>1031</v>
      </c>
      <c r="L7" s="494" t="s">
        <v>1032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1038</v>
      </c>
      <c r="K9" s="485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1037</v>
      </c>
      <c r="K10" s="485">
        <f>+((B21-B16)/B16)/5</f>
        <v>2.7883396704689338E-3</v>
      </c>
      <c r="L10" s="485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5:G56"/>
  <sheetViews>
    <sheetView topLeftCell="A4" workbookViewId="0">
      <selection activeCell="C9" sqref="C9"/>
    </sheetView>
  </sheetViews>
  <sheetFormatPr baseColWidth="10" defaultRowHeight="14.4" x14ac:dyDescent="0.3"/>
  <cols>
    <col min="1" max="3" width="16.21875" customWidth="1"/>
    <col min="4" max="4" width="17.5546875" customWidth="1"/>
    <col min="5" max="5" width="17.33203125" customWidth="1"/>
    <col min="6" max="6" width="13.109375" customWidth="1"/>
    <col min="7" max="7" width="16.109375" customWidth="1"/>
  </cols>
  <sheetData>
    <row r="5" spans="1:7" ht="28.8" x14ac:dyDescent="0.3">
      <c r="A5" s="578" t="s">
        <v>1040</v>
      </c>
      <c r="B5" s="581" t="s">
        <v>1039</v>
      </c>
      <c r="C5" s="578" t="s">
        <v>1041</v>
      </c>
      <c r="D5" s="578" t="s">
        <v>1042</v>
      </c>
      <c r="E5" s="578" t="s">
        <v>1045</v>
      </c>
      <c r="F5" s="578" t="s">
        <v>1043</v>
      </c>
      <c r="G5" s="578" t="s">
        <v>1044</v>
      </c>
    </row>
    <row r="6" spans="1:7" x14ac:dyDescent="0.3">
      <c r="A6" s="582" t="s">
        <v>14</v>
      </c>
      <c r="B6" s="420">
        <v>2007</v>
      </c>
      <c r="C6" s="420">
        <v>39.1</v>
      </c>
      <c r="D6" s="420"/>
      <c r="E6" s="586">
        <v>14615612</v>
      </c>
      <c r="F6" s="606">
        <v>592146172</v>
      </c>
      <c r="G6" s="604">
        <v>9830.5251984520492</v>
      </c>
    </row>
    <row r="7" spans="1:7" x14ac:dyDescent="0.3">
      <c r="A7" s="582" t="s">
        <v>21</v>
      </c>
      <c r="B7" s="420">
        <v>2007</v>
      </c>
      <c r="C7" s="420">
        <v>54.2</v>
      </c>
      <c r="D7" s="420"/>
      <c r="E7" s="586">
        <v>12651720</v>
      </c>
      <c r="F7" s="606"/>
      <c r="G7" s="604"/>
    </row>
    <row r="8" spans="1:7" x14ac:dyDescent="0.3">
      <c r="A8" s="583" t="s">
        <v>15</v>
      </c>
      <c r="B8" s="579">
        <v>2007</v>
      </c>
      <c r="C8" s="579">
        <v>49.9</v>
      </c>
      <c r="D8" s="579"/>
      <c r="E8" s="587">
        <v>6880023</v>
      </c>
      <c r="F8" s="607"/>
      <c r="G8" s="603"/>
    </row>
    <row r="9" spans="1:7" x14ac:dyDescent="0.3">
      <c r="A9" s="582" t="s">
        <v>14</v>
      </c>
      <c r="B9" s="420">
        <v>2008</v>
      </c>
      <c r="C9" s="420"/>
      <c r="D9" s="420"/>
      <c r="E9" s="586">
        <v>15653801</v>
      </c>
      <c r="F9" s="606">
        <v>729483436.61826134</v>
      </c>
      <c r="G9" s="604">
        <v>9054.4470926969498</v>
      </c>
    </row>
    <row r="10" spans="1:7" x14ac:dyDescent="0.3">
      <c r="A10" s="582" t="s">
        <v>21</v>
      </c>
      <c r="B10" s="420">
        <v>2008</v>
      </c>
      <c r="C10" s="420"/>
      <c r="D10" s="420"/>
      <c r="E10" s="586">
        <v>13580502</v>
      </c>
      <c r="F10" s="606"/>
      <c r="G10" s="604"/>
    </row>
    <row r="11" spans="1:7" x14ac:dyDescent="0.3">
      <c r="A11" s="583" t="s">
        <v>15</v>
      </c>
      <c r="B11" s="579">
        <v>2008</v>
      </c>
      <c r="C11" s="579"/>
      <c r="D11" s="579"/>
      <c r="E11" s="587">
        <v>7512522</v>
      </c>
      <c r="F11" s="606"/>
      <c r="G11" s="603"/>
    </row>
    <row r="12" spans="1:7" x14ac:dyDescent="0.3">
      <c r="A12" s="582" t="s">
        <v>14</v>
      </c>
      <c r="B12" s="420">
        <v>2009</v>
      </c>
      <c r="C12" s="420"/>
      <c r="D12" s="420"/>
      <c r="E12" s="586">
        <v>15716171</v>
      </c>
      <c r="F12" s="606">
        <v>786494295.71110201</v>
      </c>
      <c r="G12" s="604">
        <v>10763.050510397799</v>
      </c>
    </row>
    <row r="13" spans="1:7" x14ac:dyDescent="0.3">
      <c r="A13" s="582" t="s">
        <v>21</v>
      </c>
      <c r="B13" s="420">
        <v>2009</v>
      </c>
      <c r="C13" s="420"/>
      <c r="D13" s="420"/>
      <c r="E13" s="586">
        <v>13998851</v>
      </c>
      <c r="F13" s="606"/>
      <c r="G13" s="604"/>
    </row>
    <row r="14" spans="1:7" x14ac:dyDescent="0.3">
      <c r="A14" s="583" t="s">
        <v>15</v>
      </c>
      <c r="B14" s="579">
        <v>2009</v>
      </c>
      <c r="C14" s="579"/>
      <c r="D14" s="579"/>
      <c r="E14" s="587">
        <v>7910362</v>
      </c>
      <c r="F14" s="606"/>
      <c r="G14" s="603"/>
    </row>
    <row r="15" spans="1:7" x14ac:dyDescent="0.3">
      <c r="A15" s="582" t="s">
        <v>14</v>
      </c>
      <c r="B15" s="420">
        <v>2010</v>
      </c>
      <c r="C15" s="420"/>
      <c r="D15" s="420"/>
      <c r="E15" s="586">
        <v>16624855</v>
      </c>
      <c r="F15" s="606">
        <v>860277567.3908366</v>
      </c>
      <c r="G15" s="604">
        <v>9789.0613547467492</v>
      </c>
    </row>
    <row r="16" spans="1:7" x14ac:dyDescent="0.3">
      <c r="A16" s="582" t="s">
        <v>21</v>
      </c>
      <c r="B16" s="420">
        <v>2010</v>
      </c>
      <c r="C16" s="420"/>
      <c r="D16" s="420"/>
      <c r="E16" s="586">
        <v>15106528</v>
      </c>
      <c r="F16" s="606"/>
      <c r="G16" s="604"/>
    </row>
    <row r="17" spans="1:7" x14ac:dyDescent="0.3">
      <c r="A17" s="583" t="s">
        <v>15</v>
      </c>
      <c r="B17" s="579">
        <v>2010</v>
      </c>
      <c r="C17" s="579"/>
      <c r="D17" s="579"/>
      <c r="E17" s="587">
        <v>8449884</v>
      </c>
      <c r="F17" s="606"/>
      <c r="G17" s="603"/>
    </row>
    <row r="18" spans="1:7" x14ac:dyDescent="0.3">
      <c r="A18" s="582" t="s">
        <v>14</v>
      </c>
      <c r="B18" s="422">
        <v>2011</v>
      </c>
      <c r="C18" s="420"/>
      <c r="D18" s="420"/>
      <c r="E18" s="586">
        <v>17378414</v>
      </c>
      <c r="F18" s="606">
        <v>901811280.92751789</v>
      </c>
      <c r="G18" s="604">
        <v>9228.2654703116896</v>
      </c>
    </row>
    <row r="19" spans="1:7" x14ac:dyDescent="0.3">
      <c r="A19" s="582" t="s">
        <v>21</v>
      </c>
      <c r="B19" s="422">
        <v>2011</v>
      </c>
      <c r="C19" s="420"/>
      <c r="D19" s="420"/>
      <c r="E19" s="586">
        <v>16366999</v>
      </c>
      <c r="F19" s="606"/>
      <c r="G19" s="604"/>
    </row>
    <row r="20" spans="1:7" x14ac:dyDescent="0.3">
      <c r="A20" s="583" t="s">
        <v>15</v>
      </c>
      <c r="B20" s="584">
        <v>2011</v>
      </c>
      <c r="C20" s="579"/>
      <c r="D20" s="579"/>
      <c r="E20" s="587">
        <v>8937792</v>
      </c>
      <c r="F20" s="606"/>
      <c r="G20" s="603"/>
    </row>
    <row r="21" spans="1:7" x14ac:dyDescent="0.3">
      <c r="A21" s="582" t="s">
        <v>14</v>
      </c>
      <c r="B21" s="422">
        <v>2012</v>
      </c>
      <c r="C21" s="420"/>
      <c r="D21" s="420"/>
      <c r="E21" s="586">
        <v>18712792</v>
      </c>
      <c r="F21" s="606">
        <v>998927609.48537302</v>
      </c>
      <c r="G21" s="604">
        <v>10192.6419096014</v>
      </c>
    </row>
    <row r="22" spans="1:7" x14ac:dyDescent="0.3">
      <c r="A22" s="582" t="s">
        <v>21</v>
      </c>
      <c r="B22" s="422">
        <v>2012</v>
      </c>
      <c r="C22" s="420"/>
      <c r="D22" s="420"/>
      <c r="E22" s="586">
        <v>17066135</v>
      </c>
      <c r="F22" s="606"/>
      <c r="G22" s="604"/>
    </row>
    <row r="23" spans="1:7" x14ac:dyDescent="0.3">
      <c r="A23" s="583" t="s">
        <v>15</v>
      </c>
      <c r="B23" s="584">
        <v>2012</v>
      </c>
      <c r="C23" s="579"/>
      <c r="D23" s="579"/>
      <c r="E23" s="587">
        <v>9782672</v>
      </c>
      <c r="F23" s="606"/>
      <c r="G23" s="603"/>
    </row>
    <row r="24" spans="1:7" x14ac:dyDescent="0.3">
      <c r="A24" s="582" t="s">
        <v>14</v>
      </c>
      <c r="B24" s="422">
        <v>2013</v>
      </c>
      <c r="C24" s="420"/>
      <c r="D24" s="420"/>
      <c r="E24" s="586">
        <v>19532083</v>
      </c>
      <c r="F24" s="606">
        <v>1057584878.1779603</v>
      </c>
      <c r="G24" s="604">
        <v>10483.6043093438</v>
      </c>
    </row>
    <row r="25" spans="1:7" x14ac:dyDescent="0.3">
      <c r="A25" s="582" t="s">
        <v>21</v>
      </c>
      <c r="B25" s="422">
        <v>2013</v>
      </c>
      <c r="C25" s="420"/>
      <c r="D25" s="420"/>
      <c r="E25" s="586">
        <v>17746782</v>
      </c>
      <c r="F25" s="606"/>
      <c r="G25" s="604"/>
    </row>
    <row r="26" spans="1:7" x14ac:dyDescent="0.3">
      <c r="A26" s="583" t="s">
        <v>15</v>
      </c>
      <c r="B26" s="584">
        <v>2013</v>
      </c>
      <c r="C26" s="579"/>
      <c r="D26" s="579"/>
      <c r="E26" s="587">
        <v>10138533</v>
      </c>
      <c r="F26" s="606"/>
      <c r="G26" s="603"/>
    </row>
    <row r="27" spans="1:7" x14ac:dyDescent="0.3">
      <c r="A27" s="582" t="s">
        <v>14</v>
      </c>
      <c r="B27" s="422">
        <v>2014</v>
      </c>
      <c r="C27" s="420"/>
      <c r="D27" s="420"/>
      <c r="E27" s="586">
        <v>19821258</v>
      </c>
      <c r="F27" s="606">
        <v>1138423183.2507179</v>
      </c>
      <c r="G27" s="604">
        <v>10746.007464182199</v>
      </c>
    </row>
    <row r="28" spans="1:7" x14ac:dyDescent="0.3">
      <c r="A28" s="582" t="s">
        <v>21</v>
      </c>
      <c r="B28" s="422">
        <v>2014</v>
      </c>
      <c r="C28" s="420"/>
      <c r="D28" s="420"/>
      <c r="E28" s="586">
        <v>18750443</v>
      </c>
      <c r="F28" s="606"/>
      <c r="G28" s="604"/>
    </row>
    <row r="29" spans="1:7" x14ac:dyDescent="0.3">
      <c r="A29" s="583" t="s">
        <v>15</v>
      </c>
      <c r="B29" s="584">
        <v>2014</v>
      </c>
      <c r="C29" s="579"/>
      <c r="D29" s="579"/>
      <c r="E29" s="587">
        <v>10354938</v>
      </c>
      <c r="F29" s="606"/>
      <c r="G29" s="603"/>
    </row>
    <row r="30" spans="1:7" x14ac:dyDescent="0.3">
      <c r="A30" s="582" t="s">
        <v>14</v>
      </c>
      <c r="B30" s="422">
        <v>2015</v>
      </c>
      <c r="C30" s="420"/>
      <c r="D30" s="420"/>
      <c r="E30" s="586">
        <v>20274733</v>
      </c>
      <c r="F30" s="606">
        <v>1170305108.5141006</v>
      </c>
      <c r="G30" s="604">
        <v>10814.204331200501</v>
      </c>
    </row>
    <row r="31" spans="1:7" x14ac:dyDescent="0.3">
      <c r="A31" s="582" t="s">
        <v>21</v>
      </c>
      <c r="B31" s="422">
        <v>2015</v>
      </c>
      <c r="C31" s="420"/>
      <c r="D31" s="420"/>
      <c r="E31" s="586">
        <v>18866671</v>
      </c>
      <c r="F31" s="606"/>
      <c r="G31" s="604"/>
    </row>
    <row r="32" spans="1:7" x14ac:dyDescent="0.3">
      <c r="A32" s="583" t="s">
        <v>15</v>
      </c>
      <c r="B32" s="584">
        <v>2015</v>
      </c>
      <c r="C32" s="579"/>
      <c r="D32" s="579"/>
      <c r="E32" s="587">
        <v>10809529</v>
      </c>
      <c r="F32" s="606"/>
      <c r="G32" s="603"/>
    </row>
    <row r="33" spans="1:7" x14ac:dyDescent="0.3">
      <c r="A33" s="582" t="s">
        <v>14</v>
      </c>
      <c r="B33" s="422">
        <v>2016</v>
      </c>
      <c r="C33" s="420"/>
      <c r="D33" s="420"/>
      <c r="E33" s="586">
        <v>20448345</v>
      </c>
      <c r="F33" s="606">
        <v>1263678918.4006121</v>
      </c>
      <c r="G33" s="604">
        <v>11187.0829734565</v>
      </c>
    </row>
    <row r="34" spans="1:7" x14ac:dyDescent="0.3">
      <c r="A34" s="582" t="s">
        <v>21</v>
      </c>
      <c r="B34" s="422">
        <v>2016</v>
      </c>
      <c r="C34" s="420"/>
      <c r="D34" s="420"/>
      <c r="E34" s="586">
        <v>18924869</v>
      </c>
      <c r="F34" s="606"/>
      <c r="G34" s="604"/>
    </row>
    <row r="35" spans="1:7" x14ac:dyDescent="0.3">
      <c r="A35" s="583" t="s">
        <v>15</v>
      </c>
      <c r="B35" s="584">
        <v>2016</v>
      </c>
      <c r="C35" s="579"/>
      <c r="D35" s="579"/>
      <c r="E35" s="587">
        <v>11080412</v>
      </c>
      <c r="F35" s="606"/>
      <c r="G35" s="603"/>
    </row>
    <row r="36" spans="1:7" x14ac:dyDescent="0.3">
      <c r="A36" s="582" t="s">
        <v>14</v>
      </c>
      <c r="B36" s="422">
        <v>2017</v>
      </c>
      <c r="C36" s="420"/>
      <c r="D36" s="420"/>
      <c r="E36" s="586">
        <v>20797558</v>
      </c>
      <c r="F36" s="606">
        <v>1360448981.991914</v>
      </c>
      <c r="G36" s="604">
        <v>11269.3487986118</v>
      </c>
    </row>
    <row r="37" spans="1:7" x14ac:dyDescent="0.3">
      <c r="A37" s="582" t="s">
        <v>21</v>
      </c>
      <c r="B37" s="422">
        <v>2017</v>
      </c>
      <c r="C37" s="420"/>
      <c r="D37" s="420"/>
      <c r="E37" s="586">
        <v>18473111</v>
      </c>
      <c r="F37" s="606"/>
      <c r="G37" s="604"/>
    </row>
    <row r="38" spans="1:7" x14ac:dyDescent="0.3">
      <c r="A38" s="583" t="s">
        <v>15</v>
      </c>
      <c r="B38" s="584">
        <v>2017</v>
      </c>
      <c r="C38" s="579"/>
      <c r="D38" s="579"/>
      <c r="E38" s="587">
        <v>11371483</v>
      </c>
      <c r="F38" s="606"/>
      <c r="G38" s="603"/>
    </row>
    <row r="39" spans="1:7" x14ac:dyDescent="0.3">
      <c r="A39" s="582" t="s">
        <v>14</v>
      </c>
      <c r="B39" s="422">
        <v>2018</v>
      </c>
      <c r="C39" s="420"/>
      <c r="D39" s="420"/>
      <c r="E39" s="586">
        <v>21840178</v>
      </c>
      <c r="F39" s="606">
        <v>1407792856.2121394</v>
      </c>
      <c r="G39" s="604">
        <v>11122.9463807837</v>
      </c>
    </row>
    <row r="40" spans="1:7" x14ac:dyDescent="0.3">
      <c r="A40" s="582" t="s">
        <v>21</v>
      </c>
      <c r="B40" s="422">
        <v>2018</v>
      </c>
      <c r="C40" s="420"/>
      <c r="D40" s="420"/>
      <c r="E40" s="586">
        <v>19758433</v>
      </c>
      <c r="F40" s="606"/>
      <c r="G40" s="604"/>
    </row>
    <row r="41" spans="1:7" x14ac:dyDescent="0.3">
      <c r="A41" s="583" t="s">
        <v>15</v>
      </c>
      <c r="B41" s="584">
        <v>2018</v>
      </c>
      <c r="C41" s="579"/>
      <c r="D41" s="579"/>
      <c r="E41" s="587">
        <v>11837862</v>
      </c>
      <c r="F41" s="606"/>
      <c r="G41" s="603"/>
    </row>
    <row r="42" spans="1:7" x14ac:dyDescent="0.3">
      <c r="A42" s="582" t="s">
        <v>14</v>
      </c>
      <c r="B42" s="422">
        <v>2019</v>
      </c>
      <c r="C42" s="420"/>
      <c r="D42" s="420"/>
      <c r="E42" s="586">
        <v>22637274</v>
      </c>
      <c r="F42" s="606">
        <v>1461726067.6591361</v>
      </c>
      <c r="G42" s="604">
        <v>11255.126720280299</v>
      </c>
    </row>
    <row r="43" spans="1:7" x14ac:dyDescent="0.3">
      <c r="A43" s="582" t="s">
        <v>21</v>
      </c>
      <c r="B43" s="422">
        <v>2019</v>
      </c>
      <c r="C43" s="420"/>
      <c r="D43" s="420"/>
      <c r="E43" s="586">
        <v>20626256</v>
      </c>
      <c r="F43" s="606"/>
      <c r="G43" s="604"/>
    </row>
    <row r="44" spans="1:7" x14ac:dyDescent="0.3">
      <c r="A44" s="583" t="s">
        <v>15</v>
      </c>
      <c r="B44" s="584">
        <v>2019</v>
      </c>
      <c r="C44" s="579"/>
      <c r="D44" s="579"/>
      <c r="E44" s="587">
        <v>12113549</v>
      </c>
      <c r="F44" s="606"/>
      <c r="G44" s="603"/>
    </row>
    <row r="45" spans="1:7" x14ac:dyDescent="0.3">
      <c r="A45" s="582" t="s">
        <v>14</v>
      </c>
      <c r="B45" s="422">
        <v>2020</v>
      </c>
      <c r="C45" s="420"/>
      <c r="D45" s="420"/>
      <c r="E45" s="586">
        <v>21224496</v>
      </c>
      <c r="F45" s="606">
        <v>1832850252.4959316</v>
      </c>
      <c r="G45" s="604">
        <v>9686.8956987761103</v>
      </c>
    </row>
    <row r="46" spans="1:7" x14ac:dyDescent="0.3">
      <c r="A46" s="582" t="s">
        <v>21</v>
      </c>
      <c r="B46" s="422">
        <v>2020</v>
      </c>
      <c r="C46" s="420"/>
      <c r="D46" s="420"/>
      <c r="E46" s="586">
        <v>18879119</v>
      </c>
      <c r="F46" s="606"/>
      <c r="G46" s="604"/>
    </row>
    <row r="47" spans="1:7" x14ac:dyDescent="0.3">
      <c r="A47" s="583" t="s">
        <v>15</v>
      </c>
      <c r="B47" s="584">
        <v>2020</v>
      </c>
      <c r="C47" s="579"/>
      <c r="D47" s="579"/>
      <c r="E47" s="587">
        <v>11345968</v>
      </c>
      <c r="F47" s="606"/>
      <c r="G47" s="603"/>
    </row>
    <row r="48" spans="1:7" x14ac:dyDescent="0.3">
      <c r="A48" s="582" t="s">
        <v>14</v>
      </c>
      <c r="B48" s="422">
        <v>2021</v>
      </c>
      <c r="C48" s="420"/>
      <c r="D48" s="420"/>
      <c r="E48" s="586">
        <v>23530168</v>
      </c>
      <c r="F48" s="606">
        <v>1925808831.1429839</v>
      </c>
      <c r="G48" s="604">
        <v>10602.566648801399</v>
      </c>
    </row>
    <row r="49" spans="1:7" x14ac:dyDescent="0.3">
      <c r="A49" s="582" t="s">
        <v>21</v>
      </c>
      <c r="B49" s="422">
        <v>2021</v>
      </c>
      <c r="C49" s="420"/>
      <c r="D49" s="420"/>
      <c r="E49" s="586">
        <v>21145698</v>
      </c>
      <c r="F49" s="606"/>
      <c r="G49" s="604"/>
    </row>
    <row r="50" spans="1:7" x14ac:dyDescent="0.3">
      <c r="A50" s="583" t="s">
        <v>15</v>
      </c>
      <c r="B50" s="584">
        <v>2021</v>
      </c>
      <c r="C50" s="579"/>
      <c r="D50" s="579"/>
      <c r="E50" s="587">
        <v>13078099</v>
      </c>
      <c r="F50" s="606"/>
      <c r="G50" s="603"/>
    </row>
    <row r="51" spans="1:7" x14ac:dyDescent="0.3">
      <c r="A51" s="582" t="s">
        <v>14</v>
      </c>
      <c r="B51" s="422">
        <v>2022</v>
      </c>
      <c r="C51" s="420"/>
      <c r="D51" s="420"/>
      <c r="E51" s="586">
        <v>23892523</v>
      </c>
      <c r="F51" s="606">
        <v>1741463191.2888639</v>
      </c>
      <c r="G51" s="604">
        <v>10579.8929267203</v>
      </c>
    </row>
    <row r="52" spans="1:7" x14ac:dyDescent="0.3">
      <c r="A52" s="582" t="s">
        <v>21</v>
      </c>
      <c r="B52" s="422">
        <v>2022</v>
      </c>
      <c r="C52" s="420"/>
      <c r="D52" s="420"/>
      <c r="E52" s="586">
        <v>21050225</v>
      </c>
      <c r="F52" s="606"/>
      <c r="G52" s="604"/>
    </row>
    <row r="53" spans="1:7" x14ac:dyDescent="0.3">
      <c r="A53" s="583" t="s">
        <v>15</v>
      </c>
      <c r="B53" s="584">
        <v>2022</v>
      </c>
      <c r="C53" s="579"/>
      <c r="D53" s="579"/>
      <c r="E53" s="587">
        <v>13361231</v>
      </c>
      <c r="F53" s="607"/>
      <c r="G53" s="603"/>
    </row>
    <row r="54" spans="1:7" x14ac:dyDescent="0.3">
      <c r="A54" s="582" t="s">
        <v>14</v>
      </c>
      <c r="B54" s="422">
        <v>2023</v>
      </c>
      <c r="C54" s="420"/>
      <c r="D54" s="420"/>
      <c r="E54" s="586">
        <v>23269987</v>
      </c>
      <c r="F54" s="606">
        <v>1831009943.1876783</v>
      </c>
      <c r="G54" s="604">
        <v>10376.374420735699</v>
      </c>
    </row>
    <row r="55" spans="1:7" x14ac:dyDescent="0.3">
      <c r="A55" s="582" t="s">
        <v>21</v>
      </c>
      <c r="B55" s="422">
        <v>2023</v>
      </c>
      <c r="C55" s="420"/>
      <c r="D55" s="420"/>
      <c r="E55" s="586">
        <v>21369295</v>
      </c>
      <c r="F55" s="606"/>
      <c r="G55" s="604"/>
    </row>
    <row r="56" spans="1:7" x14ac:dyDescent="0.3">
      <c r="A56" s="585" t="s">
        <v>15</v>
      </c>
      <c r="B56" s="422">
        <v>2023</v>
      </c>
      <c r="C56" s="580"/>
      <c r="D56" s="580"/>
      <c r="E56" s="588">
        <v>12660759</v>
      </c>
      <c r="F56" s="608"/>
      <c r="G56" s="605"/>
    </row>
  </sheetData>
  <pageMargins left="0.7" right="0.7" top="0.75" bottom="0.75" header="0.3" footer="0.3"/>
  <ignoredErrors>
    <ignoredError sqref="F6:F54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5:H47"/>
  <sheetViews>
    <sheetView topLeftCell="A23" workbookViewId="0">
      <selection activeCell="G49" sqref="G49"/>
    </sheetView>
  </sheetViews>
  <sheetFormatPr baseColWidth="10" defaultRowHeight="14.4" x14ac:dyDescent="0.3"/>
  <cols>
    <col min="2" max="2" width="15.88671875" customWidth="1"/>
    <col min="3" max="3" width="17.21875" customWidth="1"/>
    <col min="4" max="4" width="18" customWidth="1"/>
    <col min="5" max="5" width="21.109375" customWidth="1"/>
    <col min="6" max="6" width="22.88671875" customWidth="1"/>
    <col min="7" max="7" width="14.44140625" customWidth="1"/>
  </cols>
  <sheetData>
    <row r="5" spans="1:6" ht="18.600000000000001" thickBot="1" x14ac:dyDescent="0.4">
      <c r="A5" s="589" t="s">
        <v>1039</v>
      </c>
      <c r="B5" s="590" t="s">
        <v>1010</v>
      </c>
      <c r="C5" s="591" t="s">
        <v>929</v>
      </c>
      <c r="D5" s="591" t="s">
        <v>930</v>
      </c>
      <c r="E5" s="592" t="s">
        <v>877</v>
      </c>
      <c r="F5" s="592" t="s">
        <v>863</v>
      </c>
    </row>
    <row r="6" spans="1:6" x14ac:dyDescent="0.3">
      <c r="A6" s="593">
        <v>2007</v>
      </c>
      <c r="B6" s="594">
        <f>'c-497'!B6</f>
        <v>8803.1484016765935</v>
      </c>
      <c r="C6" s="595">
        <f>'c-502'!D6</f>
        <v>37.299999999999997</v>
      </c>
      <c r="D6" s="596">
        <f>+'c-502'!E6</f>
        <v>12.4</v>
      </c>
      <c r="E6" s="594">
        <f>+'c-498'!F6</f>
        <v>592146172</v>
      </c>
      <c r="F6" s="594">
        <f>+'c-497'!E6</f>
        <v>9830.5251984520455</v>
      </c>
    </row>
    <row r="7" spans="1:6" x14ac:dyDescent="0.3">
      <c r="A7" s="597">
        <v>2008</v>
      </c>
      <c r="B7" s="598">
        <f>'c-497'!B7</f>
        <v>9337.0296606858574</v>
      </c>
      <c r="C7" s="595">
        <f>'c-502'!D7</f>
        <v>36.700000000000003</v>
      </c>
      <c r="D7" s="596">
        <f ca="1">+'c-502'!E7</f>
        <v>9.7100000000000009</v>
      </c>
      <c r="E7" s="598">
        <f>+'c-498'!F7</f>
        <v>729483436.61826134</v>
      </c>
      <c r="F7" s="598">
        <f>+'c-497'!E7</f>
        <v>9054.4470926969479</v>
      </c>
    </row>
    <row r="8" spans="1:6" x14ac:dyDescent="0.3">
      <c r="A8" s="593">
        <v>2009</v>
      </c>
      <c r="B8" s="594">
        <f>'c-497'!B8</f>
        <v>9280.5420164941006</v>
      </c>
      <c r="C8" s="596">
        <f>38.9</f>
        <v>38.9</v>
      </c>
      <c r="D8" s="596">
        <f ca="1">+'c-502'!E8</f>
        <v>9.7100000000000009</v>
      </c>
      <c r="E8" s="594">
        <f>+'c-498'!F8</f>
        <v>786494295.71110201</v>
      </c>
      <c r="F8" s="594">
        <f>+'c-497'!E8</f>
        <v>10763.050510397752</v>
      </c>
    </row>
    <row r="9" spans="1:6" x14ac:dyDescent="0.3">
      <c r="A9" s="597">
        <v>2010</v>
      </c>
      <c r="B9" s="598">
        <f>'c-497'!B9</f>
        <v>9711.3356956180905</v>
      </c>
      <c r="C9" s="595">
        <f>'c-502'!D9</f>
        <v>32.6</v>
      </c>
      <c r="D9" s="596">
        <f>+'c-502'!E9</f>
        <v>9.7100000000000009</v>
      </c>
      <c r="E9" s="598">
        <f>+'c-498'!F9</f>
        <v>860277567.3908366</v>
      </c>
      <c r="F9" s="598">
        <f>+'c-497'!E9</f>
        <v>9789.061354746751</v>
      </c>
    </row>
    <row r="10" spans="1:6" x14ac:dyDescent="0.3">
      <c r="A10" s="593">
        <v>2011</v>
      </c>
      <c r="B10" s="594">
        <f>'c-497'!B10</f>
        <v>10040.236250178377</v>
      </c>
      <c r="C10" s="595">
        <f>'c-502'!D10</f>
        <v>28.5</v>
      </c>
      <c r="D10" s="596">
        <f>+'c-502'!E10</f>
        <v>6.9499999999999993</v>
      </c>
      <c r="E10" s="594">
        <f>+'c-498'!F10</f>
        <v>901811280.92751789</v>
      </c>
      <c r="F10" s="594">
        <f>+'c-497'!E10</f>
        <v>9228.2654703116932</v>
      </c>
    </row>
    <row r="11" spans="1:6" x14ac:dyDescent="0.3">
      <c r="A11" s="597">
        <v>2012</v>
      </c>
      <c r="B11" s="598">
        <f>'c-497'!B11</f>
        <v>10694.172859712929</v>
      </c>
      <c r="C11" s="596">
        <f>'c-502'!D11</f>
        <v>26.45</v>
      </c>
      <c r="D11" s="596">
        <f>+'c-502'!E11</f>
        <v>5.95</v>
      </c>
      <c r="E11" s="598">
        <f>+'c-498'!F11</f>
        <v>998927609.48537302</v>
      </c>
      <c r="F11" s="598">
        <f>+'c-497'!E11</f>
        <v>10192.641909601372</v>
      </c>
    </row>
    <row r="12" spans="1:6" x14ac:dyDescent="0.3">
      <c r="A12" s="593">
        <v>2013</v>
      </c>
      <c r="B12" s="594">
        <f>'c-497'!B12</f>
        <v>11033.865779682905</v>
      </c>
      <c r="C12" s="595">
        <f>'c-502'!D12</f>
        <v>29.5</v>
      </c>
      <c r="D12" s="596">
        <f>+'c-502'!E12</f>
        <v>6.5500000000000007</v>
      </c>
      <c r="E12" s="594">
        <f>+'c-498'!F12</f>
        <v>1057584878.1779603</v>
      </c>
      <c r="F12" s="594">
        <f>+'c-497'!E12</f>
        <v>10483.604309343778</v>
      </c>
    </row>
    <row r="13" spans="1:6" x14ac:dyDescent="0.3">
      <c r="A13" s="597">
        <v>2014</v>
      </c>
      <c r="B13" s="598">
        <f>'c-497'!B13</f>
        <v>11051.57725883638</v>
      </c>
      <c r="C13" s="595">
        <f>'c-502'!D13</f>
        <v>27.4</v>
      </c>
      <c r="D13" s="596">
        <f>+'c-502'!E13</f>
        <v>6.1</v>
      </c>
      <c r="E13" s="598">
        <f>+'c-498'!F13</f>
        <v>1138423183.2507179</v>
      </c>
      <c r="F13" s="598">
        <f>+'c-497'!E13</f>
        <v>10746.007464182216</v>
      </c>
    </row>
    <row r="14" spans="1:6" x14ac:dyDescent="0.3">
      <c r="A14" s="593">
        <v>2015</v>
      </c>
      <c r="B14" s="594">
        <f>'c-497'!B14</f>
        <v>11132.060647057144</v>
      </c>
      <c r="C14" s="595">
        <f>'c-502'!D14</f>
        <v>25.9</v>
      </c>
      <c r="D14" s="596">
        <f>+'c-502'!E14</f>
        <v>6.31</v>
      </c>
      <c r="E14" s="594">
        <f>+'c-498'!F14</f>
        <v>1170305108.5141006</v>
      </c>
      <c r="F14" s="594">
        <f>+'c-497'!E14</f>
        <v>10814.204331200528</v>
      </c>
    </row>
    <row r="15" spans="1:6" x14ac:dyDescent="0.3">
      <c r="A15" s="597">
        <v>2016</v>
      </c>
      <c r="B15" s="598">
        <f>'c-497'!B15</f>
        <v>11018.733362790848</v>
      </c>
      <c r="C15" s="595">
        <f>'c-502'!D15</f>
        <v>24.5</v>
      </c>
      <c r="D15" s="596">
        <f>+'c-502'!E15</f>
        <v>4.4400000000000004</v>
      </c>
      <c r="E15" s="598">
        <f>+'c-498'!F15</f>
        <v>1263678918.4006121</v>
      </c>
      <c r="F15" s="598">
        <f>+'c-497'!E15</f>
        <v>11187.082973456458</v>
      </c>
    </row>
    <row r="16" spans="1:6" x14ac:dyDescent="0.3">
      <c r="A16" s="593">
        <v>2017</v>
      </c>
      <c r="B16" s="594">
        <f>'c-497'!B16</f>
        <v>10969.245585942526</v>
      </c>
      <c r="C16" s="595">
        <f>'c-502'!D16</f>
        <v>23.5</v>
      </c>
      <c r="D16" s="596">
        <f>+'c-502'!E16</f>
        <v>3.6500000000000004</v>
      </c>
      <c r="E16" s="594">
        <f>+'c-498'!F16</f>
        <v>1360448981.991914</v>
      </c>
      <c r="F16" s="594">
        <f>+'c-497'!E16</f>
        <v>11269.348798611765</v>
      </c>
    </row>
    <row r="17" spans="1:8" x14ac:dyDescent="0.3">
      <c r="A17" s="597">
        <v>2018</v>
      </c>
      <c r="B17" s="598">
        <f>'c-497'!B17</f>
        <v>11266.529137720332</v>
      </c>
      <c r="C17" s="595">
        <f>'c-502'!D17</f>
        <v>20.8</v>
      </c>
      <c r="D17" s="596">
        <f>+'c-502'!E17</f>
        <v>3.1</v>
      </c>
      <c r="E17" s="598">
        <f>+'c-498'!F17</f>
        <v>1407792856.2121394</v>
      </c>
      <c r="F17" s="598">
        <f>+'c-497'!E17</f>
        <v>11122.946380783698</v>
      </c>
    </row>
    <row r="18" spans="1:8" x14ac:dyDescent="0.3">
      <c r="A18" s="593">
        <v>2019</v>
      </c>
      <c r="B18" s="594">
        <f>'c-497'!B18</f>
        <v>11433.538343583847</v>
      </c>
      <c r="C18" s="595">
        <f>'c-502'!D18</f>
        <v>24.7</v>
      </c>
      <c r="D18" s="596">
        <f>+'c-502'!E18</f>
        <v>6.26</v>
      </c>
      <c r="E18" s="594">
        <f>+'c-498'!F18</f>
        <v>1461726067.6591361</v>
      </c>
      <c r="F18" s="594">
        <f>+'c-497'!E18</f>
        <v>11255.126720280321</v>
      </c>
    </row>
    <row r="19" spans="1:8" x14ac:dyDescent="0.3">
      <c r="A19" s="597">
        <v>2020</v>
      </c>
      <c r="B19" s="598">
        <f>'c-497'!B19</f>
        <v>10523.9990063324</v>
      </c>
      <c r="C19" s="595">
        <f>'c-502'!D19</f>
        <v>31.9</v>
      </c>
      <c r="D19" s="596">
        <f>+'c-502'!E19</f>
        <v>7.3000000000000007</v>
      </c>
      <c r="E19" s="598">
        <f>+'c-498'!F19</f>
        <v>1832850252.4959316</v>
      </c>
      <c r="F19" s="598">
        <f>+'c-497'!E19</f>
        <v>9686.8956987761121</v>
      </c>
    </row>
    <row r="20" spans="1:8" x14ac:dyDescent="0.3">
      <c r="A20" s="593">
        <v>2021</v>
      </c>
      <c r="B20" s="594">
        <f>'c-497'!B20</f>
        <v>11486.580372293374</v>
      </c>
      <c r="C20" s="595">
        <f>'c-502'!D20</f>
        <v>26.8</v>
      </c>
      <c r="D20" s="596">
        <f>+'c-502'!E20</f>
        <v>7.1</v>
      </c>
      <c r="E20" s="594">
        <f>+'c-498'!F20</f>
        <v>1925808831.1429839</v>
      </c>
      <c r="F20" s="594">
        <f>+'c-497'!E20</f>
        <v>10602.566648801389</v>
      </c>
    </row>
    <row r="21" spans="1:8" x14ac:dyDescent="0.3">
      <c r="A21" s="597">
        <v>2022</v>
      </c>
      <c r="B21" s="598">
        <f>'c-497'!B21</f>
        <v>11501.470867862585</v>
      </c>
      <c r="C21" s="595">
        <f>'c-502'!D21</f>
        <v>28.4</v>
      </c>
      <c r="D21" s="596">
        <f>+'c-502'!E21</f>
        <v>4.38</v>
      </c>
      <c r="E21" s="598">
        <f>+'c-498'!F21</f>
        <v>1741463191.2888639</v>
      </c>
      <c r="F21" s="598">
        <f>+'c-497'!E21</f>
        <v>10579.892926720304</v>
      </c>
    </row>
    <row r="22" spans="1:8" x14ac:dyDescent="0.3">
      <c r="A22" s="599">
        <v>2023</v>
      </c>
      <c r="B22" s="600">
        <f>'c-497'!B22</f>
        <v>11058.544738420362</v>
      </c>
      <c r="C22" s="601">
        <f>'c-502'!D22</f>
        <v>31.6</v>
      </c>
      <c r="D22" s="602">
        <f>+'c-502'!E22</f>
        <v>5.7</v>
      </c>
      <c r="E22" s="600">
        <f>+'c-498'!F22</f>
        <v>1831009943.1876783</v>
      </c>
      <c r="F22" s="600">
        <f>+'c-497'!E22</f>
        <v>10376.374420735656</v>
      </c>
    </row>
    <row r="27" spans="1:8" x14ac:dyDescent="0.3">
      <c r="A27" s="609" t="s">
        <v>1052</v>
      </c>
      <c r="B27" s="609"/>
      <c r="C27" s="609"/>
      <c r="D27" s="609"/>
      <c r="E27" s="609"/>
      <c r="F27" s="609"/>
      <c r="G27" s="609"/>
      <c r="H27" s="609"/>
    </row>
    <row r="28" spans="1:8" x14ac:dyDescent="0.3">
      <c r="A28" s="609"/>
      <c r="B28" s="609"/>
      <c r="C28" s="609"/>
      <c r="D28" s="609"/>
      <c r="E28" s="609"/>
      <c r="F28" s="609"/>
      <c r="G28" s="609"/>
      <c r="H28" s="609"/>
    </row>
    <row r="29" spans="1:8" ht="15" thickBot="1" x14ac:dyDescent="0.35">
      <c r="A29" s="339" t="s">
        <v>1039</v>
      </c>
      <c r="B29" s="339" t="s">
        <v>1046</v>
      </c>
      <c r="C29" s="339" t="s">
        <v>1047</v>
      </c>
      <c r="D29" s="339" t="s">
        <v>1048</v>
      </c>
      <c r="E29" s="339" t="s">
        <v>123</v>
      </c>
      <c r="F29" s="340" t="s">
        <v>1049</v>
      </c>
      <c r="G29" s="339" t="s">
        <v>1050</v>
      </c>
      <c r="H29" s="339" t="s">
        <v>1051</v>
      </c>
    </row>
    <row r="30" spans="1:8" x14ac:dyDescent="0.3">
      <c r="A30">
        <v>2007</v>
      </c>
      <c r="B30" s="419">
        <v>167075.95000000001</v>
      </c>
      <c r="C30" s="419">
        <v>488298.83</v>
      </c>
      <c r="D30" s="419">
        <v>1022826.18</v>
      </c>
      <c r="E30" s="419">
        <f>+SUM(B30:D30)</f>
        <v>1678200.96</v>
      </c>
      <c r="F30" s="610">
        <f>+C30/E30 *100</f>
        <v>29.096564811880459</v>
      </c>
      <c r="G30" s="362">
        <f>+B30/E30 *100</f>
        <v>9.9556581114099725</v>
      </c>
      <c r="H30" s="404">
        <f>+SUM(F30:G30)</f>
        <v>39.052222923290429</v>
      </c>
    </row>
    <row r="31" spans="1:8" x14ac:dyDescent="0.3">
      <c r="A31">
        <v>2008</v>
      </c>
      <c r="B31" s="419">
        <v>229961.87</v>
      </c>
      <c r="C31" s="419">
        <v>427685.79</v>
      </c>
      <c r="D31" s="419">
        <v>1046718.34</v>
      </c>
      <c r="E31" s="419">
        <f t="shared" ref="E31:E46" si="0">+SUM(B31:D31)</f>
        <v>1704366</v>
      </c>
      <c r="F31" s="610">
        <f t="shared" ref="F31:F46" si="1">+C31/E31 *100</f>
        <v>25.093541528052071</v>
      </c>
      <c r="G31" s="362">
        <f t="shared" ref="G31:G46" si="2">+B31/E31 *100</f>
        <v>13.492516865508932</v>
      </c>
      <c r="H31" s="404">
        <f t="shared" ref="H31:H46" si="3">+SUM(F31:G31)</f>
        <v>38.586058393561004</v>
      </c>
    </row>
    <row r="32" spans="1:8" x14ac:dyDescent="0.3">
      <c r="A32">
        <v>2009</v>
      </c>
      <c r="B32" s="419">
        <v>188548.37</v>
      </c>
      <c r="C32" s="419">
        <v>418559.37</v>
      </c>
      <c r="D32" s="419">
        <v>1119657.3400000001</v>
      </c>
      <c r="E32" s="419">
        <f t="shared" si="0"/>
        <v>1726765.08</v>
      </c>
      <c r="F32" s="610">
        <f t="shared" si="1"/>
        <v>24.239508596039013</v>
      </c>
      <c r="G32" s="362">
        <f t="shared" si="2"/>
        <v>10.919167417955892</v>
      </c>
      <c r="H32" s="404">
        <f t="shared" si="3"/>
        <v>35.158676013994906</v>
      </c>
    </row>
    <row r="33" spans="1:8" x14ac:dyDescent="0.3">
      <c r="A33">
        <v>2010</v>
      </c>
      <c r="B33" s="419">
        <v>169863.96</v>
      </c>
      <c r="C33" s="419">
        <v>379558.33</v>
      </c>
      <c r="D33" s="419">
        <v>1199135.07</v>
      </c>
      <c r="E33" s="419">
        <f t="shared" si="0"/>
        <v>1748557.36</v>
      </c>
      <c r="F33" s="610">
        <f t="shared" si="1"/>
        <v>21.706941887225248</v>
      </c>
      <c r="G33" s="362">
        <f t="shared" si="2"/>
        <v>9.7145203174804617</v>
      </c>
      <c r="H33" s="404">
        <f t="shared" si="3"/>
        <v>31.421462204705712</v>
      </c>
    </row>
    <row r="34" spans="1:8" x14ac:dyDescent="0.3">
      <c r="A34">
        <v>2011</v>
      </c>
      <c r="B34" s="419">
        <v>145364.51</v>
      </c>
      <c r="C34" s="419">
        <v>374655.61</v>
      </c>
      <c r="D34" s="419">
        <v>1250592.17</v>
      </c>
      <c r="E34" s="419">
        <f t="shared" si="0"/>
        <v>1770612.29</v>
      </c>
      <c r="F34" s="610">
        <f t="shared" si="1"/>
        <v>21.159663926200352</v>
      </c>
      <c r="G34" s="362">
        <f t="shared" si="2"/>
        <v>8.2098441776883853</v>
      </c>
      <c r="H34" s="404">
        <f t="shared" si="3"/>
        <v>29.369508103888737</v>
      </c>
    </row>
    <row r="35" spans="1:8" x14ac:dyDescent="0.3">
      <c r="A35">
        <v>2012</v>
      </c>
      <c r="B35" s="419">
        <v>151654.60999999999</v>
      </c>
      <c r="C35" s="419">
        <v>400432.95</v>
      </c>
      <c r="D35" s="419">
        <v>1250196.1000000001</v>
      </c>
      <c r="E35" s="419">
        <f t="shared" si="0"/>
        <v>1802283.6600000001</v>
      </c>
      <c r="F35" s="610">
        <f t="shared" si="1"/>
        <v>22.218086913133305</v>
      </c>
      <c r="G35" s="362">
        <f t="shared" si="2"/>
        <v>8.4145805327891612</v>
      </c>
      <c r="H35" s="404">
        <f t="shared" si="3"/>
        <v>30.632667445922465</v>
      </c>
    </row>
    <row r="36" spans="1:8" x14ac:dyDescent="0.3">
      <c r="A36">
        <v>2013</v>
      </c>
      <c r="B36" s="419">
        <v>137836.51</v>
      </c>
      <c r="C36" s="419">
        <v>403822.19</v>
      </c>
      <c r="D36" s="419">
        <v>1297214.8600000001</v>
      </c>
      <c r="E36" s="419">
        <f t="shared" si="0"/>
        <v>1838873.56</v>
      </c>
      <c r="F36" s="610">
        <f t="shared" si="1"/>
        <v>21.960302153672817</v>
      </c>
      <c r="G36" s="362">
        <f t="shared" si="2"/>
        <v>7.4957035110124703</v>
      </c>
      <c r="H36" s="404">
        <f t="shared" si="3"/>
        <v>29.456005664685286</v>
      </c>
    </row>
    <row r="37" spans="1:8" x14ac:dyDescent="0.3">
      <c r="A37">
        <v>2014</v>
      </c>
      <c r="B37" s="419">
        <v>101011.92</v>
      </c>
      <c r="C37" s="419">
        <v>405899.97</v>
      </c>
      <c r="D37" s="419">
        <v>1341620.81</v>
      </c>
      <c r="E37" s="419">
        <f t="shared" si="0"/>
        <v>1848532.7</v>
      </c>
      <c r="F37" s="610">
        <f t="shared" si="1"/>
        <v>21.957954544163595</v>
      </c>
      <c r="G37" s="362">
        <f t="shared" si="2"/>
        <v>5.4644378214137079</v>
      </c>
      <c r="H37" s="404">
        <f t="shared" si="3"/>
        <v>27.422392365577302</v>
      </c>
    </row>
    <row r="38" spans="1:8" x14ac:dyDescent="0.3">
      <c r="A38">
        <v>2015</v>
      </c>
      <c r="B38" s="419">
        <v>118578.16</v>
      </c>
      <c r="C38" s="419">
        <v>367726.4</v>
      </c>
      <c r="D38" s="419">
        <v>1394197.54</v>
      </c>
      <c r="E38" s="419">
        <f t="shared" si="0"/>
        <v>1880502.1</v>
      </c>
      <c r="F38" s="610">
        <f t="shared" si="1"/>
        <v>19.5546923345632</v>
      </c>
      <c r="G38" s="362">
        <f t="shared" si="2"/>
        <v>6.3056648540833855</v>
      </c>
      <c r="H38" s="404">
        <f t="shared" si="3"/>
        <v>25.860357188646585</v>
      </c>
    </row>
    <row r="39" spans="1:8" x14ac:dyDescent="0.3">
      <c r="A39">
        <v>2016</v>
      </c>
      <c r="B39" s="419">
        <v>84714.61</v>
      </c>
      <c r="C39" s="419">
        <v>381769.21</v>
      </c>
      <c r="D39" s="419">
        <v>1439999.13</v>
      </c>
      <c r="E39" s="419">
        <f t="shared" si="0"/>
        <v>1906482.95</v>
      </c>
      <c r="F39" s="610">
        <f t="shared" si="1"/>
        <v>20.024790150890155</v>
      </c>
      <c r="G39" s="362">
        <f t="shared" si="2"/>
        <v>4.4435021042281022</v>
      </c>
      <c r="H39" s="404">
        <f t="shared" si="3"/>
        <v>24.468292255118257</v>
      </c>
    </row>
    <row r="40" spans="1:8" x14ac:dyDescent="0.3">
      <c r="A40">
        <v>2017</v>
      </c>
      <c r="B40" s="419">
        <v>83620.55</v>
      </c>
      <c r="C40" s="419">
        <v>368587.42</v>
      </c>
      <c r="D40" s="419">
        <v>1473407.5</v>
      </c>
      <c r="E40" s="419">
        <f t="shared" si="0"/>
        <v>1925615.47</v>
      </c>
      <c r="F40" s="610">
        <f t="shared" si="1"/>
        <v>19.141278502503926</v>
      </c>
      <c r="G40" s="362">
        <f t="shared" si="2"/>
        <v>4.3425362593290755</v>
      </c>
      <c r="H40" s="404">
        <f t="shared" si="3"/>
        <v>23.483814761833003</v>
      </c>
    </row>
    <row r="41" spans="1:8" x14ac:dyDescent="0.3">
      <c r="A41">
        <v>2018</v>
      </c>
      <c r="B41" s="419">
        <v>62735.03</v>
      </c>
      <c r="C41" s="419">
        <v>341193.75</v>
      </c>
      <c r="D41" s="419">
        <v>1535183.36</v>
      </c>
      <c r="E41" s="419">
        <f t="shared" si="0"/>
        <v>1939112.1400000001</v>
      </c>
      <c r="F41" s="610">
        <f t="shared" si="1"/>
        <v>17.595359389581251</v>
      </c>
      <c r="G41" s="362">
        <f t="shared" si="2"/>
        <v>3.2352450745834633</v>
      </c>
      <c r="H41" s="404">
        <f t="shared" si="3"/>
        <v>20.830604464164715</v>
      </c>
    </row>
    <row r="42" spans="1:8" x14ac:dyDescent="0.3">
      <c r="A42">
        <v>2019</v>
      </c>
      <c r="B42" s="419">
        <v>123175.82</v>
      </c>
      <c r="C42" s="419">
        <v>363165.95</v>
      </c>
      <c r="D42" s="419">
        <v>1480303.46</v>
      </c>
      <c r="E42" s="419">
        <f t="shared" si="0"/>
        <v>1966645.23</v>
      </c>
      <c r="F42" s="610">
        <f t="shared" si="1"/>
        <v>18.466266536542538</v>
      </c>
      <c r="G42" s="362">
        <f t="shared" si="2"/>
        <v>6.2632455575121702</v>
      </c>
      <c r="H42" s="404">
        <f t="shared" si="3"/>
        <v>24.729512094054709</v>
      </c>
    </row>
    <row r="43" spans="1:8" x14ac:dyDescent="0.3">
      <c r="A43">
        <v>2020</v>
      </c>
      <c r="B43" s="419">
        <v>123079.4</v>
      </c>
      <c r="C43" s="419">
        <v>512926</v>
      </c>
      <c r="D43" s="419">
        <v>1355890.44</v>
      </c>
      <c r="E43" s="419">
        <f t="shared" si="0"/>
        <v>1991895.8399999999</v>
      </c>
      <c r="F43" s="610">
        <f t="shared" si="1"/>
        <v>25.750643668195021</v>
      </c>
      <c r="G43" s="362">
        <f t="shared" si="2"/>
        <v>6.1790078340642554</v>
      </c>
      <c r="H43" s="404">
        <f t="shared" si="3"/>
        <v>31.929651502259276</v>
      </c>
    </row>
    <row r="44" spans="1:8" x14ac:dyDescent="0.3">
      <c r="A44">
        <v>2021</v>
      </c>
      <c r="B44" s="419">
        <v>116482.95</v>
      </c>
      <c r="C44" s="419">
        <v>419228.76</v>
      </c>
      <c r="D44" s="419">
        <v>1465963.92</v>
      </c>
      <c r="E44" s="419">
        <f t="shared" si="0"/>
        <v>2001675.63</v>
      </c>
      <c r="F44" s="610">
        <f t="shared" si="1"/>
        <v>20.9438908940506</v>
      </c>
      <c r="G44" s="362">
        <f t="shared" si="2"/>
        <v>5.8192720266070284</v>
      </c>
      <c r="H44" s="404">
        <f t="shared" si="3"/>
        <v>26.763162920657628</v>
      </c>
    </row>
    <row r="45" spans="1:8" x14ac:dyDescent="0.3">
      <c r="A45">
        <v>2022</v>
      </c>
      <c r="B45" s="419">
        <v>88847.06</v>
      </c>
      <c r="C45" s="419">
        <v>488003.83</v>
      </c>
      <c r="D45" s="419">
        <v>1453302.8</v>
      </c>
      <c r="E45" s="419">
        <f t="shared" si="0"/>
        <v>2030153.69</v>
      </c>
      <c r="F45" s="610">
        <f t="shared" si="1"/>
        <v>24.037777652193419</v>
      </c>
      <c r="G45" s="362">
        <f t="shared" si="2"/>
        <v>4.3763711307984767</v>
      </c>
      <c r="H45" s="404">
        <f t="shared" si="3"/>
        <v>28.414148782991894</v>
      </c>
    </row>
    <row r="46" spans="1:8" x14ac:dyDescent="0.3">
      <c r="A46">
        <v>2023</v>
      </c>
      <c r="B46" s="419">
        <v>144391.99</v>
      </c>
      <c r="C46" s="419">
        <v>510581.81</v>
      </c>
      <c r="D46" s="419">
        <v>1417291.91</v>
      </c>
      <c r="E46" s="419">
        <f t="shared" si="0"/>
        <v>2072265.71</v>
      </c>
      <c r="F46" s="610">
        <f t="shared" si="1"/>
        <v>24.638819603881782</v>
      </c>
      <c r="G46" s="362">
        <f t="shared" si="2"/>
        <v>6.9678318423750785</v>
      </c>
      <c r="H46" s="404">
        <f t="shared" si="3"/>
        <v>31.606651446256862</v>
      </c>
    </row>
    <row r="47" spans="1:8" x14ac:dyDescent="0.3">
      <c r="A47">
        <v>2024</v>
      </c>
      <c r="B47" s="419">
        <v>136577.88</v>
      </c>
      <c r="C47" s="419">
        <v>491618.7</v>
      </c>
      <c r="D47" s="419">
        <v>1452592.08</v>
      </c>
      <c r="E47" s="419">
        <f t="shared" ref="E47" si="4">+SUM(B47:D47)</f>
        <v>2080788.6600000001</v>
      </c>
      <c r="F47" s="610">
        <f t="shared" ref="F47" si="5">+C47/E47 *100</f>
        <v>23.62655609628322</v>
      </c>
      <c r="G47" s="362">
        <f t="shared" ref="G47" si="6">+B47/E47 *100</f>
        <v>6.5637554945152372</v>
      </c>
      <c r="H47" s="404">
        <f t="shared" ref="H47" si="7">+SUM(F47:G47)</f>
        <v>30.190311590798458</v>
      </c>
    </row>
  </sheetData>
  <mergeCells count="1">
    <mergeCell ref="A27:H28"/>
  </mergeCells>
  <pageMargins left="0.7" right="0.7" top="0.75" bottom="0.75" header="0.3" footer="0.3"/>
  <ignoredErrors>
    <ignoredError sqref="E30:E47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405</vt:i4>
      </vt:variant>
      <vt:variant>
        <vt:lpstr>Rangos con nombre</vt:lpstr>
      </vt:variant>
      <vt:variant>
        <vt:i4>127</vt:i4>
      </vt:variant>
    </vt:vector>
  </HeadingPairs>
  <TitlesOfParts>
    <vt:vector size="532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2025-06-16T19:21:17Z</dcterms:modified>
</cp:coreProperties>
</file>