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2B317211-D8FB-4B1C-BF46-44A35EDC2A55}" xr6:coauthVersionLast="47" xr6:coauthVersionMax="47" xr10:uidLastSave="{00000000-0000-0000-0000-000000000000}"/>
  <bookViews>
    <workbookView xWindow="-108" yWindow="-108" windowWidth="23256" windowHeight="12456" firstSheet="386" activeTab="398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</sheets>
  <externalReferences>
    <externalReference r:id="rId400"/>
    <externalReference r:id="rId401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582" l="1"/>
  <c r="F6" i="582"/>
  <c r="F8" i="581"/>
  <c r="F9" i="581"/>
  <c r="F10" i="581"/>
  <c r="G10" i="581" s="1"/>
  <c r="F11" i="581"/>
  <c r="F12" i="581"/>
  <c r="F13" i="581"/>
  <c r="F14" i="581"/>
  <c r="F15" i="581"/>
  <c r="F16" i="581"/>
  <c r="F17" i="581"/>
  <c r="F18" i="581"/>
  <c r="F19" i="581"/>
  <c r="F20" i="581"/>
  <c r="F21" i="581"/>
  <c r="G21" i="581" s="1"/>
  <c r="F22" i="581"/>
  <c r="E8" i="581"/>
  <c r="E9" i="581"/>
  <c r="G9" i="581" s="1"/>
  <c r="E10" i="581"/>
  <c r="E11" i="581"/>
  <c r="E12" i="581"/>
  <c r="E13" i="581"/>
  <c r="E14" i="581"/>
  <c r="E15" i="581"/>
  <c r="E16" i="581"/>
  <c r="E17" i="581"/>
  <c r="G17" i="581" s="1"/>
  <c r="E18" i="581"/>
  <c r="E19" i="581"/>
  <c r="E20" i="581"/>
  <c r="E21" i="581"/>
  <c r="E22" i="581"/>
  <c r="E6" i="582"/>
  <c r="E7" i="581"/>
  <c r="G18" i="581"/>
  <c r="F7" i="581"/>
  <c r="G7" i="581"/>
  <c r="G14" i="581"/>
  <c r="C7" i="582"/>
  <c r="D7" i="582"/>
  <c r="D6" i="582"/>
  <c r="D12" i="582" s="1"/>
  <c r="C6" i="582"/>
  <c r="C12" i="582" s="1"/>
  <c r="D6" i="581"/>
  <c r="D7" i="581"/>
  <c r="D8" i="581"/>
  <c r="D9" i="581"/>
  <c r="D10" i="581"/>
  <c r="D11" i="581"/>
  <c r="D12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C7" i="581"/>
  <c r="C8" i="581"/>
  <c r="C9" i="581"/>
  <c r="C10" i="581"/>
  <c r="C11" i="581"/>
  <c r="C12" i="581"/>
  <c r="C13" i="581"/>
  <c r="C14" i="581"/>
  <c r="C15" i="581"/>
  <c r="C16" i="581"/>
  <c r="C17" i="581"/>
  <c r="C18" i="581"/>
  <c r="C19" i="581"/>
  <c r="C20" i="581"/>
  <c r="C21" i="581"/>
  <c r="C22" i="581"/>
  <c r="C5" i="581"/>
  <c r="B6" i="581"/>
  <c r="B7" i="581"/>
  <c r="B8" i="581"/>
  <c r="B9" i="581"/>
  <c r="B10" i="581"/>
  <c r="B11" i="581"/>
  <c r="B12" i="581"/>
  <c r="B13" i="581"/>
  <c r="B14" i="581"/>
  <c r="B15" i="581"/>
  <c r="B16" i="581"/>
  <c r="B17" i="581"/>
  <c r="B18" i="581"/>
  <c r="B19" i="581"/>
  <c r="B20" i="581"/>
  <c r="B21" i="581"/>
  <c r="B22" i="581"/>
  <c r="B5" i="581"/>
  <c r="D9" i="576"/>
  <c r="D7" i="576"/>
  <c r="D6" i="576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E12" i="582" l="1"/>
  <c r="G6" i="582" s="1"/>
  <c r="G15" i="581"/>
  <c r="G22" i="581"/>
  <c r="G19" i="581"/>
  <c r="G13" i="581"/>
  <c r="G11" i="581"/>
  <c r="G16" i="581"/>
  <c r="G8" i="581"/>
  <c r="G20" i="581"/>
  <c r="G12" i="581"/>
  <c r="O23" i="573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L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16" i="572"/>
  <c r="F16" i="572" s="1"/>
  <c r="E17" i="572"/>
  <c r="E18" i="572"/>
  <c r="F18" i="572" s="1"/>
  <c r="E19" i="572"/>
  <c r="E20" i="572"/>
  <c r="E21" i="572"/>
  <c r="F21" i="572" s="1"/>
  <c r="E22" i="572"/>
  <c r="E15" i="572"/>
  <c r="E14" i="572"/>
  <c r="F14" i="572" s="1"/>
  <c r="E13" i="572"/>
  <c r="F13" i="572" s="1"/>
  <c r="E12" i="572"/>
  <c r="E11" i="572"/>
  <c r="F11" i="572" s="1"/>
  <c r="E10" i="572"/>
  <c r="F10" i="572" s="1"/>
  <c r="E9" i="572"/>
  <c r="F9" i="572" s="1"/>
  <c r="E8" i="572"/>
  <c r="E7" i="572"/>
  <c r="F7" i="572"/>
  <c r="F15" i="572"/>
  <c r="F8" i="572"/>
  <c r="F12" i="572"/>
  <c r="F17" i="572"/>
  <c r="F19" i="572"/>
  <c r="F20" i="572"/>
  <c r="F22" i="572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G21" i="572" l="1"/>
  <c r="G18" i="572"/>
  <c r="G19" i="572"/>
  <c r="G17" i="572"/>
  <c r="G22" i="572"/>
  <c r="G16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<sst xmlns="http://schemas.openxmlformats.org/spreadsheetml/2006/main" count="16836" uniqueCount="1003">
  <si>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</si>
  <si>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</si>
  <si>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</si>
  <si>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</si>
  <si>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</si>
  <si>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</si>
  <si>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</si>
  <si>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</si>
  <si>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</si>
  <si>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</si>
  <si>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</si>
  <si>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</si>
  <si>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</si>
  <si>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</si>
  <si>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</si>
  <si>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</si>
  <si>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</si>
  <si>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</si>
  <si>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</si>
  <si>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</si>
  <si>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</si>
  <si>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</si>
  <si>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</si>
  <si>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</si>
  <si>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</si>
  <si>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</si>
  <si>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</si>
  <si>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</si>
  <si>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</si>
  <si>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</si>
  <si>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</si>
  <si>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</si>
  <si>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</si>
  <si>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</si>
  <si>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</si>
  <si>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</si>
  <si>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</si>
  <si>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</si>
  <si>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</si>
  <si>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</si>
  <si>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</si>
  <si>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</si>
  <si>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</si>
  <si>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</si>
  <si>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</si>
  <si>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</si>
  <si>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</si>
  <si>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</si>
  <si>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</si>
  <si>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</si>
  <si>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</si>
  <si>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</si>
  <si>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</si>
  <si>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</si>
  <si>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</si>
  <si>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</si>
  <si>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</si>
  <si>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</si>
  <si>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</si>
  <si>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</si>
  <si>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</si>
  <si>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</si>
  <si>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</si>
  <si>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</si>
  <si>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</si>
  <si>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</si>
  <si>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</si>
  <si>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</si>
  <si>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</si>
  <si>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</si>
  <si>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</si>
  <si>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</si>
  <si>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</si>
  <si>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</si>
  <si>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</si>
  <si>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</si>
  <si>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</si>
  <si>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</si>
  <si>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</si>
  <si>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</si>
  <si>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</si>
  <si>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</si>
  <si>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</si>
  <si>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</si>
  <si>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</si>
  <si>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</si>
  <si>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</si>
  <si>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</si>
  <si>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</si>
  <si>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</si>
  <si>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</si>
  <si>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</si>
  <si>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</si>
  <si>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</si>
  <si>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</si>
  <si>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</si>
  <si>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</si>
  <si>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</si>
  <si>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</si>
  <si>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</si>
  <si>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</si>
  <si>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</si>
  <si>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</si>
  <si>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</si>
  <si>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</si>
  <si>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</si>
  <si>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</si>
  <si>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</si>
  <si>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</si>
  <si>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</si>
  <si>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</si>
  <si>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</si>
  <si>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</si>
  <si>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</si>
  <si>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</si>
  <si>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</si>
  <si>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</si>
  <si>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</si>
  <si>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</si>
  <si>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</si>
  <si>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</si>
  <si>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</si>
  <si>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</si>
  <si>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</si>
  <si>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</si>
  <si>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</si>
  <si>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</si>
  <si>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</si>
  <si>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</si>
  <si>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</si>
  <si>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</si>
  <si>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</si>
  <si>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</si>
  <si>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</si>
  <si>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</si>
  <si>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</si>
  <si>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</si>
  <si>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</si>
  <si>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</si>
  <si>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</si>
  <si>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</si>
  <si>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</si>
  <si>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</si>
  <si>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</si>
  <si>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</si>
  <si>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</si>
  <si>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</si>
  <si>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</si>
  <si>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</si>
  <si>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</si>
  <si>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</si>
  <si>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</si>
  <si>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</si>
  <si>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</si>
  <si>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</si>
  <si>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</si>
  <si>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</si>
  <si>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</si>
  <si>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</si>
  <si>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</si>
  <si>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</si>
  <si>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</si>
  <si>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</si>
  <si>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</si>
  <si>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</si>
  <si>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</si>
  <si>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</si>
  <si>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</si>
  <si>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</si>
  <si>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</si>
  <si>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</si>
  <si>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</si>
  <si>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</si>
  <si>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</si>
  <si>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</si>
  <si>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</si>
  <si>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</si>
  <si>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</si>
  <si>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</si>
  <si>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</si>
  <si>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</si>
  <si>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</si>
  <si>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</si>
  <si>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</si>
  <si>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</si>
  <si>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</si>
  <si>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</si>
  <si>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</si>
  <si>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</si>
  <si>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</si>
  <si>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</si>
  <si>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</si>
  <si>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</si>
  <si>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</si>
  <si>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</si>
  <si>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</si>
  <si>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</si>
  <si>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</si>
  <si>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</si>
  <si>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</si>
  <si>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</si>
  <si>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</si>
  <si>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</si>
  <si>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</si>
  <si>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</si>
  <si>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</si>
  <si>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</si>
  <si>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</si>
  <si>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</si>
  <si>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</si>
  <si>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</si>
  <si>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</si>
  <si>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</si>
  <si>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</si>
  <si>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</si>
  <si>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</si>
  <si>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</si>
  <si>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</si>
  <si>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</si>
  <si>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</si>
  <si>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</si>
  <si>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</si>
  <si>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</si>
  <si>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</si>
  <si>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</si>
  <si>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</si>
  <si>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</si>
  <si>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</si>
  <si>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</si>
  <si>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</si>
  <si>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</si>
  <si>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</si>
  <si>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</si>
  <si>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</si>
  <si>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</si>
  <si>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</si>
  <si>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</si>
  <si>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</si>
  <si>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</si>
  <si>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</si>
  <si>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</si>
  <si>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</si>
  <si>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</si>
  <si>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</si>
  <si>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</si>
  <si>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</si>
  <si>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</si>
  <si>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</si>
  <si>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</si>
  <si>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</si>
  <si>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</si>
  <si>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</si>
  <si>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</si>
  <si>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</si>
  <si>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</si>
  <si>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</si>
  <si>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</si>
  <si>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</si>
  <si>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</si>
  <si>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</si>
  <si>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</si>
  <si>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</si>
  <si>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</si>
  <si>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</si>
  <si>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</si>
  <si>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</si>
  <si>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</si>
  <si>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</si>
  <si>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</si>
  <si>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</si>
  <si>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</si>
  <si>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</si>
  <si>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</si>
  <si>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</si>
  <si>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</si>
  <si>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</si>
  <si>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</si>
  <si>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</si>
  <si>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</si>
  <si>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</si>
  <si>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</si>
  <si>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</si>
  <si>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</si>
  <si>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</si>
  <si>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</si>
  <si>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</si>
  <si>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</si>
  <si>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</si>
  <si>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</si>
  <si>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</si>
  <si>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</si>
  <si>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</si>
  <si>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</si>
  <si>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</si>
  <si>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</si>
  <si>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</si>
  <si>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</si>
  <si>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</si>
  <si>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</si>
  <si>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</si>
  <si>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</si>
  <si>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</si>
  <si>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</si>
  <si>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</si>
  <si>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</si>
  <si>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</si>
  <si>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</si>
  <si>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</si>
  <si>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</si>
  <si>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</si>
  <si>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</si>
  <si>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</si>
  <si>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</si>
  <si>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</si>
  <si>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</si>
  <si>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</si>
  <si>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</si>
  <si>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</si>
  <si>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</si>
  <si>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</si>
  <si>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</si>
  <si>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</si>
  <si>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</si>
  <si>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</si>
  <si>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</si>
  <si>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</si>
  <si>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</si>
  <si>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</si>
  <si>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</si>
  <si>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</si>
  <si>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</si>
  <si>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</si>
  <si>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</si>
  <si>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</si>
  <si>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</si>
  <si>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</si>
  <si>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</si>
  <si>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</si>
  <si>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</si>
  <si>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</si>
  <si>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</si>
  <si>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</si>
  <si>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</si>
  <si>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</si>
  <si>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</si>
  <si>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</si>
  <si>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</si>
  <si>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</si>
  <si>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</si>
  <si>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</si>
  <si>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</si>
  <si>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</si>
  <si>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</si>
  <si>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</si>
  <si>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</si>
  <si>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</si>
  <si>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</si>
  <si>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</si>
  <si>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</si>
  <si>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</si>
  <si>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</si>
  <si>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</si>
  <si>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</si>
  <si>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</si>
  <si>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</si>
  <si>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</si>
  <si>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</si>
  <si>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</si>
  <si>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</si>
  <si>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</si>
  <si>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</si>
  <si>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</si>
  <si>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</si>
  <si>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</si>
  <si>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</si>
  <si>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</si>
  <si>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</si>
  <si>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</si>
  <si>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</si>
  <si>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</si>
  <si>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</si>
  <si>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</si>
  <si>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</si>
  <si>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</si>
  <si>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</si>
  <si>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</si>
  <si>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</si>
  <si>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</si>
  <si>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</si>
  <si>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</si>
  <si>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</si>
  <si>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</si>
  <si>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</si>
  <si>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</si>
  <si>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</si>
  <si>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</si>
  <si>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</si>
  <si>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</si>
  <si>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</si>
  <si>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</si>
  <si>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</si>
  <si>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</si>
  <si>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</si>
  <si>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</si>
  <si>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</si>
  <si>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</si>
  <si>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</si>
  <si>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</si>
  <si>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</si>
  <si>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</si>
  <si>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</si>
  <si>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</si>
  <si>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</si>
  <si>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</si>
  <si>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</si>
  <si>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</si>
  <si>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</si>
  <si>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</si>
  <si>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</si>
  <si>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</si>
  <si>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</si>
  <si>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</si>
  <si>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</si>
  <si>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</si>
  <si>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</si>
  <si>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</si>
  <si>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</si>
  <si>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</si>
  <si>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</si>
  <si>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</si>
  <si>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</si>
  <si>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</si>
  <si>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</si>
  <si>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</si>
  <si>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</si>
  <si>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</si>
  <si>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</si>
  <si>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</si>
  <si>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</si>
  <si>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</si>
  <si>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</si>
  <si>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</si>
  <si>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</si>
  <si>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</si>
  <si>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</si>
  <si>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</si>
  <si>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</si>
  <si>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</si>
  <si>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</si>
  <si>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</si>
  <si>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</si>
  <si>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</si>
  <si>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</si>
  <si>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</si>
  <si>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</si>
  <si>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</si>
  <si>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</si>
  <si>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</si>
  <si>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</si>
  <si>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</si>
  <si>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</si>
  <si>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</si>
  <si>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</si>
  <si>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</si>
  <si>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</si>
  <si>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</si>
  <si>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</si>
  <si>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</si>
  <si>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</si>
  <si>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</si>
  <si>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</si>
  <si>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</si>
  <si>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</si>
  <si>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</si>
  <si>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</si>
  <si>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</si>
  <si>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</si>
  <si>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</si>
  <si>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</si>
  <si>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</si>
  <si>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</si>
  <si>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</si>
  <si>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</si>
  <si>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</si>
  <si>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</si>
  <si>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</si>
  <si>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</si>
  <si>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</si>
  <si>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</si>
  <si>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</si>
  <si>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</si>
  <si>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</si>
  <si>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</si>
  <si>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</si>
  <si>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</si>
  <si>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</si>
  <si>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</si>
  <si>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</si>
  <si>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</si>
  <si>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</si>
  <si>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</si>
  <si>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</si>
  <si>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</si>
  <si>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</si>
  <si>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</si>
  <si>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</si>
  <si>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</si>
  <si>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</si>
  <si>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</si>
  <si>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</si>
  <si>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</si>
  <si>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</si>
  <si>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</si>
  <si>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</si>
  <si>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</si>
  <si>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</si>
  <si>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</si>
  <si>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</si>
  <si>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</si>
  <si>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</si>
  <si>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</si>
  <si>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</si>
  <si>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</si>
  <si>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</si>
  <si>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</si>
  <si>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</si>
  <si>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</si>
  <si>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</si>
  <si>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</si>
  <si>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</si>
  <si>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</si>
  <si>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</si>
  <si>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</si>
  <si>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</si>
  <si>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</si>
  <si>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</si>
  <si>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</si>
  <si>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</si>
  <si>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</si>
  <si>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</si>
  <si>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</si>
  <si>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</si>
  <si>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</si>
  <si>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</si>
  <si>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</si>
  <si>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</si>
  <si>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</si>
  <si>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</si>
  <si>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</si>
  <si>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</si>
  <si>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</si>
  <si>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</si>
  <si>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</si>
  <si>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</si>
  <si>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</si>
  <si>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</si>
  <si>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</si>
  <si>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</si>
  <si>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</si>
  <si>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</si>
  <si>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</si>
  <si>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</si>
  <si>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</si>
  <si>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</si>
  <si>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</si>
  <si>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</si>
  <si>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</si>
  <si>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</si>
  <si>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</si>
  <si>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</si>
  <si>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</si>
  <si>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</si>
  <si>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</si>
  <si>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</si>
  <si>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</si>
  <si>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</si>
  <si>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</si>
  <si>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</si>
  <si>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</si>
  <si>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</si>
  <si>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</si>
  <si>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</si>
  <si>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</si>
  <si>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</si>
  <si>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</si>
  <si>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</si>
  <si>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</si>
  <si>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</si>
  <si>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</si>
  <si>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</si>
  <si>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</si>
  <si>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</si>
  <si>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</si>
  <si>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</si>
  <si>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</si>
  <si>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</si>
  <si>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</si>
  <si>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</si>
  <si>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</si>
  <si>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</si>
  <si>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</si>
  <si>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</si>
  <si>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</si>
  <si>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</si>
  <si>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</si>
  <si>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</si>
  <si>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</si>
  <si>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</si>
  <si>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</si>
  <si>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</si>
  <si>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</si>
  <si>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</si>
  <si>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</si>
  <si>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</si>
  <si>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</si>
  <si>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</si>
  <si>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</si>
  <si>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</si>
  <si>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</si>
  <si>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</si>
  <si>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</si>
  <si>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</si>
  <si>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</si>
  <si>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</si>
  <si>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</si>
  <si>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</si>
  <si>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</si>
  <si>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</si>
  <si>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</si>
  <si>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</si>
  <si>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</si>
  <si>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</si>
  <si>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</si>
  <si>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</si>
  <si>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</si>
  <si>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</si>
  <si>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</si>
  <si>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</si>
  <si>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</si>
  <si>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</si>
  <si>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</si>
  <si>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</si>
  <si>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</si>
  <si>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</si>
  <si>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</si>
  <si>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</si>
  <si>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</si>
  <si>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</si>
  <si>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</si>
  <si>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</si>
  <si>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</si>
  <si>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</si>
  <si>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</si>
  <si>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</si>
  <si>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</si>
  <si>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</si>
  <si>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</si>
  <si>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</si>
  <si>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</si>
  <si>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</si>
  <si>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</si>
  <si>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</si>
  <si>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</si>
  <si>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</si>
  <si>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</si>
  <si>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</si>
  <si>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</si>
  <si>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</si>
  <si>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</si>
  <si>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</si>
  <si>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</si>
  <si>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</si>
  <si>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</si>
  <si>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</si>
  <si>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</si>
  <si>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</si>
  <si>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</si>
  <si>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</si>
  <si>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</si>
  <si>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</si>
  <si>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</si>
  <si>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</si>
  <si>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</si>
  <si>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</si>
  <si>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</si>
  <si>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</si>
  <si>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</si>
  <si>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</si>
  <si>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</si>
  <si>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</si>
  <si>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</si>
  <si>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</si>
  <si>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</si>
  <si>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</si>
  <si>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</si>
  <si>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</si>
  <si>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</si>
  <si>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</si>
  <si>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</si>
  <si>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</si>
  <si>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</si>
  <si>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</si>
  <si>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</si>
  <si>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</si>
  <si>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</si>
  <si>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</si>
  <si>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</si>
  <si>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</si>
  <si>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</si>
  <si>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</si>
  <si>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</si>
  <si>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</si>
  <si>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</si>
  <si>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</si>
  <si>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</si>
  <si>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</si>
  <si>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</si>
  <si>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</si>
  <si>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</si>
  <si>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</si>
  <si>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</si>
  <si>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</si>
  <si>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</si>
  <si>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</si>
  <si>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</si>
  <si>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</si>
  <si>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</si>
  <si>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</si>
  <si>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</si>
  <si>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</si>
  <si>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</si>
  <si>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</si>
  <si>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</si>
  <si>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</si>
  <si>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</si>
  <si>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</si>
  <si>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</si>
  <si>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</si>
  <si>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</si>
  <si>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</si>
  <si>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</si>
  <si>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</si>
  <si>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</si>
  <si>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</si>
  <si>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</si>
  <si>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</si>
  <si>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</si>
  <si>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</si>
  <si>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</si>
  <si>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</si>
  <si>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</si>
  <si>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</si>
  <si>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</si>
  <si>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</si>
  <si>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</si>
  <si>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</si>
  <si>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</si>
  <si>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</si>
  <si>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</si>
  <si>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</si>
  <si>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</si>
  <si>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</si>
  <si>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</si>
  <si>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</si>
  <si>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</si>
  <si>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</si>
  <si>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</si>
  <si>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</si>
  <si>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</si>
  <si>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</si>
  <si>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</si>
  <si>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</si>
  <si>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</si>
  <si>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</si>
  <si>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</si>
  <si>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</si>
  <si>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</si>
  <si>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</si>
  <si>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</si>
  <si>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</si>
  <si>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</si>
  <si>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</si>
  <si>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</si>
  <si>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</si>
  <si>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</si>
  <si>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</si>
  <si>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</si>
  <si>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</si>
  <si>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</si>
  <si>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</si>
  <si>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</si>
  <si>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</si>
  <si>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</si>
  <si>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</si>
  <si>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</si>
  <si>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</si>
  <si>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</si>
  <si>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</si>
  <si>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</si>
  <si>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</si>
  <si>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</si>
  <si>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</si>
  <si>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</si>
  <si>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</si>
  <si>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</si>
  <si>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</si>
  <si>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</si>
  <si>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</si>
  <si>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</si>
  <si>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</si>
  <si>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</si>
  <si>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</si>
  <si>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</si>
  <si>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</si>
  <si>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</si>
  <si>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</si>
  <si>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</si>
  <si>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</si>
  <si>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</si>
  <si>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</si>
  <si>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</si>
  <si>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</si>
  <si>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</si>
  <si>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</si>
  <si>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</si>
  <si>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</si>
  <si>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</si>
  <si>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</si>
  <si>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</si>
  <si>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</si>
  <si>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</si>
  <si>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</si>
  <si>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</si>
  <si>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</si>
  <si>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</si>
  <si>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</si>
  <si>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</si>
  <si>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</si>
  <si>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</si>
  <si>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</si>
  <si>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</si>
  <si>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</si>
  <si>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</si>
  <si>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</si>
  <si>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</si>
  <si>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</si>
  <si>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</si>
  <si>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</si>
  <si>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</si>
  <si>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</si>
  <si>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</si>
  <si>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</si>
  <si>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</si>
  <si>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</si>
  <si>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</si>
  <si>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</si>
  <si>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</si>
  <si>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</si>
  <si>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</si>
  <si>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</si>
  <si>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</si>
  <si>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</si>
  <si>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</si>
  <si>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</si>
  <si>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</si>
  <si>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</si>
  <si>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</si>
  <si>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</si>
  <si>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</si>
  <si>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</si>
  <si>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</si>
  <si>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</si>
  <si>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</si>
  <si>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</si>
  <si>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</si>
  <si>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</si>
  <si>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</si>
  <si>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</si>
  <si>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</si>
  <si>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</si>
  <si>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</si>
  <si>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</si>
  <si>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</si>
  <si>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</si>
  <si>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</si>
  <si>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</si>
  <si>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</si>
  <si>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</si>
  <si>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</si>
  <si>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</si>
  <si>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</si>
  <si>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</si>
  <si>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</si>
  <si>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</si>
  <si>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</si>
  <si>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</si>
  <si>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</si>
  <si>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</si>
  <si>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</si>
  <si>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</si>
  <si>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</si>
  <si>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</si>
  <si>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</si>
  <si>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</si>
  <si>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</si>
  <si>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</si>
  <si>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</si>
  <si>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</si>
  <si>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</si>
  <si>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</si>
  <si>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</si>
  <si>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</si>
  <si>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</si>
  <si>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</si>
  <si>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</si>
  <si>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</si>
  <si>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</si>
  <si>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</si>
  <si>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</si>
  <si>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</si>
  <si>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</si>
  <si>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</si>
  <si>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</si>
  <si>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</si>
  <si>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</si>
  <si>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</si>
  <si>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</si>
  <si>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</si>
  <si>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</si>
  <si>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</si>
  <si>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</si>
  <si>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</si>
  <si>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</si>
  <si>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</si>
  <si>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</si>
  <si>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</si>
  <si>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</si>
  <si>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</si>
  <si>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</si>
  <si>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</si>
  <si>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</si>
  <si>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</si>
  <si>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</si>
  <si>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</si>
  <si>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</si>
  <si>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</si>
  <si>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</si>
  <si>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</si>
  <si>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</si>
  <si>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</si>
  <si>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</si>
  <si>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</si>
  <si>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</si>
  <si>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</si>
  <si>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</si>
  <si>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</si>
  <si>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</si>
  <si>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</si>
  <si>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</si>
  <si>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</si>
  <si>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</si>
  <si>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</si>
  <si>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</si>
  <si>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</si>
  <si>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</si>
  <si>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</si>
  <si>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</si>
  <si>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</si>
  <si>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</si>
  <si>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</si>
  <si>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</si>
  <si>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</si>
  <si>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</si>
  <si>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</si>
  <si>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</si>
  <si>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</si>
  <si>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pobreza% / pbi %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</si>
  <si>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</si>
  <si>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</si>
  <si>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</si>
  <si>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</si>
  <si>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</si>
  <si>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pro-pobre débil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</si>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</sst>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2" formatCode="0.0000000"/>
    <numFmt numFmtId="174" formatCode="0.00000"/>
    <numFmt numFmtId="182" formatCode="_-[$S/-280A]\ * #,##0_-;\-[$S/-280A]\ * #,##0_-;_-[$S/-280A]\ * &quot;-&quot;??_-;_-@_-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9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42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497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172" fontId="0" fillId="0" borderId="0" xfId="0" applyNumberFormat="1"/>
    <xf numFmtId="0" fontId="89" fillId="8" borderId="17" xfId="0" applyFont="1" applyFill="1" applyBorder="1" applyAlignment="1">
      <alignment horizontal="left" wrapText="1"/>
    </xf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0" fontId="91" fillId="0" borderId="8" xfId="0" applyFont="1" applyBorder="1" applyAlignment="1">
      <alignment horizontal="center" vertical="center" wrapText="1"/>
    </xf>
    <xf numFmtId="174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8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89" fillId="8" borderId="23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90" fillId="0" borderId="27" xfId="0" applyFont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82" fontId="90" fillId="0" borderId="21" xfId="0" applyNumberFormat="1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theme" Target="theme/theme1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sharedStrings" Target="sharedStrings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externalLink" Target="externalLinks/externalLink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externalLink" Target="externalLinks/externalLink2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styles" Target="styles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calcChain" Target="calcChain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83820</xdr:colOff>
      <xdr:row>0</xdr:row>
      <xdr:rowOff>144780</xdr:rowOff>
    </xdr:from>
    <xdr:to>
      <xdr:col>9</xdr:col>
      <xdr:colOff>416983</xdr:colOff>
      <xdr:row>2</xdr:row>
      <xdr:rowOff>135890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668000" y="1447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342900</xdr:colOff>
      <xdr:row>2</xdr:row>
      <xdr:rowOff>167640</xdr:rowOff>
    </xdr:from>
    <xdr:to>
      <xdr:col>10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5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25" t="s">
        <v>301</v>
      </c>
      <c r="B1" s="324"/>
      <c r="C1" s="426" t="s">
        <v>328</v>
      </c>
      <c r="D1" s="426"/>
      <c r="E1" s="426"/>
      <c r="F1" s="426"/>
      <c r="G1" s="426"/>
      <c r="H1" s="426"/>
      <c r="I1" s="426"/>
      <c r="J1" s="426"/>
      <c r="K1" s="426"/>
      <c r="L1" s="426"/>
      <c r="M1" s="426"/>
    </row>
    <row r="2" spans="1:20" ht="2.25" customHeight="1" x14ac:dyDescent="0.35">
      <c r="A2" s="425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25"/>
      <c r="B3" s="324"/>
      <c r="C3" s="424" t="s">
        <v>302</v>
      </c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</row>
    <row r="4" spans="1:20" s="305" customFormat="1" x14ac:dyDescent="0.35">
      <c r="A4" s="425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25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25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25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25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25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25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25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25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25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25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25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25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25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25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25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25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25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25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25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25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24" t="s">
        <v>74</v>
      </c>
      <c r="D84" s="424"/>
      <c r="E84" s="424"/>
      <c r="F84" s="424"/>
      <c r="G84" s="424"/>
      <c r="H84" s="424"/>
      <c r="I84" s="424"/>
      <c r="J84" s="424"/>
      <c r="K84" s="424"/>
      <c r="L84" s="424"/>
      <c r="M84" s="424"/>
      <c r="N84" s="424"/>
      <c r="O84" s="424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24" t="s">
        <v>75</v>
      </c>
      <c r="D189" s="424"/>
      <c r="E189" s="424"/>
      <c r="F189" s="424"/>
      <c r="G189" s="424"/>
      <c r="H189" s="424"/>
      <c r="I189" s="424"/>
      <c r="J189" s="424"/>
      <c r="K189" s="424"/>
      <c r="L189" s="424"/>
      <c r="M189" s="424"/>
      <c r="N189" s="424"/>
      <c r="O189" s="424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24" t="s">
        <v>125</v>
      </c>
      <c r="D360" s="424"/>
      <c r="E360" s="424"/>
      <c r="F360" s="424"/>
      <c r="G360" s="424"/>
      <c r="H360" s="424"/>
      <c r="I360" s="424"/>
      <c r="J360" s="424"/>
      <c r="K360" s="424"/>
      <c r="L360" s="424"/>
      <c r="M360" s="424"/>
      <c r="N360" s="424"/>
      <c r="O360" s="424"/>
    </row>
    <row r="361" spans="3:20" ht="19.5" customHeight="1" x14ac:dyDescent="0.35">
      <c r="C361" s="424" t="s">
        <v>129</v>
      </c>
      <c r="D361" s="424"/>
      <c r="E361" s="424"/>
      <c r="F361" s="424"/>
      <c r="G361" s="424"/>
      <c r="H361" s="424"/>
      <c r="I361" s="424"/>
      <c r="J361" s="424"/>
      <c r="K361" s="424"/>
      <c r="L361" s="424"/>
      <c r="M361" s="424"/>
      <c r="N361" s="424"/>
      <c r="O361" s="424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24" t="s">
        <v>130</v>
      </c>
      <c r="D412" s="424"/>
      <c r="E412" s="424"/>
      <c r="F412" s="424"/>
      <c r="G412" s="424"/>
      <c r="H412" s="424"/>
      <c r="I412" s="424"/>
      <c r="J412" s="424"/>
      <c r="K412" s="424"/>
      <c r="L412" s="424"/>
      <c r="M412" s="424"/>
      <c r="N412" s="424"/>
      <c r="O412" s="424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27"/>
      <c r="B1" s="427"/>
      <c r="C1" s="427"/>
      <c r="D1" s="427"/>
      <c r="E1" s="427"/>
      <c r="F1" s="427"/>
      <c r="G1" s="427"/>
      <c r="H1" s="105"/>
      <c r="I1" s="105"/>
      <c r="J1" s="218"/>
    </row>
    <row r="2" spans="1:12" ht="15.6" x14ac:dyDescent="0.3">
      <c r="A2" s="427"/>
      <c r="B2" s="427"/>
      <c r="C2" s="427"/>
      <c r="D2" s="427"/>
      <c r="E2" s="427"/>
      <c r="F2" s="427"/>
      <c r="G2" s="427"/>
      <c r="H2" s="105"/>
      <c r="I2" s="105"/>
      <c r="J2" s="218"/>
    </row>
    <row r="3" spans="1:12" ht="15.6" x14ac:dyDescent="0.3">
      <c r="A3" s="427"/>
      <c r="B3" s="427"/>
      <c r="C3" s="427"/>
      <c r="D3" s="427"/>
      <c r="E3" s="427"/>
      <c r="F3" s="427"/>
      <c r="G3" s="427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27"/>
      <c r="B36" s="427"/>
      <c r="C36" s="427"/>
      <c r="D36" s="427"/>
      <c r="E36" s="427"/>
      <c r="F36" s="427"/>
      <c r="G36" s="427"/>
      <c r="H36" s="427"/>
      <c r="I36" s="91"/>
    </row>
    <row r="37" spans="1:13" ht="15.6" x14ac:dyDescent="0.3">
      <c r="A37" s="428"/>
      <c r="B37" s="428"/>
      <c r="C37" s="428"/>
      <c r="D37" s="428"/>
      <c r="E37" s="428"/>
      <c r="F37" s="428"/>
      <c r="G37" s="428"/>
      <c r="H37" s="428"/>
      <c r="I37" s="106"/>
    </row>
    <row r="38" spans="1:13" ht="15.6" x14ac:dyDescent="0.3">
      <c r="A38" s="427"/>
      <c r="B38" s="427"/>
      <c r="C38" s="427"/>
      <c r="D38" s="427"/>
      <c r="E38" s="427"/>
      <c r="F38" s="427"/>
      <c r="G38" s="427"/>
      <c r="H38" s="427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2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2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27"/>
      <c r="B54" s="427"/>
      <c r="C54" s="427"/>
      <c r="D54" s="427"/>
      <c r="E54" s="427"/>
      <c r="F54" s="427"/>
      <c r="G54" s="427"/>
      <c r="H54" s="427"/>
      <c r="I54" s="427"/>
      <c r="J54" s="427"/>
    </row>
    <row r="55" spans="1:16" s="195" customFormat="1" ht="15.6" x14ac:dyDescent="0.3">
      <c r="A55" s="427"/>
      <c r="B55" s="427"/>
      <c r="C55" s="427"/>
      <c r="D55" s="427"/>
      <c r="E55" s="427"/>
      <c r="F55" s="427"/>
      <c r="G55" s="427"/>
      <c r="H55" s="427"/>
      <c r="I55" s="427"/>
      <c r="J55" s="427"/>
    </row>
    <row r="56" spans="1:16" s="195" customFormat="1" ht="15.6" x14ac:dyDescent="0.3">
      <c r="A56" s="427"/>
      <c r="B56" s="427"/>
      <c r="C56" s="427"/>
      <c r="D56" s="427"/>
      <c r="E56" s="427"/>
      <c r="F56" s="427"/>
      <c r="G56" s="427"/>
      <c r="H56" s="427"/>
      <c r="I56" s="427"/>
      <c r="J56" s="427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27"/>
      <c r="B54" s="427"/>
      <c r="C54" s="427"/>
      <c r="D54" s="427"/>
      <c r="E54" s="427"/>
      <c r="F54" s="427"/>
      <c r="G54" s="427"/>
      <c r="H54" s="427"/>
      <c r="I54" s="427"/>
      <c r="J54" s="427"/>
    </row>
    <row r="55" spans="1:12" s="195" customFormat="1" ht="15.6" x14ac:dyDescent="0.3">
      <c r="A55" s="430"/>
      <c r="B55" s="430"/>
      <c r="C55" s="430"/>
      <c r="D55" s="430"/>
      <c r="E55" s="430"/>
      <c r="F55" s="430"/>
      <c r="G55" s="430"/>
      <c r="H55" s="430"/>
      <c r="I55" s="430"/>
      <c r="J55" s="430"/>
    </row>
    <row r="56" spans="1:12" s="195" customFormat="1" ht="15.6" x14ac:dyDescent="0.3">
      <c r="A56" s="427"/>
      <c r="B56" s="427"/>
      <c r="C56" s="427"/>
      <c r="D56" s="427"/>
      <c r="E56" s="427"/>
      <c r="F56" s="427"/>
      <c r="G56" s="427"/>
      <c r="H56" s="427"/>
      <c r="I56" s="427"/>
      <c r="J56" s="427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27"/>
      <c r="B54" s="427"/>
      <c r="C54" s="427"/>
      <c r="D54" s="427"/>
      <c r="E54" s="427"/>
      <c r="F54" s="427"/>
      <c r="G54" s="427"/>
      <c r="H54" s="427"/>
      <c r="I54" s="427"/>
      <c r="J54" s="427"/>
    </row>
    <row r="55" spans="1:16" s="195" customFormat="1" ht="15.6" x14ac:dyDescent="0.3">
      <c r="A55" s="427"/>
      <c r="B55" s="427"/>
      <c r="C55" s="427"/>
      <c r="D55" s="427"/>
      <c r="E55" s="427"/>
      <c r="F55" s="427"/>
      <c r="G55" s="427"/>
      <c r="H55" s="427"/>
      <c r="I55" s="427"/>
      <c r="J55" s="427"/>
    </row>
    <row r="56" spans="1:16" s="195" customFormat="1" ht="15.6" x14ac:dyDescent="0.3">
      <c r="A56" s="427"/>
      <c r="B56" s="427"/>
      <c r="C56" s="427"/>
      <c r="D56" s="427"/>
      <c r="E56" s="427"/>
      <c r="F56" s="427"/>
      <c r="G56" s="427"/>
      <c r="H56" s="427"/>
      <c r="I56" s="427"/>
      <c r="J56" s="427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27"/>
      <c r="B54" s="427"/>
      <c r="C54" s="427"/>
      <c r="D54" s="427"/>
      <c r="E54" s="427"/>
      <c r="F54" s="427"/>
      <c r="G54" s="427"/>
      <c r="H54" s="427"/>
      <c r="I54" s="427"/>
      <c r="J54" s="427"/>
    </row>
    <row r="55" spans="1:12" s="195" customFormat="1" ht="15.6" x14ac:dyDescent="0.3">
      <c r="A55" s="430"/>
      <c r="B55" s="430"/>
      <c r="C55" s="430"/>
      <c r="D55" s="430"/>
      <c r="E55" s="430"/>
      <c r="F55" s="430"/>
      <c r="G55" s="430"/>
      <c r="H55" s="430"/>
      <c r="I55" s="430"/>
      <c r="J55" s="430"/>
    </row>
    <row r="56" spans="1:12" s="195" customFormat="1" ht="15.6" x14ac:dyDescent="0.3">
      <c r="A56" s="427"/>
      <c r="B56" s="427"/>
      <c r="C56" s="427"/>
      <c r="D56" s="427"/>
      <c r="E56" s="427"/>
      <c r="F56" s="427"/>
      <c r="G56" s="427"/>
      <c r="H56" s="427"/>
      <c r="I56" s="427"/>
      <c r="J56" s="427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27"/>
      <c r="B54" s="427"/>
      <c r="C54" s="427"/>
      <c r="D54" s="427"/>
      <c r="E54" s="427"/>
      <c r="F54" s="427"/>
      <c r="G54" s="427"/>
      <c r="H54" s="427"/>
      <c r="I54" s="427"/>
      <c r="J54" s="427"/>
    </row>
    <row r="55" spans="1:16" s="195" customFormat="1" ht="15.6" x14ac:dyDescent="0.3">
      <c r="A55" s="427"/>
      <c r="B55" s="427"/>
      <c r="C55" s="427"/>
      <c r="D55" s="427"/>
      <c r="E55" s="427"/>
      <c r="F55" s="427"/>
      <c r="G55" s="427"/>
      <c r="H55" s="427"/>
      <c r="I55" s="427"/>
      <c r="J55" s="427"/>
    </row>
    <row r="56" spans="1:16" s="195" customFormat="1" ht="15.6" x14ac:dyDescent="0.3">
      <c r="A56" s="427"/>
      <c r="B56" s="427"/>
      <c r="C56" s="427"/>
      <c r="D56" s="427"/>
      <c r="E56" s="427"/>
      <c r="F56" s="427"/>
      <c r="G56" s="427"/>
      <c r="H56" s="427"/>
      <c r="I56" s="427"/>
      <c r="J56" s="427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27"/>
      <c r="B54" s="427"/>
      <c r="C54" s="427"/>
      <c r="D54" s="427"/>
      <c r="E54" s="427"/>
      <c r="F54" s="427"/>
      <c r="G54" s="427"/>
      <c r="H54" s="427"/>
      <c r="I54" s="427"/>
      <c r="J54" s="427"/>
    </row>
    <row r="55" spans="1:12" s="195" customFormat="1" ht="15.6" x14ac:dyDescent="0.3">
      <c r="A55" s="430"/>
      <c r="B55" s="430"/>
      <c r="C55" s="430"/>
      <c r="D55" s="430"/>
      <c r="E55" s="430"/>
      <c r="F55" s="430"/>
      <c r="G55" s="430"/>
      <c r="H55" s="430"/>
      <c r="I55" s="430"/>
      <c r="J55" s="430"/>
    </row>
    <row r="56" spans="1:12" s="195" customFormat="1" ht="15.6" x14ac:dyDescent="0.3">
      <c r="A56" s="427"/>
      <c r="B56" s="427"/>
      <c r="C56" s="427"/>
      <c r="D56" s="427"/>
      <c r="E56" s="427"/>
      <c r="F56" s="427"/>
      <c r="G56" s="427"/>
      <c r="H56" s="427"/>
      <c r="I56" s="427"/>
      <c r="J56" s="427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7"/>
      <c r="B1" s="427"/>
      <c r="C1" s="427"/>
      <c r="D1" s="427"/>
      <c r="E1" s="427"/>
      <c r="F1" s="427"/>
      <c r="G1" s="427"/>
      <c r="H1" s="427"/>
      <c r="I1" s="80"/>
      <c r="J1" s="83"/>
    </row>
    <row r="2" spans="1:10" ht="15.6" x14ac:dyDescent="0.3">
      <c r="A2" s="427"/>
      <c r="B2" s="427"/>
      <c r="C2" s="427"/>
      <c r="D2" s="427"/>
      <c r="E2" s="427"/>
      <c r="F2" s="427"/>
      <c r="G2" s="427"/>
      <c r="H2" s="427"/>
      <c r="I2" s="80"/>
      <c r="J2" s="83"/>
    </row>
    <row r="3" spans="1:10" ht="15.6" x14ac:dyDescent="0.3">
      <c r="A3" s="427"/>
      <c r="B3" s="427"/>
      <c r="C3" s="427"/>
      <c r="D3" s="427"/>
      <c r="E3" s="427"/>
      <c r="F3" s="427"/>
      <c r="G3" s="427"/>
      <c r="H3" s="427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9"/>
      <c r="B30" s="429"/>
      <c r="C30" s="429"/>
      <c r="D30" s="429"/>
      <c r="E30" s="429"/>
      <c r="F30" s="429"/>
      <c r="G30" s="429"/>
      <c r="H30" s="429"/>
      <c r="I30" s="83"/>
    </row>
    <row r="31" spans="1:18" ht="15.6" x14ac:dyDescent="0.3">
      <c r="A31" s="427"/>
      <c r="B31" s="427"/>
      <c r="C31" s="427"/>
      <c r="D31" s="427"/>
      <c r="E31" s="427"/>
      <c r="F31" s="427"/>
      <c r="G31" s="427"/>
      <c r="H31" s="427"/>
      <c r="I31" s="427"/>
      <c r="J31" s="427"/>
    </row>
    <row r="32" spans="1:18" ht="15.6" x14ac:dyDescent="0.3">
      <c r="A32" s="428"/>
      <c r="B32" s="428"/>
      <c r="C32" s="428"/>
      <c r="D32" s="428"/>
      <c r="E32" s="428"/>
      <c r="F32" s="428"/>
      <c r="G32" s="428"/>
      <c r="H32" s="428"/>
      <c r="I32" s="428"/>
      <c r="J32" s="428"/>
    </row>
    <row r="33" spans="1:10" ht="15.6" x14ac:dyDescent="0.3">
      <c r="A33" s="427"/>
      <c r="B33" s="427"/>
      <c r="C33" s="427"/>
      <c r="D33" s="427"/>
      <c r="E33" s="427"/>
      <c r="F33" s="427"/>
      <c r="G33" s="427"/>
      <c r="H33" s="427"/>
      <c r="I33" s="427"/>
      <c r="J33" s="427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workbookViewId="0">
      <selection activeCell="C26" sqref="C26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862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855</v>
      </c>
      <c r="C5" s="350" t="s">
        <v>858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C25" sqref="C25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v>612607484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612607484</v>
      </c>
    </row>
    <row r="7" spans="1:10" x14ac:dyDescent="0.3">
      <c r="A7" s="352">
        <v>2008</v>
      </c>
      <c r="B7" s="347">
        <v>783358903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750444123.50544012</v>
      </c>
      <c r="G7" s="349">
        <f>(F7-F6)/F6</f>
        <v>0.22499992753180292</v>
      </c>
    </row>
    <row r="8" spans="1:10" x14ac:dyDescent="0.3">
      <c r="A8" s="352">
        <v>2009</v>
      </c>
      <c r="B8" s="347"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4.8038449601372032E-2</v>
      </c>
    </row>
    <row r="9" spans="1:10" x14ac:dyDescent="0.3">
      <c r="A9" s="352">
        <v>2010</v>
      </c>
      <c r="B9" s="347"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v>1008367335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901357259.79099941</v>
      </c>
      <c r="G10" s="349">
        <f t="shared" si="2"/>
        <v>4.7751672201281188E-2</v>
      </c>
    </row>
    <row r="11" spans="1:10" x14ac:dyDescent="0.3">
      <c r="A11" s="352">
        <v>2012</v>
      </c>
      <c r="B11" s="347"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0.10824825410181703</v>
      </c>
    </row>
    <row r="12" spans="1:10" x14ac:dyDescent="0.3">
      <c r="A12" s="352">
        <v>2013</v>
      </c>
      <c r="B12" s="347"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v>1744439355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1263443303.5632851</v>
      </c>
      <c r="G15" s="349">
        <f t="shared" si="2"/>
        <v>7.9584541135122602E-2</v>
      </c>
    </row>
    <row r="16" spans="1:10" x14ac:dyDescent="0.3">
      <c r="A16" s="352">
        <v>2017</v>
      </c>
      <c r="B16" s="347">
        <v>1939606220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1360491897.3913906</v>
      </c>
      <c r="G16" s="349">
        <f t="shared" si="2"/>
        <v>7.6812781036077846E-2</v>
      </c>
    </row>
    <row r="17" spans="1:7" x14ac:dyDescent="0.3">
      <c r="A17" s="352">
        <v>2018</v>
      </c>
      <c r="B17" s="347"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3.4767541733577205E-2</v>
      </c>
    </row>
    <row r="18" spans="1:7" x14ac:dyDescent="0.3">
      <c r="A18" s="352">
        <v>2019</v>
      </c>
      <c r="B18" s="347"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v>62138632760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41093890772.145927</v>
      </c>
      <c r="G19" s="349">
        <f t="shared" si="2"/>
        <v>27.11326395646433</v>
      </c>
    </row>
    <row r="20" spans="1:7" x14ac:dyDescent="0.3">
      <c r="A20" s="352">
        <v>2021</v>
      </c>
      <c r="B20" s="347"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-0.95313637149081232</v>
      </c>
    </row>
    <row r="21" spans="1:7" x14ac:dyDescent="0.3">
      <c r="A21" s="352">
        <v>2022</v>
      </c>
      <c r="B21" s="347"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B28" sqref="B28"/>
    </sheetView>
  </sheetViews>
  <sheetFormatPr baseColWidth="10" defaultRowHeight="14.4" x14ac:dyDescent="0.3"/>
  <cols>
    <col min="1" max="1" width="17.4414062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872</v>
      </c>
    </row>
    <row r="3" spans="1:18" x14ac:dyDescent="0.3">
      <c r="A3" s="231" t="s">
        <v>848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793432219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v>120891548</v>
      </c>
      <c r="C7" s="347"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490174621</v>
      </c>
      <c r="L7" s="347">
        <v>530091556</v>
      </c>
      <c r="M7" s="347">
        <v>620916450</v>
      </c>
      <c r="N7" s="347">
        <v>633271947</v>
      </c>
      <c r="O7" s="347">
        <v>22079549980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v>407454503</v>
      </c>
      <c r="C8" s="347">
        <v>457083873</v>
      </c>
      <c r="D8" s="347">
        <v>495100947</v>
      </c>
      <c r="E8" s="347">
        <v>503089409</v>
      </c>
      <c r="F8" s="347">
        <v>570279393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25321642786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v>40198348</v>
      </c>
      <c r="C9" s="347"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304779756</v>
      </c>
      <c r="M9" s="347">
        <v>292402710</v>
      </c>
      <c r="N9" s="347">
        <v>285700627</v>
      </c>
      <c r="O9" s="347">
        <v>13944007775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v>612607484</v>
      </c>
      <c r="C10" s="356">
        <v>783358903</v>
      </c>
      <c r="D10" s="356">
        <v>835740310</v>
      </c>
      <c r="E10" s="356">
        <v>924918559</v>
      </c>
      <c r="F10" s="356">
        <v>1008367335</v>
      </c>
      <c r="G10" s="356">
        <v>1163120466</v>
      </c>
      <c r="H10" s="356">
        <v>1295867443</v>
      </c>
      <c r="I10" s="356">
        <v>1481047878</v>
      </c>
      <c r="J10" s="356">
        <v>1562067893</v>
      </c>
      <c r="K10" s="356">
        <v>1744439355</v>
      </c>
      <c r="L10" s="356">
        <v>1939606220</v>
      </c>
      <c r="M10" s="356">
        <v>2056552952</v>
      </c>
      <c r="N10" s="356">
        <v>2174489899</v>
      </c>
      <c r="O10" s="356">
        <v>62138632760</v>
      </c>
      <c r="P10" s="356">
        <v>3006535313</v>
      </c>
      <c r="Q10" s="356">
        <v>2851547566</v>
      </c>
      <c r="R10" s="356"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>+B6/B$12</f>
        <v>44063085</v>
      </c>
      <c r="C15" s="347">
        <f t="shared" ref="C15:R19" si="0">+C6/C$12</f>
        <v>63941234.8575451</v>
      </c>
      <c r="D15" s="347">
        <f t="shared" si="0"/>
        <v>5182546.9698785078</v>
      </c>
      <c r="E15" s="347">
        <f t="shared" si="0"/>
        <v>61908097.602279469</v>
      </c>
      <c r="F15" s="347">
        <f t="shared" si="0"/>
        <v>31643132.288418777</v>
      </c>
      <c r="G15" s="347">
        <f t="shared" si="0"/>
        <v>53463941.713359885</v>
      </c>
      <c r="H15" s="347">
        <f t="shared" si="0"/>
        <v>43003947.255174845</v>
      </c>
      <c r="I15" s="347">
        <f t="shared" si="0"/>
        <v>18166721.919628836</v>
      </c>
      <c r="J15" s="347">
        <f t="shared" si="0"/>
        <v>7879121.7804660192</v>
      </c>
      <c r="K15" s="347">
        <f t="shared" si="0"/>
        <v>5463540.3952285443</v>
      </c>
      <c r="L15" s="347">
        <f t="shared" si="0"/>
        <v>19335370.748534087</v>
      </c>
      <c r="M15" s="347">
        <f t="shared" si="0"/>
        <v>16879710.234235365</v>
      </c>
      <c r="N15" s="347">
        <f t="shared" si="0"/>
        <v>15553860.045977011</v>
      </c>
      <c r="O15" s="347">
        <f t="shared" si="0"/>
        <v>524717321.48693264</v>
      </c>
      <c r="P15" s="347">
        <f t="shared" si="0"/>
        <v>18227283.695144169</v>
      </c>
      <c r="Q15" s="347">
        <f t="shared" si="0"/>
        <v>16346132.346051309</v>
      </c>
      <c r="R15" s="347">
        <f t="shared" si="0"/>
        <v>20634662.767177854</v>
      </c>
    </row>
    <row r="16" spans="1:18" x14ac:dyDescent="0.3">
      <c r="A16" s="358" t="s">
        <v>867</v>
      </c>
      <c r="B16" s="347">
        <f t="shared" ref="B16:Q19" si="1">+B7/B$12</f>
        <v>120891548</v>
      </c>
      <c r="C16" s="347">
        <f t="shared" si="1"/>
        <v>205653536.6065883</v>
      </c>
      <c r="D16" s="347">
        <f t="shared" si="1"/>
        <v>179762664.29484075</v>
      </c>
      <c r="E16" s="347">
        <f t="shared" si="1"/>
        <v>196995054.26049694</v>
      </c>
      <c r="F16" s="347">
        <f t="shared" si="1"/>
        <v>226614930.75672698</v>
      </c>
      <c r="G16" s="347">
        <f t="shared" si="1"/>
        <v>263146336.99746561</v>
      </c>
      <c r="H16" s="347">
        <f t="shared" si="1"/>
        <v>305672688.99609691</v>
      </c>
      <c r="I16" s="347">
        <f t="shared" si="1"/>
        <v>333435179.74632585</v>
      </c>
      <c r="J16" s="347">
        <f t="shared" si="1"/>
        <v>334652134.41982496</v>
      </c>
      <c r="K16" s="347">
        <f t="shared" si="1"/>
        <v>355018270.3136282</v>
      </c>
      <c r="L16" s="347">
        <f t="shared" si="1"/>
        <v>371820454.77952451</v>
      </c>
      <c r="M16" s="347">
        <f t="shared" si="1"/>
        <v>425042176.4071368</v>
      </c>
      <c r="N16" s="347">
        <f t="shared" si="1"/>
        <v>425695292.15695602</v>
      </c>
      <c r="O16" s="347">
        <f t="shared" si="1"/>
        <v>14601779519.042265</v>
      </c>
      <c r="P16" s="347">
        <f t="shared" si="1"/>
        <v>586143327.27892053</v>
      </c>
      <c r="Q16" s="347">
        <f t="shared" si="1"/>
        <v>589123175.71447444</v>
      </c>
      <c r="R16" s="347">
        <f t="shared" si="0"/>
        <v>551694524.7220341</v>
      </c>
    </row>
    <row r="17" spans="1:18" x14ac:dyDescent="0.3">
      <c r="A17" s="357" t="s">
        <v>868</v>
      </c>
      <c r="B17" s="347">
        <f t="shared" si="1"/>
        <v>407454503</v>
      </c>
      <c r="C17" s="347">
        <f t="shared" si="0"/>
        <v>437878353.24054128</v>
      </c>
      <c r="D17" s="347">
        <f t="shared" si="0"/>
        <v>465927113.91013873</v>
      </c>
      <c r="E17" s="347">
        <f t="shared" si="0"/>
        <v>467929342.25748807</v>
      </c>
      <c r="F17" s="347">
        <f t="shared" si="0"/>
        <v>509760137.15255308</v>
      </c>
      <c r="G17" s="347">
        <f t="shared" si="0"/>
        <v>498209164.80988419</v>
      </c>
      <c r="H17" s="347">
        <f t="shared" si="0"/>
        <v>534778589.6666187</v>
      </c>
      <c r="I17" s="347">
        <f t="shared" si="0"/>
        <v>573327146.64155471</v>
      </c>
      <c r="J17" s="347">
        <f t="shared" si="0"/>
        <v>618746439.32572806</v>
      </c>
      <c r="K17" s="347">
        <f t="shared" si="0"/>
        <v>703107158.04771447</v>
      </c>
      <c r="L17" s="347">
        <f t="shared" si="0"/>
        <v>755555365.11403871</v>
      </c>
      <c r="M17" s="347">
        <f t="shared" si="0"/>
        <v>765709604.46964145</v>
      </c>
      <c r="N17" s="347">
        <f t="shared" si="0"/>
        <v>828424492.39159727</v>
      </c>
      <c r="O17" s="347">
        <f t="shared" si="0"/>
        <v>16745859646.41654</v>
      </c>
      <c r="P17" s="347">
        <f t="shared" si="0"/>
        <v>902736644.5935477</v>
      </c>
      <c r="Q17" s="347">
        <f t="shared" si="0"/>
        <v>861575228.36230803</v>
      </c>
      <c r="R17" s="347">
        <f t="shared" si="0"/>
        <v>1002450245.0450773</v>
      </c>
    </row>
    <row r="18" spans="1:18" x14ac:dyDescent="0.3">
      <c r="A18" s="357" t="s">
        <v>869</v>
      </c>
      <c r="B18" s="347">
        <f t="shared" si="1"/>
        <v>40198348</v>
      </c>
      <c r="C18" s="347">
        <f t="shared" si="0"/>
        <v>42970998.80076544</v>
      </c>
      <c r="D18" s="347">
        <f t="shared" si="0"/>
        <v>135621970.53624403</v>
      </c>
      <c r="E18" s="347">
        <f t="shared" si="0"/>
        <v>133445073.27057216</v>
      </c>
      <c r="F18" s="347">
        <f t="shared" si="0"/>
        <v>133339059.59330057</v>
      </c>
      <c r="G18" s="347">
        <f t="shared" si="0"/>
        <v>184108165.9646633</v>
      </c>
      <c r="H18" s="347">
        <f t="shared" si="0"/>
        <v>174129652.26006976</v>
      </c>
      <c r="I18" s="347">
        <f t="shared" si="0"/>
        <v>213494134.94320834</v>
      </c>
      <c r="J18" s="347">
        <f t="shared" si="0"/>
        <v>209027412.98808157</v>
      </c>
      <c r="K18" s="347">
        <f t="shared" si="0"/>
        <v>199854334.80671382</v>
      </c>
      <c r="L18" s="347">
        <f t="shared" si="0"/>
        <v>213780706.74929318</v>
      </c>
      <c r="M18" s="347">
        <f t="shared" si="0"/>
        <v>200161365.10112572</v>
      </c>
      <c r="N18" s="347">
        <f t="shared" si="0"/>
        <v>192052423.06460562</v>
      </c>
      <c r="O18" s="347">
        <f t="shared" si="0"/>
        <v>9221534285.2001877</v>
      </c>
      <c r="P18" s="347">
        <f t="shared" si="0"/>
        <v>418701575.57537138</v>
      </c>
      <c r="Q18" s="347">
        <f t="shared" si="0"/>
        <v>274418654.8660301</v>
      </c>
      <c r="R18" s="347">
        <f t="shared" si="0"/>
        <v>256230510.6533891</v>
      </c>
    </row>
    <row r="19" spans="1:18" x14ac:dyDescent="0.3">
      <c r="A19" s="359" t="s">
        <v>866</v>
      </c>
      <c r="B19" s="347">
        <f t="shared" si="1"/>
        <v>612607484</v>
      </c>
      <c r="C19" s="347">
        <f t="shared" si="0"/>
        <v>750444123.50544012</v>
      </c>
      <c r="D19" s="347">
        <f t="shared" si="0"/>
        <v>786494295.71110201</v>
      </c>
      <c r="E19" s="347">
        <f t="shared" si="0"/>
        <v>860277567.3908366</v>
      </c>
      <c r="F19" s="347">
        <f t="shared" si="0"/>
        <v>901357259.79099941</v>
      </c>
      <c r="G19" s="347">
        <f t="shared" si="0"/>
        <v>998927609.48537302</v>
      </c>
      <c r="H19" s="347">
        <f t="shared" si="0"/>
        <v>1057584878.1779603</v>
      </c>
      <c r="I19" s="347">
        <f t="shared" si="0"/>
        <v>1138423183.2507179</v>
      </c>
      <c r="J19" s="347">
        <f t="shared" si="0"/>
        <v>1170305108.5141006</v>
      </c>
      <c r="K19" s="347">
        <f t="shared" si="0"/>
        <v>1263443303.5632851</v>
      </c>
      <c r="L19" s="347">
        <f t="shared" si="0"/>
        <v>1360491897.3913906</v>
      </c>
      <c r="M19" s="347">
        <f t="shared" si="0"/>
        <v>1407792856.2121394</v>
      </c>
      <c r="N19" s="347">
        <f t="shared" si="0"/>
        <v>1461726067.6591361</v>
      </c>
      <c r="O19" s="347">
        <f t="shared" si="0"/>
        <v>41093890772.145927</v>
      </c>
      <c r="P19" s="347">
        <f t="shared" si="0"/>
        <v>1925808831.1429839</v>
      </c>
      <c r="Q19" s="347">
        <f t="shared" si="0"/>
        <v>1741463191.2888639</v>
      </c>
      <c r="R19" s="347">
        <f t="shared" si="0"/>
        <v>1831009943.1876783</v>
      </c>
    </row>
    <row r="21" spans="1:18" x14ac:dyDescent="0.3">
      <c r="J21" s="415"/>
    </row>
    <row r="23" spans="1:18" x14ac:dyDescent="0.3">
      <c r="O23" s="349">
        <f>+O15/O19</f>
        <v>1.2768742789441444E-2</v>
      </c>
    </row>
    <row r="24" spans="1:18" x14ac:dyDescent="0.3">
      <c r="H24" s="347"/>
      <c r="I24" s="331"/>
      <c r="L24" s="347"/>
    </row>
  </sheetData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31" t="s">
        <v>882</v>
      </c>
      <c r="B2" s="431"/>
      <c r="C2" s="431"/>
      <c r="D2" s="431"/>
      <c r="E2" s="431"/>
      <c r="F2" s="431"/>
      <c r="G2" s="431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35" t="s">
        <v>849</v>
      </c>
      <c r="B4" s="437" t="s">
        <v>883</v>
      </c>
      <c r="C4" s="432" t="s">
        <v>884</v>
      </c>
      <c r="D4" s="439" t="s">
        <v>874</v>
      </c>
      <c r="E4" s="441" t="s">
        <v>885</v>
      </c>
      <c r="F4" s="441" t="s">
        <v>886</v>
      </c>
      <c r="G4" s="432" t="s">
        <v>887</v>
      </c>
      <c r="H4" s="434"/>
      <c r="I4" s="434"/>
    </row>
    <row r="5" spans="1:14" s="369" customFormat="1" ht="27" customHeight="1" x14ac:dyDescent="0.3">
      <c r="A5" s="436"/>
      <c r="B5" s="438"/>
      <c r="C5" s="433"/>
      <c r="D5" s="440"/>
      <c r="E5" s="442"/>
      <c r="F5" s="442"/>
      <c r="G5" s="433"/>
      <c r="H5" s="434"/>
      <c r="I5" s="434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/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443" t="s">
        <v>893</v>
      </c>
      <c r="B2" s="443"/>
      <c r="C2" s="443"/>
      <c r="D2" s="443"/>
      <c r="E2" s="443"/>
      <c r="F2" s="443"/>
      <c r="G2" s="443"/>
    </row>
    <row r="3" spans="1:9" x14ac:dyDescent="0.3">
      <c r="A3" s="444"/>
      <c r="B3" s="444"/>
      <c r="C3" s="444"/>
      <c r="D3" s="444"/>
      <c r="E3" s="444"/>
      <c r="F3" s="444"/>
      <c r="G3" s="444"/>
    </row>
    <row r="4" spans="1:9" s="369" customFormat="1" ht="24.9" customHeight="1" x14ac:dyDescent="0.3">
      <c r="A4" s="435" t="s">
        <v>849</v>
      </c>
      <c r="B4" s="432" t="s">
        <v>883</v>
      </c>
      <c r="C4" s="432" t="s">
        <v>884</v>
      </c>
      <c r="D4" s="432" t="s">
        <v>874</v>
      </c>
      <c r="E4" s="441" t="s">
        <v>894</v>
      </c>
      <c r="F4" s="441" t="s">
        <v>886</v>
      </c>
      <c r="G4" s="432" t="s">
        <v>887</v>
      </c>
      <c r="H4" s="434"/>
      <c r="I4" s="434"/>
    </row>
    <row r="5" spans="1:9" s="369" customFormat="1" ht="18.75" customHeight="1" x14ac:dyDescent="0.3">
      <c r="A5" s="445"/>
      <c r="B5" s="442"/>
      <c r="C5" s="442"/>
      <c r="D5" s="442"/>
      <c r="E5" s="442"/>
      <c r="F5" s="442"/>
      <c r="G5" s="442"/>
      <c r="H5" s="434"/>
      <c r="I5" s="434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B3" sqref="B3:J13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447" t="s">
        <v>903</v>
      </c>
      <c r="C3" s="447" t="s">
        <v>2</v>
      </c>
      <c r="D3" s="447"/>
      <c r="E3" s="447"/>
      <c r="F3" s="447"/>
      <c r="G3" s="447"/>
      <c r="H3" s="447"/>
      <c r="I3" s="449" t="s">
        <v>904</v>
      </c>
      <c r="J3" s="449"/>
      <c r="K3" s="399"/>
    </row>
    <row r="4" spans="2:11" ht="16.8" customHeight="1" thickBot="1" x14ac:dyDescent="0.35">
      <c r="B4" s="448"/>
      <c r="C4" s="448"/>
      <c r="D4" s="448"/>
      <c r="E4" s="448"/>
      <c r="F4" s="448"/>
      <c r="G4" s="448"/>
      <c r="H4" s="448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450" t="s">
        <v>912</v>
      </c>
      <c r="D5" s="450"/>
      <c r="E5" s="450"/>
      <c r="F5" s="450"/>
      <c r="G5" s="450"/>
      <c r="H5" s="450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446" t="s">
        <v>914</v>
      </c>
      <c r="D6" s="446"/>
      <c r="E6" s="446"/>
      <c r="F6" s="446"/>
      <c r="G6" s="446"/>
      <c r="H6" s="446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446" t="s">
        <v>915</v>
      </c>
      <c r="D7" s="446"/>
      <c r="E7" s="446"/>
      <c r="F7" s="446"/>
      <c r="G7" s="446"/>
      <c r="H7" s="446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446" t="s">
        <v>913</v>
      </c>
      <c r="D8" s="446"/>
      <c r="E8" s="446"/>
      <c r="F8" s="446"/>
      <c r="G8" s="446"/>
      <c r="H8" s="446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446" t="s">
        <v>12</v>
      </c>
      <c r="D9" s="446"/>
      <c r="E9" s="446"/>
      <c r="F9" s="446"/>
      <c r="G9" s="446"/>
      <c r="H9" s="446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B1" sqref="B1:J10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451" t="s">
        <v>931</v>
      </c>
      <c r="C1" s="451"/>
      <c r="D1" s="451"/>
      <c r="E1" s="451"/>
      <c r="F1" s="451"/>
      <c r="G1" s="451"/>
      <c r="H1" s="451"/>
      <c r="I1" s="451"/>
      <c r="J1" s="451"/>
    </row>
    <row r="2" spans="2:11" ht="21" customHeight="1" x14ac:dyDescent="0.3">
      <c r="B2" s="451"/>
      <c r="C2" s="451"/>
      <c r="D2" s="451"/>
      <c r="E2" s="451"/>
      <c r="F2" s="451"/>
      <c r="G2" s="451"/>
      <c r="H2" s="451"/>
      <c r="I2" s="451"/>
      <c r="J2" s="451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447" t="s">
        <v>903</v>
      </c>
      <c r="C4" s="447" t="s">
        <v>2</v>
      </c>
      <c r="D4" s="447"/>
      <c r="E4" s="447"/>
      <c r="F4" s="447"/>
      <c r="G4" s="447"/>
      <c r="H4" s="447"/>
      <c r="I4" s="449" t="s">
        <v>904</v>
      </c>
      <c r="J4" s="449"/>
      <c r="K4" s="399"/>
    </row>
    <row r="5" spans="2:11" ht="16.8" customHeight="1" thickBot="1" x14ac:dyDescent="0.35">
      <c r="B5" s="448"/>
      <c r="C5" s="448"/>
      <c r="D5" s="448"/>
      <c r="E5" s="448"/>
      <c r="F5" s="448"/>
      <c r="G5" s="448"/>
      <c r="H5" s="448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450" t="s">
        <v>932</v>
      </c>
      <c r="D6" s="450"/>
      <c r="E6" s="450"/>
      <c r="F6" s="450"/>
      <c r="G6" s="450"/>
      <c r="H6" s="450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446" t="s">
        <v>933</v>
      </c>
      <c r="D7" s="446"/>
      <c r="E7" s="446"/>
      <c r="F7" s="446"/>
      <c r="G7" s="446"/>
      <c r="H7" s="446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446" t="s">
        <v>934</v>
      </c>
      <c r="D8" s="446"/>
      <c r="E8" s="446"/>
      <c r="F8" s="446"/>
      <c r="G8" s="446"/>
      <c r="H8" s="446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446" t="s">
        <v>935</v>
      </c>
      <c r="D9" s="446"/>
      <c r="E9" s="446"/>
      <c r="F9" s="446"/>
      <c r="G9" s="446"/>
      <c r="H9" s="446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446" t="s">
        <v>936</v>
      </c>
      <c r="D10" s="446"/>
      <c r="E10" s="446"/>
      <c r="F10" s="446"/>
      <c r="G10" s="446"/>
      <c r="H10" s="446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F5" sqref="F5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x14ac:dyDescent="0.3">
      <c r="J4" s="419"/>
      <c r="K4" s="416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J5" s="419"/>
    </row>
    <row r="6" spans="1:12" ht="15.6" x14ac:dyDescent="0.3">
      <c r="A6" s="405">
        <v>2007</v>
      </c>
      <c r="B6">
        <v>42.4</v>
      </c>
      <c r="C6">
        <v>11.2</v>
      </c>
      <c r="D6">
        <f>39.1</f>
        <v>39.1</v>
      </c>
      <c r="E6">
        <v>9.9600000000000009</v>
      </c>
      <c r="J6" s="419"/>
    </row>
    <row r="7" spans="1:12" ht="15.6" x14ac:dyDescent="0.3">
      <c r="A7" s="405">
        <v>2008</v>
      </c>
      <c r="B7">
        <v>37.299999999999997</v>
      </c>
      <c r="C7">
        <v>10.9</v>
      </c>
      <c r="D7" s="404">
        <f>38.6</f>
        <v>38.6</v>
      </c>
      <c r="E7" s="404">
        <v>13.49</v>
      </c>
    </row>
    <row r="8" spans="1:12" ht="15.6" x14ac:dyDescent="0.3">
      <c r="A8" s="405">
        <v>2009</v>
      </c>
      <c r="B8">
        <v>33.5</v>
      </c>
      <c r="C8">
        <v>9.5</v>
      </c>
      <c r="D8">
        <v>35.200000000000003</v>
      </c>
      <c r="E8" s="404">
        <v>10.92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17">
        <f>31.4</f>
        <v>31.4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v>29.4</v>
      </c>
      <c r="E10" s="404">
        <v>8.2100000000000009</v>
      </c>
      <c r="F10" s="404"/>
    </row>
    <row r="11" spans="1:12" ht="15.6" x14ac:dyDescent="0.3">
      <c r="A11" s="405">
        <v>2012</v>
      </c>
      <c r="B11">
        <v>25.8</v>
      </c>
      <c r="C11">
        <v>6</v>
      </c>
      <c r="D11" s="418">
        <v>30.6</v>
      </c>
      <c r="E11" s="404">
        <v>8.41</v>
      </c>
      <c r="F11" s="404"/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v>7.5</v>
      </c>
    </row>
    <row r="13" spans="1:12" ht="15.6" x14ac:dyDescent="0.3">
      <c r="A13" s="405">
        <v>2014</v>
      </c>
      <c r="B13">
        <v>22.7</v>
      </c>
      <c r="C13">
        <v>4.3</v>
      </c>
      <c r="D13" s="404">
        <v>27.4</v>
      </c>
      <c r="E13" s="404">
        <v>5.46</v>
      </c>
    </row>
    <row r="14" spans="1:12" ht="15.6" x14ac:dyDescent="0.3">
      <c r="A14" s="405">
        <v>2015</v>
      </c>
      <c r="B14">
        <v>21.8</v>
      </c>
      <c r="C14">
        <v>4.0999999999999996</v>
      </c>
      <c r="D14">
        <v>25.9</v>
      </c>
      <c r="E14" s="404">
        <v>6.31</v>
      </c>
      <c r="F14" s="404"/>
    </row>
    <row r="15" spans="1:12" ht="15.6" x14ac:dyDescent="0.3">
      <c r="A15" s="405">
        <v>2016</v>
      </c>
      <c r="B15">
        <v>20.7</v>
      </c>
      <c r="C15">
        <v>3.8</v>
      </c>
      <c r="D15" s="404">
        <v>24.5</v>
      </c>
      <c r="E15" s="404">
        <v>4.4400000000000004</v>
      </c>
      <c r="F15" s="404"/>
    </row>
    <row r="16" spans="1:12" ht="15.6" x14ac:dyDescent="0.3">
      <c r="A16" s="405">
        <v>2017</v>
      </c>
      <c r="B16">
        <v>21.7</v>
      </c>
      <c r="C16">
        <v>3.8</v>
      </c>
      <c r="D16">
        <v>23.5</v>
      </c>
      <c r="E16" s="404">
        <v>4.34</v>
      </c>
      <c r="F16" s="404"/>
    </row>
    <row r="17" spans="1:6" ht="15.6" x14ac:dyDescent="0.3">
      <c r="A17" s="405">
        <v>2018</v>
      </c>
      <c r="B17">
        <v>20.5</v>
      </c>
      <c r="C17">
        <v>2.8</v>
      </c>
      <c r="D17" s="404">
        <v>20.8</v>
      </c>
      <c r="E17" s="404">
        <v>3.24</v>
      </c>
      <c r="F17" s="404"/>
    </row>
    <row r="18" spans="1:6" ht="15.6" x14ac:dyDescent="0.3">
      <c r="A18" s="405">
        <v>2019</v>
      </c>
      <c r="B18">
        <v>20.2</v>
      </c>
      <c r="C18">
        <v>2.9</v>
      </c>
      <c r="D18">
        <v>24.7</v>
      </c>
      <c r="E18" s="404">
        <v>6.26</v>
      </c>
      <c r="F18" s="404"/>
    </row>
    <row r="19" spans="1:6" ht="15.6" x14ac:dyDescent="0.3">
      <c r="A19" s="405">
        <v>2020</v>
      </c>
      <c r="B19">
        <v>30.1</v>
      </c>
      <c r="C19">
        <v>5.0999999999999996</v>
      </c>
      <c r="D19" s="404">
        <v>31.9</v>
      </c>
      <c r="E19" s="404">
        <v>6.18</v>
      </c>
      <c r="F19" s="404"/>
    </row>
    <row r="20" spans="1:6" ht="15.6" x14ac:dyDescent="0.3">
      <c r="A20" s="405">
        <v>2021</v>
      </c>
      <c r="B20">
        <v>25.9</v>
      </c>
      <c r="C20">
        <v>4.0999999999999996</v>
      </c>
      <c r="D20" s="404">
        <v>26.8</v>
      </c>
      <c r="E20" s="404">
        <v>5.82</v>
      </c>
      <c r="F20" s="404"/>
    </row>
    <row r="21" spans="1:6" ht="15.6" x14ac:dyDescent="0.3">
      <c r="A21" s="405">
        <v>2022</v>
      </c>
      <c r="B21">
        <v>27.5</v>
      </c>
      <c r="C21">
        <v>5</v>
      </c>
      <c r="D21" s="404">
        <v>28.4</v>
      </c>
      <c r="E21" s="404">
        <v>4.38</v>
      </c>
      <c r="F21" s="404"/>
    </row>
    <row r="22" spans="1:6" ht="15.6" x14ac:dyDescent="0.3">
      <c r="A22" s="405">
        <v>2023</v>
      </c>
      <c r="B22" s="404">
        <v>29</v>
      </c>
      <c r="C22">
        <v>5.7</v>
      </c>
      <c r="D22" s="404">
        <v>31.6</v>
      </c>
      <c r="E22" s="404">
        <v>6.97</v>
      </c>
      <c r="F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15" sqref="A15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K22"/>
  <sheetViews>
    <sheetView workbookViewId="0">
      <selection activeCell="A22" sqref="A22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1" ht="18" x14ac:dyDescent="0.3">
      <c r="A1" s="229" t="s">
        <v>963</v>
      </c>
    </row>
    <row r="2" spans="1:11" ht="18" x14ac:dyDescent="0.3">
      <c r="A2" s="304" t="s">
        <v>966</v>
      </c>
    </row>
    <row r="3" spans="1:11" x14ac:dyDescent="0.3">
      <c r="A3" s="231" t="s">
        <v>964</v>
      </c>
    </row>
    <row r="5" spans="1:11" ht="15" thickBot="1" x14ac:dyDescent="0.35">
      <c r="A5" s="351" t="s">
        <v>849</v>
      </c>
      <c r="B5" s="339" t="str">
        <f>'c-497'!B5</f>
        <v>pbi_percapita_la_libertad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  <c r="G5" t="s">
        <v>976</v>
      </c>
    </row>
    <row r="6" spans="1:11" x14ac:dyDescent="0.3">
      <c r="A6" s="352">
        <v>2007</v>
      </c>
      <c r="B6" s="404">
        <f>'c-497'!B6</f>
        <v>8803.1484016765935</v>
      </c>
      <c r="C6">
        <f>'c-502'!D6</f>
        <v>39.1</v>
      </c>
      <c r="D6">
        <f>'c-502'!E6</f>
        <v>9.9600000000000009</v>
      </c>
    </row>
    <row r="7" spans="1:11" x14ac:dyDescent="0.3">
      <c r="A7" s="352">
        <v>2008</v>
      </c>
      <c r="B7" s="404">
        <f>'c-497'!B7</f>
        <v>9337.0296606858574</v>
      </c>
      <c r="C7">
        <f>'c-502'!D7</f>
        <v>38.6</v>
      </c>
      <c r="D7">
        <f>'c-502'!E7</f>
        <v>13.49</v>
      </c>
      <c r="E7">
        <f>+(B7-B6)/B6</f>
        <v>6.0646627166660527E-2</v>
      </c>
      <c r="F7">
        <f>+(C7-C6)/C6</f>
        <v>-1.278772378516624E-2</v>
      </c>
      <c r="G7">
        <f>+E7/F7</f>
        <v>-4.7425662444328536</v>
      </c>
    </row>
    <row r="8" spans="1:11" x14ac:dyDescent="0.3">
      <c r="A8" s="352">
        <v>2009</v>
      </c>
      <c r="B8" s="404">
        <f>'c-497'!B8</f>
        <v>9280.5420164941006</v>
      </c>
      <c r="C8">
        <f>'c-502'!D8</f>
        <v>35.200000000000003</v>
      </c>
      <c r="D8">
        <f>'c-502'!E8</f>
        <v>10.92</v>
      </c>
      <c r="E8">
        <f t="shared" ref="E8:E22" si="0">+(B8-B7)/B7</f>
        <v>-6.0498516385357011E-3</v>
      </c>
      <c r="F8">
        <f t="shared" ref="F8:F22" si="1">+(C8-C7)/C7</f>
        <v>-8.8082901554404111E-2</v>
      </c>
      <c r="G8">
        <f t="shared" ref="G8:G22" si="2">+E8/F8</f>
        <v>6.8683609778670038E-2</v>
      </c>
    </row>
    <row r="9" spans="1:11" x14ac:dyDescent="0.3">
      <c r="A9" s="352">
        <v>2010</v>
      </c>
      <c r="B9" s="404">
        <f>'c-497'!B9</f>
        <v>9711.3356956180905</v>
      </c>
      <c r="C9">
        <f>'c-502'!D9</f>
        <v>31.4</v>
      </c>
      <c r="D9">
        <f>'c-502'!E9</f>
        <v>9.7100000000000009</v>
      </c>
      <c r="E9">
        <f t="shared" si="0"/>
        <v>4.6419021470766465E-2</v>
      </c>
      <c r="F9">
        <f t="shared" si="1"/>
        <v>-0.10795454545454557</v>
      </c>
      <c r="G9">
        <f t="shared" si="2"/>
        <v>-0.42998672520288894</v>
      </c>
    </row>
    <row r="10" spans="1:11" x14ac:dyDescent="0.3">
      <c r="A10" s="352">
        <v>2011</v>
      </c>
      <c r="B10" s="404">
        <f>'c-497'!B10</f>
        <v>10040.236250178377</v>
      </c>
      <c r="C10">
        <f>'c-502'!D10</f>
        <v>29.4</v>
      </c>
      <c r="D10">
        <f>'c-502'!E10</f>
        <v>8.2100000000000009</v>
      </c>
      <c r="E10">
        <f t="shared" si="0"/>
        <v>3.3867694915406123E-2</v>
      </c>
      <c r="F10">
        <f t="shared" si="1"/>
        <v>-6.3694267515923567E-2</v>
      </c>
      <c r="G10">
        <f t="shared" si="2"/>
        <v>-0.53172281017187617</v>
      </c>
    </row>
    <row r="11" spans="1:11" x14ac:dyDescent="0.3">
      <c r="A11" s="352">
        <v>2012</v>
      </c>
      <c r="B11" s="404">
        <f>'c-497'!B11</f>
        <v>10694.172859712929</v>
      </c>
      <c r="C11">
        <f>'c-502'!D11</f>
        <v>30.6</v>
      </c>
      <c r="D11">
        <f>'c-502'!E11</f>
        <v>8.41</v>
      </c>
      <c r="E11">
        <f t="shared" si="0"/>
        <v>6.5131595835001804E-2</v>
      </c>
      <c r="F11">
        <f t="shared" si="1"/>
        <v>4.0816326530612346E-2</v>
      </c>
      <c r="G11">
        <f t="shared" si="2"/>
        <v>1.5957240979575402</v>
      </c>
      <c r="K11" s="452"/>
    </row>
    <row r="12" spans="1:11" x14ac:dyDescent="0.3">
      <c r="A12" s="352">
        <v>2013</v>
      </c>
      <c r="B12" s="404">
        <f>'c-497'!B12</f>
        <v>11033.865779682905</v>
      </c>
      <c r="C12">
        <f>'c-502'!D12</f>
        <v>29.5</v>
      </c>
      <c r="D12">
        <f>'c-502'!E12</f>
        <v>7.5</v>
      </c>
      <c r="E12">
        <f t="shared" si="0"/>
        <v>3.1764300467749675E-2</v>
      </c>
      <c r="F12">
        <f t="shared" si="1"/>
        <v>-3.5947712418300699E-2</v>
      </c>
      <c r="G12">
        <f t="shared" si="2"/>
        <v>-0.88362508573921705</v>
      </c>
    </row>
    <row r="13" spans="1:11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5.46</v>
      </c>
      <c r="E13">
        <f t="shared" si="0"/>
        <v>1.6051925505644504E-3</v>
      </c>
      <c r="F13">
        <f t="shared" si="1"/>
        <v>-7.1186440677966145E-2</v>
      </c>
      <c r="G13">
        <f t="shared" si="2"/>
        <v>-2.254913344840536E-2</v>
      </c>
    </row>
    <row r="14" spans="1:11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  <c r="G14">
        <f t="shared" si="2"/>
        <v>-0.1330274575655834</v>
      </c>
    </row>
    <row r="15" spans="1:11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  <c r="G15">
        <f t="shared" si="2"/>
        <v>0.18833483084560004</v>
      </c>
    </row>
    <row r="16" spans="1:11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4.34</v>
      </c>
      <c r="E16">
        <f t="shared" si="0"/>
        <v>-4.4912400744206464E-3</v>
      </c>
      <c r="F16">
        <f t="shared" si="1"/>
        <v>-4.0816326530612242E-2</v>
      </c>
      <c r="G16">
        <f t="shared" si="2"/>
        <v>0.11003538182330584</v>
      </c>
    </row>
    <row r="17" spans="1:7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3.24</v>
      </c>
      <c r="E17">
        <f t="shared" si="0"/>
        <v>2.7101549459224897E-2</v>
      </c>
      <c r="F17">
        <f t="shared" si="1"/>
        <v>-0.11489361702127657</v>
      </c>
      <c r="G17">
        <f t="shared" si="2"/>
        <v>-0.23588385640436491</v>
      </c>
    </row>
    <row r="18" spans="1:7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  <c r="G18">
        <f t="shared" si="2"/>
        <v>7.9058577288305745E-2</v>
      </c>
    </row>
    <row r="19" spans="1:7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6.18</v>
      </c>
      <c r="E19">
        <f t="shared" si="0"/>
        <v>-7.9550119124920951E-2</v>
      </c>
      <c r="F19">
        <f t="shared" si="1"/>
        <v>0.291497975708502</v>
      </c>
      <c r="G19">
        <f t="shared" si="2"/>
        <v>-0.27290110310910382</v>
      </c>
    </row>
    <row r="20" spans="1:7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5.82</v>
      </c>
      <c r="E20">
        <f t="shared" si="0"/>
        <v>9.1465360779849819E-2</v>
      </c>
      <c r="F20">
        <f t="shared" si="1"/>
        <v>-0.15987460815047017</v>
      </c>
      <c r="G20">
        <f t="shared" si="2"/>
        <v>-0.57210686448572745</v>
      </c>
    </row>
    <row r="21" spans="1:7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  <c r="G21">
        <f t="shared" si="2"/>
        <v>2.1713668707345615E-2</v>
      </c>
    </row>
    <row r="22" spans="1:7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6.97</v>
      </c>
      <c r="E22">
        <f t="shared" si="0"/>
        <v>-3.8510390064965296E-2</v>
      </c>
      <c r="F22">
        <f t="shared" si="1"/>
        <v>0.11267605633802827</v>
      </c>
      <c r="G22">
        <f t="shared" si="2"/>
        <v>-0.34177971182656669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showGridLines="0" tabSelected="1" topLeftCell="A6" workbookViewId="0">
      <selection activeCell="H17" sqref="H17"/>
    </sheetView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8.21875" customWidth="1"/>
    <col min="7" max="7" width="14.5546875" customWidth="1"/>
    <col min="8" max="8" width="19.109375" customWidth="1"/>
  </cols>
  <sheetData>
    <row r="1" spans="2:8" ht="14.4" customHeight="1" x14ac:dyDescent="0.3">
      <c r="B1" s="451" t="s">
        <v>967</v>
      </c>
      <c r="C1" s="451"/>
      <c r="D1" s="451"/>
      <c r="E1" s="451"/>
      <c r="F1" s="451"/>
      <c r="G1" s="451"/>
      <c r="H1" s="451"/>
    </row>
    <row r="2" spans="2:8" ht="14.4" customHeight="1" x14ac:dyDescent="0.3">
      <c r="B2" s="451"/>
      <c r="C2" s="451"/>
      <c r="D2" s="451"/>
      <c r="E2" s="451"/>
      <c r="F2" s="451"/>
      <c r="G2" s="451"/>
      <c r="H2" s="451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469" t="s">
        <v>849</v>
      </c>
      <c r="C4" s="453" t="s">
        <v>992</v>
      </c>
      <c r="D4" s="453" t="s">
        <v>969</v>
      </c>
      <c r="E4" s="459" t="s">
        <v>993</v>
      </c>
      <c r="F4" s="459" t="s">
        <v>970</v>
      </c>
      <c r="G4" s="453" t="s">
        <v>972</v>
      </c>
      <c r="H4" s="470" t="s">
        <v>973</v>
      </c>
    </row>
    <row r="5" spans="2:8" ht="19.8" customHeight="1" x14ac:dyDescent="0.4">
      <c r="B5" s="471"/>
      <c r="C5" s="460"/>
      <c r="D5" s="460"/>
      <c r="E5" s="461" t="s">
        <v>968</v>
      </c>
      <c r="F5" s="461" t="s">
        <v>971</v>
      </c>
      <c r="G5" s="460"/>
      <c r="H5" s="472"/>
    </row>
    <row r="6" spans="2:8" ht="21" customHeight="1" x14ac:dyDescent="0.4">
      <c r="B6" s="473">
        <v>2007</v>
      </c>
      <c r="C6" s="463">
        <f>+'c-505'!B6</f>
        <v>8803.1484016765935</v>
      </c>
      <c r="D6" s="462">
        <f>+'c-505'!C6</f>
        <v>39.1</v>
      </c>
      <c r="E6" s="465">
        <f>+AVERAGE('c-505'!E7:E22) *100</f>
        <v>1.5163864208540585</v>
      </c>
      <c r="F6" s="465">
        <f>+AVERAGE('c-505'!F7:F22) *100</f>
        <v>-0.69903044747317911</v>
      </c>
      <c r="G6" s="467">
        <f>+E12</f>
        <v>-0.9208920495795867</v>
      </c>
      <c r="H6" s="474" t="s">
        <v>982</v>
      </c>
    </row>
    <row r="7" spans="2:8" ht="21" customHeight="1" thickBot="1" x14ac:dyDescent="0.45">
      <c r="B7" s="475">
        <v>2023</v>
      </c>
      <c r="C7" s="476">
        <f>+'c-505'!B22</f>
        <v>11058.544738420362</v>
      </c>
      <c r="D7" s="464">
        <f>+'c-505'!C22</f>
        <v>31.6</v>
      </c>
      <c r="E7" s="466"/>
      <c r="F7" s="466"/>
      <c r="G7" s="468"/>
      <c r="H7" s="477"/>
    </row>
    <row r="10" spans="2:8" ht="15.6" customHeight="1" thickBot="1" x14ac:dyDescent="0.35">
      <c r="B10" s="456" t="s">
        <v>979</v>
      </c>
      <c r="C10" s="456"/>
      <c r="D10" s="456"/>
      <c r="E10" s="456"/>
      <c r="F10" s="455"/>
      <c r="G10" s="455"/>
    </row>
    <row r="11" spans="2:8" ht="18.600000000000001" customHeight="1" x14ac:dyDescent="0.3">
      <c r="B11" t="s">
        <v>981</v>
      </c>
      <c r="C11" s="454" t="s">
        <v>977</v>
      </c>
      <c r="D11" s="454" t="s">
        <v>978</v>
      </c>
      <c r="E11" t="s">
        <v>980</v>
      </c>
    </row>
    <row r="12" spans="2:8" x14ac:dyDescent="0.3">
      <c r="B12" s="420">
        <f>+B7-B6</f>
        <v>16</v>
      </c>
      <c r="C12" s="457">
        <f>+(C7/C6)^(1/B12) -1</f>
        <v>1.4357973200977758E-2</v>
      </c>
      <c r="D12" s="457">
        <f>+(D7/D6) ^(1/B12) -1</f>
        <v>-1.3222143368857187E-2</v>
      </c>
      <c r="E12" s="458">
        <f>+D12/C12</f>
        <v>-0.9208920495795867</v>
      </c>
    </row>
    <row r="14" spans="2:8" ht="15" thickBot="1" x14ac:dyDescent="0.35"/>
    <row r="15" spans="2:8" ht="28.8" customHeight="1" thickBot="1" x14ac:dyDescent="0.35">
      <c r="B15" s="478" t="s">
        <v>983</v>
      </c>
      <c r="C15" s="479" t="s">
        <v>985</v>
      </c>
      <c r="D15" s="495" t="s">
        <v>984</v>
      </c>
      <c r="E15" s="495"/>
      <c r="F15" s="496"/>
    </row>
    <row r="16" spans="2:8" ht="25.8" customHeight="1" x14ac:dyDescent="0.3">
      <c r="B16" s="490" t="s">
        <v>986</v>
      </c>
      <c r="C16" s="491" t="s">
        <v>994</v>
      </c>
      <c r="D16" s="492" t="s">
        <v>987</v>
      </c>
      <c r="E16" s="493"/>
      <c r="F16" s="494"/>
    </row>
    <row r="17" spans="2:6" ht="25.8" customHeight="1" x14ac:dyDescent="0.3">
      <c r="B17" s="481" t="s">
        <v>988</v>
      </c>
      <c r="C17" s="480" t="s">
        <v>995</v>
      </c>
      <c r="D17" s="484" t="s">
        <v>999</v>
      </c>
      <c r="E17" s="485"/>
      <c r="F17" s="486"/>
    </row>
    <row r="18" spans="2:6" ht="25.8" customHeight="1" x14ac:dyDescent="0.3">
      <c r="B18" s="481" t="s">
        <v>989</v>
      </c>
      <c r="C18" s="480" t="s">
        <v>996</v>
      </c>
      <c r="D18" s="484" t="s">
        <v>1000</v>
      </c>
      <c r="E18" s="485"/>
      <c r="F18" s="486"/>
    </row>
    <row r="19" spans="2:6" ht="25.8" customHeight="1" x14ac:dyDescent="0.3">
      <c r="B19" s="481" t="s">
        <v>990</v>
      </c>
      <c r="C19" s="480" t="s">
        <v>997</v>
      </c>
      <c r="D19" s="484" t="s">
        <v>1001</v>
      </c>
      <c r="E19" s="485"/>
      <c r="F19" s="486"/>
    </row>
    <row r="20" spans="2:6" ht="26.4" customHeight="1" thickBot="1" x14ac:dyDescent="0.35">
      <c r="B20" s="482" t="s">
        <v>991</v>
      </c>
      <c r="C20" s="483" t="s">
        <v>998</v>
      </c>
      <c r="D20" s="487" t="s">
        <v>1002</v>
      </c>
      <c r="E20" s="488"/>
      <c r="F20" s="489"/>
    </row>
  </sheetData>
  <mergeCells count="17">
    <mergeCell ref="D15:F15"/>
    <mergeCell ref="D16:F16"/>
    <mergeCell ref="D17:F17"/>
    <mergeCell ref="D18:F18"/>
    <mergeCell ref="D19:F19"/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B1:H2"/>
    <mergeCell ref="B4:B5"/>
    <mergeCell ref="G6:G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399</vt:i4>
      </vt:variant>
      <vt:variant>
        <vt:lpstr>Rangos con nombre</vt:lpstr>
      </vt:variant>
      <vt:variant>
        <vt:i4>127</vt:i4>
      </vt:variant>
    </vt:vector>
  </HeadingPairs>
  <TitlesOfParts>
    <vt:vector size="526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2025-06-04T03:50:31Z</dcterms:modified>
</cp:coreProperties>
</file>