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A9C8DE8F-21F9-4E78-A9F0-2393B3BB254C}" xr6:coauthVersionLast="47" xr6:coauthVersionMax="47" xr10:uidLastSave="{00000000-0000-0000-0000-000000000000}"/>
  <bookViews>
    <workbookView xWindow="-108" yWindow="-108" windowWidth="23256" windowHeight="12456" firstSheet="384" activeTab="395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</sheets>
  <externalReferences>
    <externalReference r:id="rId397"/>
    <externalReference r:id="rId39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579" l="1"/>
  <c r="C7" i="579"/>
  <c r="C8" i="579"/>
  <c r="C9" i="579"/>
  <c r="C10" i="579"/>
  <c r="C11" i="579"/>
  <c r="C12" i="579"/>
  <c r="C13" i="579"/>
  <c r="C14" i="579"/>
  <c r="C15" i="579"/>
  <c r="C16" i="579"/>
  <c r="C17" i="579"/>
  <c r="E9" i="576"/>
  <c r="E11" i="576"/>
  <c r="E10" i="576"/>
  <c r="E22" i="576"/>
  <c r="E21" i="576"/>
  <c r="E20" i="576"/>
  <c r="E19" i="576"/>
  <c r="E17" i="576"/>
  <c r="E18" i="576"/>
  <c r="E16" i="576"/>
  <c r="E13" i="576"/>
  <c r="E15" i="576"/>
  <c r="E14" i="576"/>
  <c r="E12" i="576"/>
  <c r="D22" i="576"/>
  <c r="D21" i="576"/>
  <c r="D20" i="576"/>
  <c r="D19" i="576"/>
  <c r="D18" i="576"/>
  <c r="D17" i="576"/>
  <c r="D16" i="576"/>
  <c r="D15" i="576"/>
  <c r="D14" i="576"/>
  <c r="D13" i="576"/>
  <c r="D12" i="576"/>
  <c r="D11" i="576"/>
  <c r="D10" i="576"/>
  <c r="D9" i="576" l="1"/>
  <c r="D8" i="576"/>
  <c r="D7" i="576"/>
  <c r="D6" i="576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<sst xmlns="http://schemas.openxmlformats.org/spreadsheetml/2006/main" count="16777" uniqueCount="954">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</sst>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44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calcChain" Target="calcChain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theme" Target="theme/theme1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externalLink" Target="externalLinks/externalLink2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17" t="s">
        <v>301</v>
      </c>
      <c r="B1" s="324"/>
      <c r="C1" s="418" t="s">
        <v>328</v>
      </c>
      <c r="D1" s="418"/>
      <c r="E1" s="418"/>
      <c r="F1" s="418"/>
      <c r="G1" s="418"/>
      <c r="H1" s="418"/>
      <c r="I1" s="418"/>
      <c r="J1" s="418"/>
      <c r="K1" s="418"/>
      <c r="L1" s="418"/>
      <c r="M1" s="418"/>
    </row>
    <row r="2" spans="1:20" ht="2.25" customHeight="1" x14ac:dyDescent="0.35">
      <c r="A2" s="417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17"/>
      <c r="B3" s="324"/>
      <c r="C3" s="416" t="s">
        <v>302</v>
      </c>
      <c r="D3" s="416"/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</row>
    <row r="4" spans="1:20" s="305" customFormat="1" x14ac:dyDescent="0.35">
      <c r="A4" s="417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17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17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17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17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17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17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17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17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17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17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17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17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17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17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17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17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17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17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17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17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16" t="s">
        <v>74</v>
      </c>
      <c r="D84" s="416"/>
      <c r="E84" s="416"/>
      <c r="F84" s="416"/>
      <c r="G84" s="416"/>
      <c r="H84" s="416"/>
      <c r="I84" s="416"/>
      <c r="J84" s="416"/>
      <c r="K84" s="416"/>
      <c r="L84" s="416"/>
      <c r="M84" s="416"/>
      <c r="N84" s="416"/>
      <c r="O84" s="416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16" t="s">
        <v>75</v>
      </c>
      <c r="D189" s="416"/>
      <c r="E189" s="416"/>
      <c r="F189" s="416"/>
      <c r="G189" s="416"/>
      <c r="H189" s="416"/>
      <c r="I189" s="416"/>
      <c r="J189" s="416"/>
      <c r="K189" s="416"/>
      <c r="L189" s="416"/>
      <c r="M189" s="416"/>
      <c r="N189" s="416"/>
      <c r="O189" s="416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16" t="s">
        <v>125</v>
      </c>
      <c r="D360" s="416"/>
      <c r="E360" s="416"/>
      <c r="F360" s="416"/>
      <c r="G360" s="416"/>
      <c r="H360" s="416"/>
      <c r="I360" s="416"/>
      <c r="J360" s="416"/>
      <c r="K360" s="416"/>
      <c r="L360" s="416"/>
      <c r="M360" s="416"/>
      <c r="N360" s="416"/>
      <c r="O360" s="416"/>
    </row>
    <row r="361" spans="3:20" ht="19.5" customHeight="1" x14ac:dyDescent="0.35">
      <c r="C361" s="416" t="s">
        <v>129</v>
      </c>
      <c r="D361" s="416"/>
      <c r="E361" s="416"/>
      <c r="F361" s="416"/>
      <c r="G361" s="416"/>
      <c r="H361" s="416"/>
      <c r="I361" s="416"/>
      <c r="J361" s="416"/>
      <c r="K361" s="416"/>
      <c r="L361" s="416"/>
      <c r="M361" s="416"/>
      <c r="N361" s="416"/>
      <c r="O361" s="416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16" t="s">
        <v>130</v>
      </c>
      <c r="D412" s="416"/>
      <c r="E412" s="416"/>
      <c r="F412" s="416"/>
      <c r="G412" s="416"/>
      <c r="H412" s="416"/>
      <c r="I412" s="416"/>
      <c r="J412" s="416"/>
      <c r="K412" s="416"/>
      <c r="L412" s="416"/>
      <c r="M412" s="416"/>
      <c r="N412" s="416"/>
      <c r="O412" s="416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19"/>
      <c r="B1" s="419"/>
      <c r="C1" s="419"/>
      <c r="D1" s="419"/>
      <c r="E1" s="419"/>
      <c r="F1" s="419"/>
      <c r="G1" s="419"/>
      <c r="H1" s="105"/>
      <c r="I1" s="105"/>
      <c r="J1" s="218"/>
    </row>
    <row r="2" spans="1:12" ht="15.6" x14ac:dyDescent="0.3">
      <c r="A2" s="419"/>
      <c r="B2" s="419"/>
      <c r="C2" s="419"/>
      <c r="D2" s="419"/>
      <c r="E2" s="419"/>
      <c r="F2" s="419"/>
      <c r="G2" s="419"/>
      <c r="H2" s="105"/>
      <c r="I2" s="105"/>
      <c r="J2" s="218"/>
    </row>
    <row r="3" spans="1:12" ht="15.6" x14ac:dyDescent="0.3">
      <c r="A3" s="419"/>
      <c r="B3" s="419"/>
      <c r="C3" s="419"/>
      <c r="D3" s="419"/>
      <c r="E3" s="419"/>
      <c r="F3" s="419"/>
      <c r="G3" s="419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19"/>
      <c r="B36" s="419"/>
      <c r="C36" s="419"/>
      <c r="D36" s="419"/>
      <c r="E36" s="419"/>
      <c r="F36" s="419"/>
      <c r="G36" s="419"/>
      <c r="H36" s="419"/>
      <c r="I36" s="91"/>
    </row>
    <row r="37" spans="1:13" ht="15.6" x14ac:dyDescent="0.3">
      <c r="A37" s="420"/>
      <c r="B37" s="420"/>
      <c r="C37" s="420"/>
      <c r="D37" s="420"/>
      <c r="E37" s="420"/>
      <c r="F37" s="420"/>
      <c r="G37" s="420"/>
      <c r="H37" s="420"/>
      <c r="I37" s="106"/>
    </row>
    <row r="38" spans="1:13" ht="15.6" x14ac:dyDescent="0.3">
      <c r="A38" s="419"/>
      <c r="B38" s="419"/>
      <c r="C38" s="419"/>
      <c r="D38" s="419"/>
      <c r="E38" s="419"/>
      <c r="F38" s="419"/>
      <c r="G38" s="419"/>
      <c r="H38" s="419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2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2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A2" sqref="A2:A3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J21" sqref="J21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23" t="s">
        <v>882</v>
      </c>
      <c r="B2" s="423"/>
      <c r="C2" s="423"/>
      <c r="D2" s="423"/>
      <c r="E2" s="423"/>
      <c r="F2" s="423"/>
      <c r="G2" s="423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27" t="s">
        <v>849</v>
      </c>
      <c r="B4" s="429" t="s">
        <v>883</v>
      </c>
      <c r="C4" s="424" t="s">
        <v>884</v>
      </c>
      <c r="D4" s="431" t="s">
        <v>874</v>
      </c>
      <c r="E4" s="433" t="s">
        <v>885</v>
      </c>
      <c r="F4" s="433" t="s">
        <v>886</v>
      </c>
      <c r="G4" s="424" t="s">
        <v>887</v>
      </c>
      <c r="H4" s="426"/>
      <c r="I4" s="426"/>
    </row>
    <row r="5" spans="1:14" s="369" customFormat="1" ht="27" customHeight="1" x14ac:dyDescent="0.3">
      <c r="A5" s="428"/>
      <c r="B5" s="430"/>
      <c r="C5" s="425"/>
      <c r="D5" s="432"/>
      <c r="E5" s="434"/>
      <c r="F5" s="434"/>
      <c r="G5" s="425"/>
      <c r="H5" s="426"/>
      <c r="I5" s="426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35" t="s">
        <v>893</v>
      </c>
      <c r="B2" s="435"/>
      <c r="C2" s="435"/>
      <c r="D2" s="435"/>
      <c r="E2" s="435"/>
      <c r="F2" s="435"/>
      <c r="G2" s="435"/>
    </row>
    <row r="3" spans="1:9" x14ac:dyDescent="0.3">
      <c r="A3" s="436"/>
      <c r="B3" s="436"/>
      <c r="C3" s="436"/>
      <c r="D3" s="436"/>
      <c r="E3" s="436"/>
      <c r="F3" s="436"/>
      <c r="G3" s="436"/>
    </row>
    <row r="4" spans="1:9" s="369" customFormat="1" ht="24.9" customHeight="1" x14ac:dyDescent="0.3">
      <c r="A4" s="427" t="s">
        <v>849</v>
      </c>
      <c r="B4" s="424" t="s">
        <v>883</v>
      </c>
      <c r="C4" s="424" t="s">
        <v>884</v>
      </c>
      <c r="D4" s="424" t="s">
        <v>874</v>
      </c>
      <c r="E4" s="433" t="s">
        <v>894</v>
      </c>
      <c r="F4" s="433" t="s">
        <v>886</v>
      </c>
      <c r="G4" s="424" t="s">
        <v>887</v>
      </c>
      <c r="H4" s="426"/>
      <c r="I4" s="426"/>
    </row>
    <row r="5" spans="1:9" s="369" customFormat="1" ht="18.75" customHeight="1" x14ac:dyDescent="0.3">
      <c r="A5" s="437"/>
      <c r="B5" s="434"/>
      <c r="C5" s="434"/>
      <c r="D5" s="434"/>
      <c r="E5" s="434"/>
      <c r="F5" s="434"/>
      <c r="G5" s="434"/>
      <c r="H5" s="426"/>
      <c r="I5" s="426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39" t="s">
        <v>903</v>
      </c>
      <c r="C3" s="439" t="s">
        <v>2</v>
      </c>
      <c r="D3" s="439"/>
      <c r="E3" s="439"/>
      <c r="F3" s="439"/>
      <c r="G3" s="439"/>
      <c r="H3" s="439"/>
      <c r="I3" s="441" t="s">
        <v>904</v>
      </c>
      <c r="J3" s="441"/>
      <c r="K3" s="399"/>
    </row>
    <row r="4" spans="2:11" ht="16.8" customHeight="1" thickBot="1" x14ac:dyDescent="0.35">
      <c r="B4" s="440"/>
      <c r="C4" s="440"/>
      <c r="D4" s="440"/>
      <c r="E4" s="440"/>
      <c r="F4" s="440"/>
      <c r="G4" s="440"/>
      <c r="H4" s="440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42" t="s">
        <v>912</v>
      </c>
      <c r="D5" s="442"/>
      <c r="E5" s="442"/>
      <c r="F5" s="442"/>
      <c r="G5" s="442"/>
      <c r="H5" s="442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38" t="s">
        <v>914</v>
      </c>
      <c r="D6" s="438"/>
      <c r="E6" s="438"/>
      <c r="F6" s="438"/>
      <c r="G6" s="438"/>
      <c r="H6" s="438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38" t="s">
        <v>915</v>
      </c>
      <c r="D7" s="438"/>
      <c r="E7" s="438"/>
      <c r="F7" s="438"/>
      <c r="G7" s="438"/>
      <c r="H7" s="438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38" t="s">
        <v>913</v>
      </c>
      <c r="D8" s="438"/>
      <c r="E8" s="438"/>
      <c r="F8" s="438"/>
      <c r="G8" s="438"/>
      <c r="H8" s="438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38" t="s">
        <v>12</v>
      </c>
      <c r="D9" s="438"/>
      <c r="E9" s="438"/>
      <c r="F9" s="438"/>
      <c r="G9" s="438"/>
      <c r="H9" s="438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43" t="s">
        <v>931</v>
      </c>
      <c r="C1" s="443"/>
      <c r="D1" s="443"/>
      <c r="E1" s="443"/>
      <c r="F1" s="443"/>
      <c r="G1" s="443"/>
      <c r="H1" s="443"/>
      <c r="I1" s="443"/>
      <c r="J1" s="443"/>
    </row>
    <row r="2" spans="2:11" ht="21" customHeight="1" x14ac:dyDescent="0.3">
      <c r="B2" s="443"/>
      <c r="C2" s="443"/>
      <c r="D2" s="443"/>
      <c r="E2" s="443"/>
      <c r="F2" s="443"/>
      <c r="G2" s="443"/>
      <c r="H2" s="443"/>
      <c r="I2" s="443"/>
      <c r="J2" s="443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39" t="s">
        <v>903</v>
      </c>
      <c r="C4" s="439" t="s">
        <v>2</v>
      </c>
      <c r="D4" s="439"/>
      <c r="E4" s="439"/>
      <c r="F4" s="439"/>
      <c r="G4" s="439"/>
      <c r="H4" s="439"/>
      <c r="I4" s="441" t="s">
        <v>904</v>
      </c>
      <c r="J4" s="441"/>
      <c r="K4" s="399"/>
    </row>
    <row r="5" spans="2:11" ht="16.8" customHeight="1" thickBot="1" x14ac:dyDescent="0.35">
      <c r="B5" s="440"/>
      <c r="C5" s="440"/>
      <c r="D5" s="440"/>
      <c r="E5" s="440"/>
      <c r="F5" s="440"/>
      <c r="G5" s="440"/>
      <c r="H5" s="440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42" t="s">
        <v>932</v>
      </c>
      <c r="D6" s="442"/>
      <c r="E6" s="442"/>
      <c r="F6" s="442"/>
      <c r="G6" s="442"/>
      <c r="H6" s="442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38" t="s">
        <v>933</v>
      </c>
      <c r="D7" s="438"/>
      <c r="E7" s="438"/>
      <c r="F7" s="438"/>
      <c r="G7" s="438"/>
      <c r="H7" s="438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38" t="s">
        <v>934</v>
      </c>
      <c r="D8" s="438"/>
      <c r="E8" s="438"/>
      <c r="F8" s="438"/>
      <c r="G8" s="438"/>
      <c r="H8" s="438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38" t="s">
        <v>935</v>
      </c>
      <c r="D9" s="438"/>
      <c r="E9" s="438"/>
      <c r="F9" s="438"/>
      <c r="G9" s="438"/>
      <c r="H9" s="438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38" t="s">
        <v>936</v>
      </c>
      <c r="D10" s="438"/>
      <c r="E10" s="438"/>
      <c r="F10" s="438"/>
      <c r="G10" s="438"/>
      <c r="H10" s="438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F22"/>
  <sheetViews>
    <sheetView workbookViewId="0">
      <selection activeCell="G8" sqref="G8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27.5546875" customWidth="1"/>
    <col min="5" max="5" width="32" customWidth="1"/>
  </cols>
  <sheetData>
    <row r="1" spans="1:6" ht="18" x14ac:dyDescent="0.3">
      <c r="A1" s="229" t="s">
        <v>900</v>
      </c>
    </row>
    <row r="2" spans="1:6" ht="18" x14ac:dyDescent="0.3">
      <c r="A2" s="304" t="s">
        <v>926</v>
      </c>
    </row>
    <row r="3" spans="1:6" x14ac:dyDescent="0.3">
      <c r="A3" s="231" t="s">
        <v>901</v>
      </c>
    </row>
    <row r="5" spans="1:6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</row>
    <row r="6" spans="1:6" ht="15.6" x14ac:dyDescent="0.3">
      <c r="A6" s="405">
        <v>2007</v>
      </c>
      <c r="B6">
        <v>42.4</v>
      </c>
      <c r="C6">
        <v>11.2</v>
      </c>
      <c r="D6" s="404">
        <f>+(40.7+46.6)/2</f>
        <v>43.650000000000006</v>
      </c>
      <c r="E6">
        <v>6.7</v>
      </c>
    </row>
    <row r="7" spans="1:6" ht="15.6" x14ac:dyDescent="0.3">
      <c r="A7" s="405">
        <v>2008</v>
      </c>
      <c r="B7">
        <v>37.299999999999997</v>
      </c>
      <c r="C7">
        <v>10.9</v>
      </c>
      <c r="D7">
        <f>+(34.9+40.1)/2</f>
        <v>37.5</v>
      </c>
      <c r="E7">
        <v>3.5</v>
      </c>
    </row>
    <row r="8" spans="1:6" ht="15.6" x14ac:dyDescent="0.3">
      <c r="A8" s="405">
        <v>2009</v>
      </c>
      <c r="B8">
        <v>33.5</v>
      </c>
      <c r="C8">
        <v>9.5</v>
      </c>
      <c r="D8">
        <f>+(30.7+36.3)/2</f>
        <v>33.5</v>
      </c>
      <c r="E8">
        <v>4.5999999999999996</v>
      </c>
    </row>
    <row r="9" spans="1:6" ht="15.6" x14ac:dyDescent="0.3">
      <c r="A9" s="405">
        <v>2010</v>
      </c>
      <c r="B9">
        <v>30.8</v>
      </c>
      <c r="C9">
        <v>7.6</v>
      </c>
      <c r="D9" s="404">
        <f>+(25.5+31.6)/2</f>
        <v>28.55</v>
      </c>
      <c r="E9" s="404">
        <f>+(1.5+4.6)/2</f>
        <v>3.05</v>
      </c>
    </row>
    <row r="10" spans="1:6" ht="15.6" x14ac:dyDescent="0.3">
      <c r="A10" s="405">
        <v>2011</v>
      </c>
      <c r="B10">
        <v>27.8</v>
      </c>
      <c r="C10">
        <v>6.3</v>
      </c>
      <c r="D10">
        <f>+(26.4+30.6)/2</f>
        <v>28.5</v>
      </c>
      <c r="E10" s="404">
        <f>+(4.3+9.6)/2</f>
        <v>6.9499999999999993</v>
      </c>
    </row>
    <row r="11" spans="1:6" ht="15.6" x14ac:dyDescent="0.3">
      <c r="A11" s="405">
        <v>2012</v>
      </c>
      <c r="B11">
        <v>25.8</v>
      </c>
      <c r="C11">
        <v>6</v>
      </c>
      <c r="D11">
        <f>+(24.4+28.5)/2</f>
        <v>26.45</v>
      </c>
      <c r="E11" s="404">
        <f>+(3.5+8.4)/2</f>
        <v>5.95</v>
      </c>
    </row>
    <row r="12" spans="1:6" ht="15.6" x14ac:dyDescent="0.3">
      <c r="A12" s="405">
        <v>2013</v>
      </c>
      <c r="B12">
        <v>23.9</v>
      </c>
      <c r="C12">
        <v>4.7</v>
      </c>
      <c r="D12">
        <f>+(28+33.2)/2</f>
        <v>30.6</v>
      </c>
      <c r="E12">
        <f>+(5.7+7.5)/2</f>
        <v>6.6</v>
      </c>
    </row>
    <row r="13" spans="1:6" ht="15.6" x14ac:dyDescent="0.3">
      <c r="A13" s="405">
        <v>2014</v>
      </c>
      <c r="B13">
        <v>22.7</v>
      </c>
      <c r="C13">
        <v>4.3</v>
      </c>
      <c r="D13" s="404">
        <f>+(27.3+31.8)/2</f>
        <v>29.55</v>
      </c>
      <c r="E13">
        <f>+(5.2+7)/2</f>
        <v>6.1</v>
      </c>
      <c r="F13" s="404"/>
    </row>
    <row r="14" spans="1:6" ht="15.6" x14ac:dyDescent="0.3">
      <c r="A14" s="405">
        <v>2015</v>
      </c>
      <c r="B14">
        <v>21.8</v>
      </c>
      <c r="C14">
        <v>4.0999999999999996</v>
      </c>
      <c r="D14">
        <f>+(24.8+29)/2</f>
        <v>26.9</v>
      </c>
      <c r="E14" s="404">
        <f>+(5.6+7.3)/2</f>
        <v>6.4499999999999993</v>
      </c>
    </row>
    <row r="15" spans="1:6" ht="15.6" x14ac:dyDescent="0.3">
      <c r="A15" s="405">
        <v>2016</v>
      </c>
      <c r="B15">
        <v>20.7</v>
      </c>
      <c r="C15">
        <v>3.8</v>
      </c>
      <c r="D15" s="404">
        <f>+(20.7+24.7)/2</f>
        <v>22.7</v>
      </c>
      <c r="E15" s="404">
        <f>+(3.9+5.7)/2</f>
        <v>4.8</v>
      </c>
    </row>
    <row r="16" spans="1:6" ht="15.6" x14ac:dyDescent="0.3">
      <c r="A16" s="405">
        <v>2017</v>
      </c>
      <c r="B16">
        <v>21.7</v>
      </c>
      <c r="C16">
        <v>3.8</v>
      </c>
      <c r="D16">
        <f>+(23+26.2)/2</f>
        <v>24.6</v>
      </c>
      <c r="E16" s="404">
        <f>+(2.9+4.4)/2</f>
        <v>3.6500000000000004</v>
      </c>
    </row>
    <row r="17" spans="1:5" ht="15.6" x14ac:dyDescent="0.3">
      <c r="A17" s="405">
        <v>2018</v>
      </c>
      <c r="B17">
        <v>20.5</v>
      </c>
      <c r="C17">
        <v>2.8</v>
      </c>
      <c r="D17">
        <f>+(21.6+24.6)/2</f>
        <v>23.1</v>
      </c>
      <c r="E17" s="404">
        <f>+(6+7.7)/2</f>
        <v>6.85</v>
      </c>
    </row>
    <row r="18" spans="1:5" ht="15.6" x14ac:dyDescent="0.3">
      <c r="A18" s="405">
        <v>2019</v>
      </c>
      <c r="B18">
        <v>20.2</v>
      </c>
      <c r="C18">
        <v>2.9</v>
      </c>
      <c r="D18">
        <f>+(21.9+25.3)/2</f>
        <v>23.6</v>
      </c>
      <c r="E18" s="404">
        <f>+(5.8+7.9)/2</f>
        <v>6.85</v>
      </c>
    </row>
    <row r="19" spans="1:5" ht="15.6" x14ac:dyDescent="0.3">
      <c r="A19" s="405">
        <v>2020</v>
      </c>
      <c r="B19">
        <v>30.1</v>
      </c>
      <c r="C19">
        <v>5.0999999999999996</v>
      </c>
      <c r="D19" s="404">
        <f>+(31.3+34.6)/2</f>
        <v>32.950000000000003</v>
      </c>
      <c r="E19" s="404">
        <f>+(6.3+8.3)/2</f>
        <v>7.3000000000000007</v>
      </c>
    </row>
    <row r="20" spans="1:5" ht="15.6" x14ac:dyDescent="0.3">
      <c r="A20" s="405">
        <v>2021</v>
      </c>
      <c r="B20">
        <v>25.9</v>
      </c>
      <c r="C20">
        <v>4.0999999999999996</v>
      </c>
      <c r="D20" s="404">
        <f>+(24+27.1)/2</f>
        <v>25.55</v>
      </c>
      <c r="E20" s="404">
        <f>+(6.1+8.1)/2</f>
        <v>7.1</v>
      </c>
    </row>
    <row r="21" spans="1:5" ht="15.6" x14ac:dyDescent="0.3">
      <c r="A21" s="405">
        <v>2022</v>
      </c>
      <c r="B21">
        <v>27.5</v>
      </c>
      <c r="C21">
        <v>5</v>
      </c>
      <c r="D21" s="404">
        <f>+(25.9+29.2)/2</f>
        <v>27.549999999999997</v>
      </c>
      <c r="E21" s="404">
        <f>+(3.3+4.4)/2</f>
        <v>3.85</v>
      </c>
    </row>
    <row r="22" spans="1:5" ht="15.6" x14ac:dyDescent="0.3">
      <c r="A22" s="405">
        <v>2023</v>
      </c>
      <c r="B22">
        <v>29</v>
      </c>
      <c r="C22">
        <v>5.7</v>
      </c>
      <c r="D22" s="404">
        <f>+(27.9+31.4)/2</f>
        <v>29.65</v>
      </c>
      <c r="E22" s="404">
        <f>+(7.8+10.5)/2</f>
        <v>9.15</v>
      </c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C17"/>
  <sheetViews>
    <sheetView tabSelected="1" workbookViewId="0">
      <selection activeCell="A15" sqref="A15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</cols>
  <sheetData>
    <row r="1" spans="1:3" ht="18" x14ac:dyDescent="0.3">
      <c r="A1" s="229" t="s">
        <v>943</v>
      </c>
    </row>
    <row r="2" spans="1:3" ht="18" x14ac:dyDescent="0.3">
      <c r="A2" s="304" t="s">
        <v>944</v>
      </c>
    </row>
    <row r="3" spans="1:3" x14ac:dyDescent="0.3">
      <c r="A3" s="231" t="s">
        <v>848</v>
      </c>
    </row>
    <row r="5" spans="1:3" ht="15" thickBot="1" x14ac:dyDescent="0.35">
      <c r="A5" s="414" t="s">
        <v>952</v>
      </c>
      <c r="B5" s="413" t="s">
        <v>945</v>
      </c>
      <c r="C5" s="412" t="s">
        <v>946</v>
      </c>
    </row>
    <row r="6" spans="1:3" x14ac:dyDescent="0.3">
      <c r="A6" s="410" t="s">
        <v>942</v>
      </c>
      <c r="B6" s="409">
        <v>20.085515000000001</v>
      </c>
      <c r="C6" s="411">
        <f>+(13+16.1)/2</f>
        <v>14.55</v>
      </c>
    </row>
    <row r="7" spans="1:3" x14ac:dyDescent="0.3">
      <c r="A7" s="410" t="s">
        <v>941</v>
      </c>
      <c r="B7" s="409">
        <v>25.755697999999999</v>
      </c>
      <c r="C7" s="408">
        <f>+(19.7+24.9)/2</f>
        <v>22.299999999999997</v>
      </c>
    </row>
    <row r="8" spans="1:3" x14ac:dyDescent="0.3">
      <c r="A8" s="410" t="s">
        <v>947</v>
      </c>
      <c r="B8" s="409">
        <v>77.612793999999994</v>
      </c>
      <c r="C8" s="411">
        <f>+(48.4+57.1)/2</f>
        <v>52.75</v>
      </c>
    </row>
    <row r="9" spans="1:3" x14ac:dyDescent="0.3">
      <c r="A9" s="410" t="s">
        <v>951</v>
      </c>
      <c r="B9" s="409">
        <v>36.116833999999997</v>
      </c>
      <c r="C9" s="411">
        <f>+(23+30.3)/2</f>
        <v>26.65</v>
      </c>
    </row>
    <row r="10" spans="1:3" x14ac:dyDescent="0.3">
      <c r="A10" s="410" t="s">
        <v>948</v>
      </c>
      <c r="B10" s="409">
        <v>73.680940000000007</v>
      </c>
      <c r="C10" s="408">
        <f>+(46.7+57.1)/2</f>
        <v>51.900000000000006</v>
      </c>
    </row>
    <row r="11" spans="1:3" x14ac:dyDescent="0.3">
      <c r="A11" s="410" t="s">
        <v>940</v>
      </c>
      <c r="B11" s="409">
        <v>68.548835999999994</v>
      </c>
      <c r="C11" s="411">
        <f>+(43.4+51.3)/2</f>
        <v>47.349999999999994</v>
      </c>
    </row>
    <row r="12" spans="1:3" x14ac:dyDescent="0.3">
      <c r="A12" s="410" t="s">
        <v>939</v>
      </c>
      <c r="B12" s="409">
        <v>32.331760000000003</v>
      </c>
      <c r="C12" s="411">
        <f>+(21.2+27.4)/2</f>
        <v>24.299999999999997</v>
      </c>
    </row>
    <row r="13" spans="1:3" x14ac:dyDescent="0.3">
      <c r="A13" s="410" t="s">
        <v>938</v>
      </c>
      <c r="B13" s="409">
        <v>73.206646000000006</v>
      </c>
      <c r="C13" s="411">
        <f>+(43.9+52.1)/2</f>
        <v>48</v>
      </c>
    </row>
    <row r="14" spans="1:3" x14ac:dyDescent="0.3">
      <c r="A14" s="410" t="s">
        <v>953</v>
      </c>
      <c r="B14" s="409">
        <v>83.869085999999996</v>
      </c>
      <c r="C14" s="408">
        <f>+(44.4+54)/2</f>
        <v>49.2</v>
      </c>
    </row>
    <row r="15" spans="1:3" x14ac:dyDescent="0.3">
      <c r="A15" s="410" t="s">
        <v>937</v>
      </c>
      <c r="B15" s="409">
        <v>58.531388</v>
      </c>
      <c r="C15" s="411">
        <f>+(41.4+51.1)/2</f>
        <v>46.25</v>
      </c>
    </row>
    <row r="16" spans="1:3" x14ac:dyDescent="0.3">
      <c r="A16" s="410" t="s">
        <v>949</v>
      </c>
      <c r="B16" s="409">
        <v>58.637436999999998</v>
      </c>
      <c r="C16" s="411">
        <f>+(38.9+49.8)/2</f>
        <v>44.349999999999994</v>
      </c>
    </row>
    <row r="17" spans="1:3" x14ac:dyDescent="0.3">
      <c r="A17" s="410" t="s">
        <v>950</v>
      </c>
      <c r="B17" s="409">
        <v>48.815461999999997</v>
      </c>
      <c r="C17" s="408">
        <f>+(27.6+38.8)/2</f>
        <v>33.200000000000003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396</vt:i4>
      </vt:variant>
      <vt:variant>
        <vt:lpstr>Rangos con nombre</vt:lpstr>
      </vt:variant>
      <vt:variant>
        <vt:i4>127</vt:i4>
      </vt:variant>
    </vt:vector>
  </HeadingPairs>
  <TitlesOfParts>
    <vt:vector size="52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2025-06-02T14:54:59Z</dcterms:modified>
</cp:coreProperties>
</file>