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untin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9">
      <text>
        <t xml:space="preserve">Seems like a SE4DL paper
	-Nathan Cooper</t>
      </text>
    </comment>
    <comment authorId="0" ref="A33">
      <text>
        <t xml:space="preserve">This was a very shot paper, only 2 pages (not including references). So we may want to treat this as a special case when discussing papers.
	-Nathan Cooper</t>
      </text>
    </comment>
  </commentList>
</comments>
</file>

<file path=xl/sharedStrings.xml><?xml version="1.0" encoding="utf-8"?>
<sst xmlns="http://schemas.openxmlformats.org/spreadsheetml/2006/main" count="1877" uniqueCount="642">
  <si>
    <t>Papers</t>
  </si>
  <si>
    <t>Inspector</t>
  </si>
  <si>
    <t>RQ2c</t>
  </si>
  <si>
    <t>RQ3a</t>
  </si>
  <si>
    <t>RQ3c</t>
  </si>
  <si>
    <t>RQ4a</t>
  </si>
  <si>
    <t>RQ4b</t>
  </si>
  <si>
    <t>RQ5</t>
  </si>
  <si>
    <t>Other Comments</t>
  </si>
  <si>
    <t>Did They Perform Exploratory Data Analysis?</t>
  </si>
  <si>
    <t>Explicit Features and Techniques</t>
  </si>
  <si>
    <t>Implicit Features and Techniques</t>
  </si>
  <si>
    <t>Were Techniques used to check for Over/Under - fitting</t>
  </si>
  <si>
    <t>Comparisons with Baselines</t>
  </si>
  <si>
    <t>Benchmarks Used</t>
  </si>
  <si>
    <t>Occam's Razor Consideration</t>
  </si>
  <si>
    <t>Reproducibility Concerns
(actually replicable)</t>
  </si>
  <si>
    <t>Replicability Concerns
(actually reproducible)</t>
  </si>
  <si>
    <t>Cody</t>
  </si>
  <si>
    <t>Shallow analysis on the three datasets only looking at number of projects and tokens</t>
  </si>
  <si>
    <t>Tokenization of source code using byte pair encoding to reduce the large vocabulary.</t>
  </si>
  <si>
    <t>The use of an RNN after tokenization and encoding look for the temporal dependencies between tokens in order to predict the next token in the sequence.</t>
  </si>
  <si>
    <t>Shallow attempt to prevent data snooping with removing exact duplicates. Dropout, minibatching.</t>
  </si>
  <si>
    <t xml:space="preserve"> Specifically, we compare subword unit NLMs to standard n-gram language models [40], cache LMs [69], state-ofthe-art n-gram models with nested caching [37], and token-level NLMs [74].</t>
  </si>
  <si>
    <t>For Java we used the Java Github corpus of Allamanis et al. [6], which consists of more than 14000 popular open source Java projects. Following the procedure described in [6], the C corpus was mined in [26] and the Python corpus was mined in [28]. For lexical analysis in Java we used the lexer implemented in [37],</t>
  </si>
  <si>
    <t xml:space="preserve">They do compare against less complex models. They use a single layer GRU so they cannot reduce that compoenent. </t>
  </si>
  <si>
    <t>Study is reproducible</t>
  </si>
  <si>
    <t>Yes, it is replicable</t>
  </si>
  <si>
    <t>N/A</t>
  </si>
  <si>
    <t>Nathan</t>
  </si>
  <si>
    <t>No exploratory data analysis.</t>
  </si>
  <si>
    <t>Tokenization of source was performed, comments were removed, literals replaced with their types, and infrequent tokens replaced with unknowns</t>
  </si>
  <si>
    <t>Inverse document frequency (IDF) and term frequency (tf) as part of the reconstruction loss</t>
  </si>
  <si>
    <t>Yes, Posterior Regulaization
Mean-Posterior Regularization,
dropout, and early stopping</t>
  </si>
  <si>
    <t>Yes, Code Retrieval:
TF-IDF
MSAE
CODE-NN
Code Summarization:
MOSES
SUM-NN
MSAE
CODE-NN</t>
  </si>
  <si>
    <t>Yes, created from 66,015 Pairs of C# code and natural language description. 32,337 pairs were used from SQL.</t>
  </si>
  <si>
    <t>Yes, with baselines and internally with model choice</t>
  </si>
  <si>
    <t>Information on training is not provided enough to replicate</t>
  </si>
  <si>
    <t>Snooping may exist in their processing of human-annotated dataset
Authors attempt to compare models using validation accuracy, which is not possible since validation accuracy is an internal metric that cannot be generalized to other models</t>
  </si>
  <si>
    <t>Yes</t>
  </si>
  <si>
    <t>Tokenization and Abstraction</t>
  </si>
  <si>
    <t>Temporal and Spatial dependencies within source code.</t>
  </si>
  <si>
    <t xml:space="preserve">Yes, early stop training, dropout, large dataset </t>
  </si>
  <si>
    <t>No</t>
  </si>
  <si>
    <t>Yes, created from scraping GitHub. Generated over 100K examples of patched code. Taken from thousands of projects.</t>
  </si>
  <si>
    <t>Internally within the model yes</t>
  </si>
  <si>
    <t>Word2Vec (continuous skip gram) to embedd identifiers described in natural language</t>
  </si>
  <si>
    <t>Temporal dependencies and structural dependencies of source code in relation to the method and class that method belongs to. Used a 1D CNN for dimensionality reduction.</t>
  </si>
  <si>
    <t>Cross validation</t>
  </si>
  <si>
    <t>Yes; JDeodorant and JMove</t>
  </si>
  <si>
    <t>7 Popular Java projects (Created by authors)</t>
  </si>
  <si>
    <t>Yes and no, swapped CNN out with a dense layer but resulted in lower accuracy.</t>
  </si>
  <si>
    <t>The data generation technique includes some randomness and relies heavily on human ability to identify potential classes methods could be moved to. But their generalizability study suggests that this data is representative of real envy smells.</t>
  </si>
  <si>
    <t>Snooping could exist especially considering code clones for this problem. They claim and efficiency study where they find that their model learns relatively quickly. They also did a generalizability study</t>
  </si>
  <si>
    <t>word2vec</t>
  </si>
  <si>
    <t>Apply multiple sizes to capture different diverse features</t>
  </si>
  <si>
    <t>dropout
l2 regularization</t>
  </si>
  <si>
    <t>Yes, Human Triagers</t>
  </si>
  <si>
    <t>Industry projects</t>
  </si>
  <si>
    <t>None</t>
  </si>
  <si>
    <t>Does not provide source code nor industry data</t>
  </si>
  <si>
    <t>Does not provide hyperparameter information for training model</t>
  </si>
  <si>
    <t>Embedding sequence of actions to capture information of what input into a textbox should be</t>
  </si>
  <si>
    <t>Yes, model without contextual information</t>
  </si>
  <si>
    <t>50 iOS apps</t>
  </si>
  <si>
    <t>Yes, used a more basic version of architecture without context to compare against</t>
  </si>
  <si>
    <t>Does not provide all source code, especially any preprocessing steps</t>
  </si>
  <si>
    <t>Do not discuss if their selection of GitHub iOS apps have forked version, which may cause snooping from the same app being in the training and testing set. Also, they use no validation, yet discuss evaluating their model every 1,000 iterations, but do not state which dataset they perform their evaluation on.</t>
  </si>
  <si>
    <t xml:space="preserve">First sentence of commit messages is the target, removed issue ids and merge and rollback commits. Tokenization of source code with no splits from CamelCase. Source length = 100 Target length = 30. </t>
  </si>
  <si>
    <t>Learning the structure and functionality added within diffs in relation to their NL descriptions.</t>
  </si>
  <si>
    <t>Implemented verg-direct object filtering to adjust for writing styles. Early stop training was used, validated by BLEU score. Ensemble of the last 4 models of Nematus after training. Training set is shuffeled every epoch.</t>
  </si>
  <si>
    <t>MOSES was used.
Was going to use Code-NN  but did not have comparable results</t>
  </si>
  <si>
    <t>Used the commit data set provided by Jiang and
McMillan [24], which contains 2M commits.</t>
  </si>
  <si>
    <t>No, used off the shelf Nematus for NMT task</t>
  </si>
  <si>
    <t>No checking for data snooping, may exists in commits. Performed human survey to asses quality of commits</t>
  </si>
  <si>
    <t>No; breifly says that training apps are from a different repository than 250 testing apps</t>
  </si>
  <si>
    <t>They model program executions as behaviors into words.  Use Latent Dirichlet Allocation (LDA) to
learn a joint distribution P (Z,X |M) over the topics and features of
programs. A behavior is the result of a probabilistic generative
process that takes place when a program is executed. This is taken from a corpus of programs</t>
  </si>
  <si>
    <t>Features can include syntactic
constructs, assertions, and natural language comments of a programming language contained within a specific program. RNN learns these features to detect anomalies.</t>
  </si>
  <si>
    <t>Non bayesian specification learning as an RNN</t>
  </si>
  <si>
    <t>500 Android apps from android drawer for training and 250 for testing (created by authors), Cipher API</t>
  </si>
  <si>
    <t>Not Reproducible</t>
  </si>
  <si>
    <t>Many replicability concerns; model configuration; hyperparameters and embedding techniques all missing details.</t>
  </si>
  <si>
    <t>Our probabilistic model PF(Y ) for behaviors of programs F is not data-driven. This is because to learn this distribution statistically, we would need data on the inputs that F receives in the real world.</t>
  </si>
  <si>
    <t>Yes, they did some exploratory analysis and did some simple stats</t>
  </si>
  <si>
    <t xml:space="preserve">N-Gram model determines the probability of the next vocabulary token given the previous tokens. </t>
  </si>
  <si>
    <t>This is based on a probabilistic model given the context of previous tokens, there is not learning here.</t>
  </si>
  <si>
    <t>Some of the DL based models have regularization techniques such as drop out and early stop training.</t>
  </si>
  <si>
    <t xml:space="preserve"> traditional N-gram, as well as RNN, and LSTM deep-learning
language models</t>
  </si>
  <si>
    <t>We use Allamanis et al.’s Giga-token corpus [4] which collectsover 14 thousand popular Java projects from Github5 (sans forks). We also use the original partition of this data into train (75% of projects) and test (25% of projects) sets.</t>
  </si>
  <si>
    <t>Yes, they consider the NLM as well as a Deep language model with LSTM and RNNLMs</t>
  </si>
  <si>
    <t>Study is not replicable, there are way too many model details missing from the comparisons.</t>
  </si>
  <si>
    <t>This is not a DL model, this is an n-gram implementation compared against DL approaches.</t>
  </si>
  <si>
    <t xml:space="preserve">Maybe a bit, they did look into the data for method size but not for snooping or sampling bias. They also made sure to adjust for imabalance classes of data. </t>
  </si>
  <si>
    <t>Tokenization of method pairs using ANTLR lexer, token classification is done into 8 separate categories.</t>
  </si>
  <si>
    <t>Similarity of methods based on token frequency lists.</t>
  </si>
  <si>
    <t>Deckard, NiCad, SourcererCC</t>
  </si>
  <si>
    <t>BigCloneBench</t>
  </si>
  <si>
    <t>They tested a variety of architecture configurations and found that the simplest one they tested was the best.</t>
  </si>
  <si>
    <t>Dataset isn't available openly for analysis, and some details of the network are missing like otpimization algorithm and activation function.</t>
  </si>
  <si>
    <t>There is some sampling bias in the way they chose to analyze their approach using bigclonebench. They only trained on folder4 and only tested on the remaining. Also some type 3 and type 4 clones were ecluded from training since they are deemed noisy.</t>
  </si>
  <si>
    <t>No, they have some areas where sampling bias could be a real issue though. They claim input normalization is used but don't explain it.</t>
  </si>
  <si>
    <t xml:space="preserve">Strace program to collect system calls and measurements. </t>
  </si>
  <si>
    <t>The features they are interested in are system calls and device resource utilization.</t>
  </si>
  <si>
    <t>They use feature normalization scales from 0-1. They also provide normalization to energy measuremance for model training.</t>
  </si>
  <si>
    <t>They compare against multiple SVM Regressors as well as ridge and lasso regression. To take into account the time series, they use variations of LSTMs and MLPs</t>
  </si>
  <si>
    <t>GreenOracle</t>
  </si>
  <si>
    <t>Test different types and sized models, seem to only adjust the number of layers.</t>
  </si>
  <si>
    <t>No indication of the optimization function used. Parts of the data embedding are missing</t>
  </si>
  <si>
    <t>Many of the models seem small and many are representational learning (Occam's Razor). The bin the data for measurement and apply linear interpolation to approximate measurements at fixed times.</t>
  </si>
  <si>
    <t>28x28 monochrome images that depict a programming problem such as adding numbers</t>
  </si>
  <si>
    <t>representation of what logical instructions are needed to solve some given task</t>
  </si>
  <si>
    <t>Usage of lifelong learning to not overfit to one problem</t>
  </si>
  <si>
    <t>Yes, compared against and Independent Neural Network, Progressive Neural Network (PNN),  Multitask neural network (MTNN), that used either LSTMs or Neural GPU</t>
  </si>
  <si>
    <t>Generated their own based on simple mathematical operations</t>
  </si>
  <si>
    <t>Yes, compared against some baselines of neural networks</t>
  </si>
  <si>
    <t>Does not give information on how training was performed, i.e. epochs, batch size, optimizer, etc.</t>
  </si>
  <si>
    <t>It is difficult to state they did not provide exploratory analysis fully since they generate their data by synthesizing it. They discuss how they generated it, but they did not explicitly discuss if there were any clones in the training and test set or any other types of data snooping, which is why I stated they do not discuss it.</t>
  </si>
  <si>
    <t>Tokenization of latex tokens</t>
  </si>
  <si>
    <t xml:space="preserve">spatial and temproal dependencies within an image that associate to target mark up of math equations </t>
  </si>
  <si>
    <t>normalization of similar Latex using an AST transformation</t>
  </si>
  <si>
    <t xml:space="preserve">They comparisons are the INFTY system by Suzuki et al 2003, image captioning approach by Xu et al 2015 and a CTC based approach by Shi et al 2016. </t>
  </si>
  <si>
    <t xml:space="preserve"> IM2LATEX-100K new benchmark generated for this problem.
the CROHME dataset</t>
  </si>
  <si>
    <t>Yes, compared different types of language models from n grams to lstms.</t>
  </si>
  <si>
    <t>Potentially areas for data snooping and sampling bias in that they only gather their image ot mark up dataset from a competition of 60K papers.</t>
  </si>
  <si>
    <t>Separate PDF objects by characters</t>
  </si>
  <si>
    <t>Looking for features relating characters together to form a PDF object.</t>
  </si>
  <si>
    <t>Tried various number of epochs</t>
  </si>
  <si>
    <t>Measured coverage of randomly selected 1000 pdf objects. Appears manually done.</t>
  </si>
  <si>
    <t xml:space="preserve">Windows fuzzing team provided dataset of 534 files. </t>
  </si>
  <si>
    <t>Not Reproducbile</t>
  </si>
  <si>
    <t>No data available, the process to preprocess the data lacks details. The model has very little details included. I don't think this is replicable. No mention of a learning algorithm of any kind.</t>
  </si>
  <si>
    <t>Many details missing, not consideration for other models. Only test character level RNN.</t>
  </si>
  <si>
    <t xml:space="preserve">Used PyFuz to generate random C functions. Used GCC as preprocessing step. Does look like data analysis was done </t>
  </si>
  <si>
    <t>Tokenization of source code and embedded with an LSTM</t>
  </si>
  <si>
    <t>Relationships between source code tokens used for alignment.</t>
  </si>
  <si>
    <t xml:space="preserve">Random initialization of weights from a tuncated normal distribution. Bias were set to 0. Performed data augmentation. </t>
  </si>
  <si>
    <t>Compared versus a pointer network architecture by Vinyals et al. (LSTM network). Also compared against a Match-LSTM architecture by Wang &amp; Jiang 2015.</t>
  </si>
  <si>
    <t xml:space="preserve">Use their gathered dataset of 53000 short functions from 90 open source projects that are part of GNU project in C. This was in addition to their synthesized data. </t>
  </si>
  <si>
    <t>Their model can be used for alignment of any two sequences with a many-to-one map between them. Could be a lot of data snooping in this paper.</t>
  </si>
  <si>
    <t>Yes, they check for class imbalance and remove certain data points that are not condusive to learning due to their low severity level.  Still no indication of data snooping or sampling bias.</t>
  </si>
  <si>
    <t>Word embeddings of vulnerability descriptions</t>
  </si>
  <si>
    <t>dimensionality reduction of the sentence through the use of a CNN to judge the overall severity of the vulnerability descirptions.</t>
  </si>
  <si>
    <t>Implement dropout, L2 norm regularzation</t>
  </si>
  <si>
    <t>4 baseline text classification methods, all use a svm multiclass classifier with radial basis function kernel. They extract different features, 1) TF/IDF 2) Word Embeddings 3) 2-layer CNN 4) CNN with LSTM RNN</t>
  </si>
  <si>
    <t>Common Vulnerabilities and Exposures (CVE Dataset)</t>
  </si>
  <si>
    <t>Approach does seem replicable. There is some randomness in the inclusion of certain vulnerabilities for evaluation but should otherwise be able to replicate the study.</t>
  </si>
  <si>
    <t>They do a study saying the greater the size of training data the better the results. They make claims off training on 600 examples.</t>
  </si>
  <si>
    <t>Tokenization of execution traces</t>
  </si>
  <si>
    <t>features pertaining to the recursive nature of a program through the use of an LSTM</t>
  </si>
  <si>
    <t>None Described</t>
  </si>
  <si>
    <t>Not Replicable, almost no details about the model included</t>
  </si>
  <si>
    <t>I'm not sure this is a DL in SE paper. We may want to review this.</t>
  </si>
  <si>
    <t>Does seem like some analysis is done, they discard statements that occur less than 300 times in the data, discard pairs of identical statements and perform subsampling of frequent pairs.</t>
  </si>
  <si>
    <t xml:space="preserve">Use three different DL approaches. Looking at the contextual flow graph created from LLVM IR files. </t>
  </si>
  <si>
    <t>reading of embedded source code for long-short term dependencies toward a program class for classification</t>
  </si>
  <si>
    <t xml:space="preserve">Data augmentation </t>
  </si>
  <si>
    <t xml:space="preserve">Tree-Based CNNs (TBCNN)
Their network comprises 5 layers, where convolution and fully connected layers are 600-dimensional. Additionally, a LSTM RNN and finally RBF SVM + Bag-Of-Trees 
</t>
  </si>
  <si>
    <t xml:space="preserve">e POJ-104 [49] dataset, pulled data from Tensorflow, AMD APP SDK, BLAS, NAS, Parboil, PolybenchGPU, Rodinia, SHOC, COSMO, Linux Kernel, OpenCV, NVIDIA samples and Synthetic.  </t>
  </si>
  <si>
    <t xml:space="preserve">Yes, they test different DL models and one type of SVM + bag-of-trees. </t>
  </si>
  <si>
    <t>None, they provide code, datasets, embeddings and results.</t>
  </si>
  <si>
    <t>This paper primarily focuses on a new type of representation through inst2vec.</t>
  </si>
  <si>
    <t>Use tokenization of logic variables, which causes logic identity to be lost, and embedded with an RNN
Construct the logic variables as a graph and use of GNN model to embed logic variables without changing</t>
  </si>
  <si>
    <t>particial programs that are constrained in order to synthesize programs</t>
  </si>
  <si>
    <t>Curriculum training and prioritized experience replay</t>
  </si>
  <si>
    <t xml:space="preserve"> λ^2, Escher, and Myth</t>
  </si>
  <si>
    <t>Tree Manipulation with a subset of the Lisp programming language</t>
  </si>
  <si>
    <t>Yes, they compare against multiple baselines and they evaluate two different architectures, RNN and Graph NNs</t>
  </si>
  <si>
    <t>For the most part since they provide source code, except for training as they do not provide the actual training data only the testing data.</t>
  </si>
  <si>
    <t>Yes, they provide source code and explain how they generate the training data</t>
  </si>
  <si>
    <t>All training, validation, and test programs were generated by treating the Karel DSL as a probabilistic
context free grammar and performing top-down expansion with uniform probability at each node. However, no data analysis after generation.</t>
  </si>
  <si>
    <t xml:space="preserve">Use a CNN for embedding the examples which generalizes local features. </t>
  </si>
  <si>
    <t>Input output examples for the induction of a program.</t>
  </si>
  <si>
    <t xml:space="preserve">Tey do unifrom sampling of the dataset and limit program sizes to 20 statements. They also ensure each I/O grid in each dataset is unique. </t>
  </si>
  <si>
    <t>Plain program induction
Protfolio-adapted program induction
meta program induction
adapted meta program induction</t>
  </si>
  <si>
    <t>Curated data from the Karel Domain. They perform top down expansion with uniform probability at each node.</t>
  </si>
  <si>
    <t>Yes, they varied the size and simplicity of the models and tested them.</t>
  </si>
  <si>
    <t>Not reproducibile, they do not release the data models or and supplemental material.</t>
  </si>
  <si>
    <t>Ther authors do provide enough details about the models to reproduce them but not the data.</t>
  </si>
  <si>
    <t>This is somewhat of a comparison study rather than the implementation of a DL approach.</t>
  </si>
  <si>
    <t>Yes, they do statistical analysis of code and comment lengths.</t>
  </si>
  <si>
    <t>tokenization of source code and the use of ASTs</t>
  </si>
  <si>
    <t>global representation of method for synthesizing comments</t>
  </si>
  <si>
    <t>performs critic pretraining</t>
  </si>
  <si>
    <t>Seq2Seq, Seq2Seq+Attention, Tree2Seq, Tree2Seq+Attention,  and different versions of their own with and without Attention/Deep Reinforcement Learning</t>
  </si>
  <si>
    <t>Used existing benchmark that was curated from GitHub projects</t>
  </si>
  <si>
    <t>Yes, they compare against multiple baselines and evaluate their own model with different pieces missing</t>
  </si>
  <si>
    <t>Not Reproducible, they do not provide source code and they do not provide their splits of the dataset</t>
  </si>
  <si>
    <t>They do not discuss on whether clones exist between the different data splits, which may mean they have some data snooping occurring.</t>
  </si>
  <si>
    <t>No, they generate their own data and there does not appear to be any analysis of that data. However, The max length of generated program codes is 43 and the maximum length of a demonstration is 20.</t>
  </si>
  <si>
    <t>CNN stack to encode a video into its state vectors at a given time step. This is then fed into an LSTM network.</t>
  </si>
  <si>
    <t>Capturing the state actions of a demonstration video as well as temporal differences between state vectors.</t>
  </si>
  <si>
    <t>To encourage diverse behavior of generated program,
we give a higher sampling rate to the perception primitives
that has higher entropy over K different initial states.</t>
  </si>
  <si>
    <t>Compare model against their own baseline of program induction by Duan et al (2017). They also compare against a program synthesis baseline consisting of an encoder and decoder without a summarizer module.</t>
  </si>
  <si>
    <t xml:space="preserve">They use the Karel environment to randomly generate 35,000 unique programs. They also use the VizDoom environment where they generate 88,000 programs to identify diverse behavior. </t>
  </si>
  <si>
    <t>Does not appear so.</t>
  </si>
  <si>
    <t>The code is reproducibile but the data does not seem available.</t>
  </si>
  <si>
    <t>They did some analysis and statistics on the sizes of labels, vocab, length, etc. There does not seem to be any in depth analysis past this.</t>
  </si>
  <si>
    <t>An associated label or text tokens realting to an encoded vector of program API calls into a latent vector of size 32.</t>
  </si>
  <si>
    <t>The abstrated size and realtion of nodes to the approaches tree-sketch structure of a program that captures API relationships and general flow of a program</t>
  </si>
  <si>
    <t>Performed a cross-validation grid search to determine best performing models and hyperparameters.</t>
  </si>
  <si>
    <t xml:space="preserve">For comparison, they implement a gaussian stochastic neural network (sohn et al 2015) using the same embedded tree structure as their approach. </t>
  </si>
  <si>
    <t>Use 150,000 methods drawn from an online repository of 1500 android applications</t>
  </si>
  <si>
    <t>Its unclear, possible but cannot be explicitly determined.</t>
  </si>
  <si>
    <t>Yes, they ensure balancing the dataset and perform static analysis on the 10,500 android applications.</t>
  </si>
  <si>
    <t xml:space="preserve">Intents and filters of android applications realting to communication are encoded into a vector of size n. </t>
  </si>
  <si>
    <t>prediction of whether or not two applications have a link of communication.</t>
  </si>
  <si>
    <t xml:space="preserve">Data balancing between positive and negative links. </t>
  </si>
  <si>
    <t>They compare against RNN, CNNs, Simple MLP and a Tree LSTM.</t>
  </si>
  <si>
    <t>10,500 android applications from google play combined with PRIMOS's Abstract matching proceedure.</t>
  </si>
  <si>
    <t xml:space="preserve">Yes, compmared a vareity of sized models and types to determine the best. </t>
  </si>
  <si>
    <t>Do not provide the dataset or the code of their approach</t>
  </si>
  <si>
    <t>DL architectures are taken from other studies and details are not included here. The process of encoding the data could be replicated.</t>
  </si>
  <si>
    <t>Perform and interperability study to determine why the model got some instances incorrect.</t>
  </si>
  <si>
    <t>Yes, initial statistics and anlysis were done on the student programs.</t>
  </si>
  <si>
    <t xml:space="preserve">Tokenization of programs </t>
  </si>
  <si>
    <t>temporal differences in token sequences through the use of an RNN</t>
  </si>
  <si>
    <t>None found.</t>
  </si>
  <si>
    <t xml:space="preserve">Compared against an N-gram model. </t>
  </si>
  <si>
    <t>A group of 14,500 student submissions with syntax errors. e Intro to Programming class (6.00x) offered on edX.The overall mean is 7.13 LOC with a standard deviation of 3.52. We evaluate our system on 74, 818 Python submissions obtained from the Intro to Programming in Python course (6.00x) on the edX MOOC platform</t>
  </si>
  <si>
    <t>Very small, they attempted 2 different sized networks and a n-gram baseline model.</t>
  </si>
  <si>
    <t>Does not appear that they have any online repositories to view.</t>
  </si>
  <si>
    <t>This study looks replicable but they do not provide access to the data, which might pose some problems.</t>
  </si>
  <si>
    <t>Sliding window with tokenization</t>
  </si>
  <si>
    <t>truncated backprop with LSTM looks for temporal dependencies with limited context.</t>
  </si>
  <si>
    <t>four products of a major Russian company containing defects</t>
  </si>
  <si>
    <t>Missing a lot</t>
  </si>
  <si>
    <t>Not reproducible</t>
  </si>
  <si>
    <t>2 Page paper. This is an extended abstract, let's exclude.</t>
  </si>
  <si>
    <t>Yes, they performed a version of k-fold cross validation and took into account temporal dependencies</t>
  </si>
  <si>
    <t>tokenization of bug reports, source code, and bug fixing history</t>
  </si>
  <si>
    <t>Two feature spaces: First for learning relationships between bug report tokens and source code and another for learning relationships between bug reports and code tokens
This is for linking bug reports to the files the bug reports are about</t>
  </si>
  <si>
    <t>Did not discuss</t>
  </si>
  <si>
    <t>Yes, they compared against DNN, DNN+Meta, rVSM, DNN+rVSM, Naive Bayes, Learn to Rank, and BugLocator</t>
  </si>
  <si>
    <t xml:space="preserve">Existing benchmark from Ye et al. [7] at http://dx.doi.org/10.6084/m9.figshare.951967 </t>
  </si>
  <si>
    <t>This paper is not reproducible. They offer no source code to their models or how they split the data.</t>
  </si>
  <si>
    <t>It is not replicable. They do give some details for how the architecture is done and how they setup their datasets, but a lot of guess work would be needed to recreate.</t>
  </si>
  <si>
    <t>Authors discuss using project meta data, but do not specify if it takes into account temporal causes, i.e. they don't state they only train on project meta data from a particular time and use it to rank future bug reports with files or if they use the entire project meta data throughout its history.</t>
  </si>
  <si>
    <t>tokenization of source code into subtokens</t>
  </si>
  <si>
    <t>representation of source code for predicting method or class names. Uses logbilinear models</t>
  </si>
  <si>
    <t>Yes, dropout</t>
  </si>
  <si>
    <t>Yes, n-grams, and their model without features, with features, and subtokens</t>
  </si>
  <si>
    <t>Created their own from GitHub archive</t>
  </si>
  <si>
    <t>They do not offer source code or data, however, they give ample detail to recreate their model and dataset</t>
  </si>
  <si>
    <t>They performed hyperparameter search from a heldout validation set, yet they state that this validation set is from the training set.</t>
  </si>
  <si>
    <t>environment states depending on the task.</t>
  </si>
  <si>
    <t>A neural program execution stack using an LSTM where the hidden state is some activation record of a program</t>
  </si>
  <si>
    <t>Adaptive Curriculum?</t>
  </si>
  <si>
    <t>Yes, they compare against a basic flat seq2seq LSTM</t>
  </si>
  <si>
    <t>Created their own</t>
  </si>
  <si>
    <t>Yes, the compare with a simpler model to theirs.</t>
  </si>
  <si>
    <t>This paper is not reproducible. They offer no source code to their models or their data</t>
  </si>
  <si>
    <t>The architecture design is replicable, however their training is not as they do not discuss how long they train their model for. It would be possible to replicate a similar dataset to theirs from their discussion</t>
  </si>
  <si>
    <t>They use the idea of an environment as their input data or input state into the model. I am not sure this sort of data is able to be easily explored using some statistics, so even though they do not discuss exploratory analysis, it may not be useful for their use case.
They use Adaptive curriculum which biases the training examples shown to the model based on how well it is performing on similar examples. They do not specifically state this is regularizing the model, but my intuition is that it is.</t>
  </si>
  <si>
    <t>Yes, they perform a uniqueness analysis of their dataset</t>
  </si>
  <si>
    <t>Hoare triples of program, precondition, and post condition by executing the program under a set of unit tests and ASTs</t>
  </si>
  <si>
    <t>Program representation of the programs state for use for giving feedback to students. Done through encoder decoder architecture</t>
  </si>
  <si>
    <t>Yes, L2 norm</t>
  </si>
  <si>
    <t>Yes, compare against normal RNN</t>
  </si>
  <si>
    <t>use coding problems from code.org/research and stanford's course</t>
  </si>
  <si>
    <t>The dataset is reproducibile, however, their models are not since they do not provide source code nor enough detail.</t>
  </si>
  <si>
    <t>It is not replicable. They do not provide the parameters used for their architecture</t>
  </si>
  <si>
    <t>Authors do not really motivate why they perform the process of matching human feedback to similar projects instead of synthesizing feedback. It begs the question which would be more useful</t>
  </si>
  <si>
    <t>Representation of features for a language model of source code.</t>
  </si>
  <si>
    <t>Yes, compared against restricted Boltzmann machine</t>
  </si>
  <si>
    <t>Created their own from java projects</t>
  </si>
  <si>
    <t>This paper is not reproducible. They offer no source code and do not discuss enough of the architecture or dataset.</t>
  </si>
  <si>
    <t>It is not replicable. They don't provide enough details to replicate any part of the study.</t>
  </si>
  <si>
    <t>This was a very shot paper, only 2 pages (not including references). So we may want to treat this as a special case when discussing papers.</t>
  </si>
  <si>
    <t>Split into tokens, normalized and filtered source code</t>
  </si>
  <si>
    <t>A representation that embeds similar methods into near by vectors</t>
  </si>
  <si>
    <t>Yes compared with LDA</t>
  </si>
  <si>
    <t>Used one from Dit et al [6] consisting of six software systems</t>
  </si>
  <si>
    <t>Yes, they compared against a baseline</t>
  </si>
  <si>
    <t>This paper is not reproducible. They do not offer source code nor their processed data</t>
  </si>
  <si>
    <t>It is not replicable. they leave out discussion of hyperparameters for their gensim model such as the embedding size. However, their dataset would be replicable since they give enough detail on the preprocessing they performed</t>
  </si>
  <si>
    <t>the authors do not discuss how they trained their model for each of the projects. I.e. they don't discuss if they did any sort of held out testset or if they trained their model on all projects and did the evaluation or if they had a trained model for each project.</t>
  </si>
  <si>
    <t>Yes, did basic statistics of datasets</t>
  </si>
  <si>
    <t>Tokenization of source code using JFlex scanner generator that was augmented</t>
  </si>
  <si>
    <t>Representation of features for a language model of source code using an RNN for code suggestion</t>
  </si>
  <si>
    <t>Yes, compared against n-grams of varying ns</t>
  </si>
  <si>
    <t>Created their own from github java projects</t>
  </si>
  <si>
    <t>Yes, they compared against a baseline and with simpler models to theirs</t>
  </si>
  <si>
    <t>This paper is not reproducible. The authors provide no source code nor their processed data</t>
  </si>
  <si>
    <t>This paper is not replicable. Some parts of the model may be able to be replicated, however, the way they constructed their dataset  is not detailed well enough nor is the training of their mode.</t>
  </si>
  <si>
    <t>The authors state they created their dataset splits (e.g training validation) as mutually exclusive, however they give no definition of what they mean by mutually exclusive and how they actually performed this, i.e did they use clone detection to make sure clones were not in two sets?</t>
  </si>
  <si>
    <t>Tokenization of source code using ANTLR and ASTs of source code that are modified into binary trees and finally into olive trees</t>
  </si>
  <si>
    <t>Learn representation where clone pairs are closer to each other using a Recursive NN.</t>
  </si>
  <si>
    <t>Yes, compared with standard RNN and classical structural approaches</t>
  </si>
  <si>
    <t>Used existing dataset of java systems [10]</t>
  </si>
  <si>
    <t>The authors do not discuss if they properly split their data into the common three splits, (training, validation, and test) so it is unclear if there are any datasnooping issues ocurring.</t>
  </si>
  <si>
    <t>Used tokenization and word embeddings using continuous skip-gram model</t>
  </si>
  <si>
    <t>Dual language vector space where chinsese sentences and english sentences that are similar are close in vector space by cosine similarity using multiple conv nets</t>
  </si>
  <si>
    <t>Yes, compared against normal CNN without SVM added to it and with classical approaches using Google Translate and Lucene</t>
  </si>
  <si>
    <t>Created their own from Stack Overflow</t>
  </si>
  <si>
    <t>Yes, they compared against simpler models to theirs</t>
  </si>
  <si>
    <t>Used tokenization and word embeddings using continuous skip-gram model using Gensim</t>
  </si>
  <si>
    <t>How two stack overflow questions are related using CNN in a multi-classification task.</t>
  </si>
  <si>
    <t>Yes, compared against SVM with TFIDF and SVM with word2vec</t>
  </si>
  <si>
    <t>One threat to validity to discuss is the dataset contruction. They state they manually analyzed some of their knowledge units, but they do not say how many and whether or not it is a statically significant amount.</t>
  </si>
  <si>
    <t>tokenization of natural language query, splits by word.</t>
  </si>
  <si>
    <t>representation of natural language query for generating API sequence using Bi-GRU encoder-decoder with attention. Addds IDF based weighting to learn importance of an API</t>
  </si>
  <si>
    <t>Yes, compared against Code Search with Pattern Mining [24, 46] and SWIM [36]</t>
  </si>
  <si>
    <t>Yes, they compared against baselines and simpler versions of their model</t>
  </si>
  <si>
    <t>Their test set is extremely small compared to their training set. i.e. only ~1%</t>
  </si>
  <si>
    <t>tokenization of source code into subtokens (splits camel case and snake case into different tokens)</t>
  </si>
  <si>
    <t>Attention representation across the subtokens for which are more important for generating an extremely summarization of a method using two attention mechanisms and a convolutional neural net and GRU</t>
  </si>
  <si>
    <t>Yes, with TF-IDF and standard attention</t>
  </si>
  <si>
    <t>Created their own from github java projects (http://groups.inf.ed.ac.uk/cup/codeattention/)</t>
  </si>
  <si>
    <t>Yes, it is reproducible</t>
  </si>
  <si>
    <t>Authors provide no exploratory analysis, so it is unclear how many unique method names their dataset had. Having a small amount, may taint their results since the model could have just memorized them.</t>
  </si>
  <si>
    <t>Yes, reports basic statistics</t>
  </si>
  <si>
    <t>Using ASTs</t>
  </si>
  <si>
    <t>representation of source code that represents the important aspects of a program, to be later used for defect prediction. Uses deep belief networks</t>
  </si>
  <si>
    <t>Yes, using traditional features such as SE metrics both in source code and traditional features for ASTs</t>
  </si>
  <si>
    <t>Uses the PROMISE dataset</t>
  </si>
  <si>
    <t>Yes, they compared against baselines</t>
  </si>
  <si>
    <t>tokenization of natural language descriptions and word embeddings using premade and Bi-LSTM</t>
  </si>
  <si>
    <t>representation of descriptions for classifying parts of description that are useful for determining the trigger and action channels using latent attention</t>
  </si>
  <si>
    <t>Yes, used L2 norm</t>
  </si>
  <si>
    <t>Yes, compared against simple embedding and standard attention techniques as well as without attention</t>
  </si>
  <si>
    <t>Used Qurik et al. [16] recipes of IFTTT</t>
  </si>
  <si>
    <t>This paper is not reproducible. The authors provide no source code. However, their dataset is available</t>
  </si>
  <si>
    <t>No, it is not replicable. They do not provide hyperparameters used and so would need to be guessed.</t>
  </si>
  <si>
    <t>Input/output pairs using a DSL</t>
  </si>
  <si>
    <t>representation of a learned program that is able to determine the attributes (i.e. predefined functions) needed to to output the answer</t>
  </si>
  <si>
    <t>Yes, compared against RNN based encoder and decoder</t>
  </si>
  <si>
    <t>Created their own based on DSL</t>
  </si>
  <si>
    <t>Sort of, they discuss how their input/output pairs will consist of and how many unique pairs there are, but nothing more</t>
  </si>
  <si>
    <t>Input/output pairs  in variable-length unordered set</t>
  </si>
  <si>
    <t>representation of input-output examples for generating a program using a DSL or directly the output</t>
  </si>
  <si>
    <t>Yes, compared against previous approaches and rule-based system</t>
  </si>
  <si>
    <t>Created their own and used previous work's FlashFillTest set from Gulwani (2012) and Parisotto (2017)</t>
  </si>
  <si>
    <t>tokenization of software artifacts</t>
  </si>
  <si>
    <t>representation of software artifacts for determing traceability links using word embeddings and RNN</t>
  </si>
  <si>
    <t>Yes, compared against VSMs and other RNN architectures</t>
  </si>
  <si>
    <t>Created their own using domain documents and software artifacts from industry as well as a wikipedia dump</t>
  </si>
  <si>
    <t>The authors picked a very odd split of 45% training, 10% validation, and 45% testing. It probably does not invalidate results, but it is odd that they do not use the more common splits</t>
  </si>
  <si>
    <t>tokenization of bug reports</t>
  </si>
  <si>
    <t>representation of bug reports that place similar reports in close proximatity to each other using word embeddings and an LSTM + CNN</t>
  </si>
  <si>
    <t>Yes, they compared against discriminative model, BM25F, and IR + TM approaches</t>
  </si>
  <si>
    <t>Used dataset from Lazar 2014</t>
  </si>
  <si>
    <t>This paper is not reproducible. The authors provide no source code. However, the dataset is available</t>
  </si>
  <si>
    <t>Author note they did not consider date information when splitting their data, which may mean they have temporal data snooping in their splits. Also, the authors attempt to compare their results to previous work that did not use the exact same dataset. They point that this is not a direct comparison, but it is a bit misleading</t>
  </si>
  <si>
    <t>Input/output pairs from a DSL</t>
  </si>
  <si>
    <t>Representation of input/output pairs that allow for the construction of syntactically correct programs that satisfies the possible input/outputs using a CNN for encoding and LSTM for decoding and uses a syntax checker for guiding the model to generate representations for only syntactically correct programs</t>
  </si>
  <si>
    <t>Yes, use a different loss function to maximize expected correctness instead of likelihood</t>
  </si>
  <si>
    <t>Yes, compared against baseline using the old loss function of maximizing likelihood and simpler versions of theirs</t>
  </si>
  <si>
    <t>Created their own from a DSL</t>
  </si>
  <si>
    <t>Authors used a syntax checker to improve models ability to generate syntatically correct programs</t>
  </si>
  <si>
    <t>Atomic sub-problems to construct search tree from input/output pairs from some specification</t>
  </si>
  <si>
    <t>representation of specification and search tree for performing deductive search using neural net</t>
  </si>
  <si>
    <t>They discuss using a combination of symbolic logic and deductive search to improve overfitting. They discuss underfitting using deductive search to speed up the model's accuracy at picking the best program.</t>
  </si>
  <si>
    <t>Yes, they compared against RobustFill and DeepCoder.</t>
  </si>
  <si>
    <t>Created their own from real-world customer string manipulation problems</t>
  </si>
  <si>
    <t>No, it is not replicable. They do not provide hyperparameters used and provide no training details. They also do not do a great job explaining exactly how the dataset was constructed making it very hard to replicate.</t>
  </si>
  <si>
    <t>Authors attempt to compare models based on performance in training and validation sets which is not a proper measure to use. They additionally do for a test set, but it is misleading adding the other performances</t>
  </si>
  <si>
    <t>Parses input/output examples using non-differential parser that uses an LSTM and reinforcement learning</t>
  </si>
  <si>
    <t>representation of inputs and outputs that will help in synthesizing a program that satisfy their constraints using LSTM and reinforcement learning</t>
  </si>
  <si>
    <t>Yes, use reinforcement learning to improve overfitting and a pruning technique and training curriculum to improve underfitting</t>
  </si>
  <si>
    <t>Yes, compared against end-to-end neural nets and previous neural program synthesis models</t>
  </si>
  <si>
    <t>Created their own from an imperative and functional language</t>
  </si>
  <si>
    <t>word tokens from the proof language using simple tokenization</t>
  </si>
  <si>
    <t>representation of previous tokens in order to predict the next token for generating a proof using an RNN</t>
  </si>
  <si>
    <t>Yes, dropout and batch norm</t>
  </si>
  <si>
    <t>Yes, compared against n-grams</t>
  </si>
  <si>
    <t>Created their own dataset from GitHub for Coq and Kaliszyk et al.'s dataset for their HOL dataset</t>
  </si>
  <si>
    <t>Yes, they compared against baseline</t>
  </si>
  <si>
    <t>Authors do not attempt to check of uniqueness among their training and test sets. They also do not use a validation set</t>
  </si>
  <si>
    <t>Calculates multiple types of software metrics and semantic signatures, i.e. the different actions the method performs, using ad hoc method</t>
  </si>
  <si>
    <t>representation of the semantics of a method in order to determine if two methods are clones of each other using siamese network</t>
  </si>
  <si>
    <t>Yes, drop out</t>
  </si>
  <si>
    <t>Yes, compared against, logistical regression. shallow NN, random forest, plain DNN models and previous state of the art models (sourcererCC, cloneworks, NiCad, and Deckard)</t>
  </si>
  <si>
    <t>Created their own from Java Github projects and used BigCloneBench</t>
  </si>
  <si>
    <t>Unable to find source code nor custom dataset used</t>
  </si>
  <si>
    <t>on ACM's website, it says that the artifacts are available and reusable, but I could not find where.
Also, the authors used a separate dataset from the BigCloneBench dataset, but do not attempt to look if there is any overlap that may lead to datasnooping</t>
  </si>
  <si>
    <t>Calculates LOC and BC for revisions through the history of some model's code</t>
  </si>
  <si>
    <t>representation of how a model's code base grows overtime in order to predict how the model's code will grow in the future using ANN and LSTM</t>
  </si>
  <si>
    <t>Yes, compared against multiple approaches, SVMs, linear models, etc</t>
  </si>
  <si>
    <t>Created their own dataset from Simulink (ECU) models</t>
  </si>
  <si>
    <t>Authors properly split their data making sure to take into consideration temporal dependencies</t>
  </si>
  <si>
    <t>tokenization of source code into full word tokens</t>
  </si>
  <si>
    <t>differentiable type vectors that help with the task of determining types using a GRU</t>
  </si>
  <si>
    <t>Yes, compared against Naive and plain RNN approaches</t>
  </si>
  <si>
    <t>Created their own from TypeScript code on GitHub</t>
  </si>
  <si>
    <t>history of iteration attributes (duration, participation) and issue descriptions (They collect a bunch of other features from the sprint as well) using ad hoc techniques</t>
  </si>
  <si>
    <t>Predictive model that uses history of a current sprint to predict the velocity of the sprint</t>
  </si>
  <si>
    <t>Yes, compared against random forests and stochastic gradient boosting machines.</t>
  </si>
  <si>
    <t>Created their own from Jira-Agile</t>
  </si>
  <si>
    <t>Risk factors from an issue using logistal regression and topic extraction using LDA</t>
  </si>
  <si>
    <t>Predictive model that uses risk factors and topics in an issue to learn those lead to possible delays of that issue being complete. Uses a neural network</t>
  </si>
  <si>
    <t>Yes, compared against random forest, decision tree, naive bayes, NBTree, and  stochastic gradient boosting machines.</t>
  </si>
  <si>
    <t>Created their own from open source projects</t>
  </si>
  <si>
    <t>This paper is not reproducible. They provide their data and source code for the risk factors selected, but not their models.</t>
  </si>
  <si>
    <t>I do not believe this paper is replicable. They do not give much data on how they constructed their deep learning model so a lot if it would be guess work.</t>
  </si>
  <si>
    <t xml:space="preserve">tokenization of execution traces </t>
  </si>
  <si>
    <t>Language model of execution traces that are used to improve a finite-state automaton using an RNN</t>
  </si>
  <si>
    <t>Created their own based on previous research [7, 8]</t>
  </si>
  <si>
    <t>This is a short paper (4 pages)</t>
  </si>
  <si>
    <t>Yes they report detailed attributes of their dataset in addition to their in depth extraction process.</t>
  </si>
  <si>
    <t>Trees with nodes are created to model symbolic expressions and function evaluations</t>
  </si>
  <si>
    <t>These trees are then embedded using an LSTM and can infern resulting functions or complete equations with the decoder.</t>
  </si>
  <si>
    <t xml:space="preserve"> We use L2-regularization as well as dropout to
avoid overfitting. They also make sure they have a balanced dataset.</t>
  </si>
  <si>
    <t>We compare our proposed model with chain-structured neural networks, such as sequential Recurrent Neural Networks (RNN), LSTMS’s as well as tree-structured neural networks (TreeNN’s) consisting of fully connected layers (Socher et al., 2011; Zaremba et al., 2014)</t>
  </si>
  <si>
    <t xml:space="preserve">They have a self curated dataset of ~17.5K symbolic equations where ~9K are correct. The trees to represent this data maxes out at depth 4 </t>
  </si>
  <si>
    <t>Yes, compared approaches that are less complex to determine effectiveness.</t>
  </si>
  <si>
    <t>This study primarily looks at the generation of mathmateical equations and is very loosely tied to SE.</t>
  </si>
  <si>
    <t>They do analysis during the extraction phase looking at tokens and the methods they extract.</t>
  </si>
  <si>
    <t>Source code tokens and natural language sentences are embedded using a RNN. This creates a join embedding between the code and NL.</t>
  </si>
  <si>
    <t>The RNN finds temporal dependencies amongst NL and source code tokens. The representation that it creates is measured for similarity with other embeddings to find similar pieces of code.</t>
  </si>
  <si>
    <t>mini-batching and vocab reduction, also alter hyperparameters.</t>
  </si>
  <si>
    <t>Compare the effectiveness of our approach with CodeHow [45] and a conventional Lucene-based code search tool [5]</t>
  </si>
  <si>
    <t>They curate their own dataset based on GitHub projects with 20+ stars. They get ~16 million methods from ~10K projects. The benchmark queries are gathered from the top 50 voted java programming questions.</t>
  </si>
  <si>
    <t>Both of the approaches compared to this one are reduced in complexity. CodeHow is an extended boolean model and Lucene compares against fully qualified name heuristics.</t>
  </si>
  <si>
    <t>Approach seems replicable,</t>
  </si>
  <si>
    <t>Could be suceptible to data snooping due to the way they construct their datasets.</t>
  </si>
  <si>
    <t>None discussed</t>
  </si>
  <si>
    <t>Document vectorization based on word embeddings</t>
  </si>
  <si>
    <t>traditional FFNN looking for the presence of implicit features, presence of particular words and their association with similarity score</t>
  </si>
  <si>
    <t>We compare BM25F [9] as an information retrieval baseline, LDA[1] as a topic modelling baseline, the approach proposed by Yanget al. in [8] which also uses word embeddings, and the approachproposed in [7] which embeds bug reports into character level n-grams.</t>
  </si>
  <si>
    <t>Mozilla Project’s and Open Oce Project’sduplicate bug report datasets generated by Lazar et al. [3]</t>
  </si>
  <si>
    <t>Yes, comparison with baselines</t>
  </si>
  <si>
    <t>Study is NOT reproducible</t>
  </si>
  <si>
    <t xml:space="preserve">Missing information about the learning algorithm and training process. </t>
  </si>
  <si>
    <t>2 Page Paper</t>
  </si>
  <si>
    <t xml:space="preserve">Yes, dataset was thoroughly explored and duplicate UIs were excluded. </t>
  </si>
  <si>
    <t>Sets of UI images and skeletons create a training pair, The images are fed to a CNN, the images are grey scaled</t>
  </si>
  <si>
    <t>CNN analyzes spatial and temporal differences to generate a spatial encoding fed to an RNN. The Decoder then takes that spatial encoding and translates it to a GUI skeleton.</t>
  </si>
  <si>
    <t>Addition of multiple pooling layers</t>
  </si>
  <si>
    <t>We crawl 6000 Android apps [41] with the highest installation numbers from Google Play. 5043 apps runs successfully by Stoat and they belong to 25 categories</t>
  </si>
  <si>
    <t>They do adjust the size of the CNN network in their hyperparameters but do not explicitly explain how they do this.</t>
  </si>
  <si>
    <t>Dataset is available but source code is not</t>
  </si>
  <si>
    <t>A total of 101 numbers contained within a vecotr are used as the feature of a certificate. These features denote things such as version, issuer, subject, notafter, notbefore, public key length, signature algorithm, and extensions of the certificate</t>
  </si>
  <si>
    <t>Certificates are manipulated and tested by the RL algorithm, descrepencies in the SSL/TLS certificate are found.</t>
  </si>
  <si>
    <t>reward based policy system based on deepmind's q learning</t>
  </si>
  <si>
    <t xml:space="preserve">GnuTLS [1], MatrixSSL [3], mbedTLS [4], NSS [5], OpenSSL [6], and wolfSSL [7]. </t>
  </si>
  <si>
    <t>ZMap [17] and OpenSSL [6] to collect certificates as seeds. With ZMap, we obtained 300,000 IP addresses that open the 443 port. Then, using OpenSSLs client to connect to these IPs, we collected 181,900 certificate samples</t>
  </si>
  <si>
    <t>I don't believe the study is replicable without an in depth analysis about the policy that drives learning</t>
  </si>
  <si>
    <t>Deep reinforcement learning methodology</t>
  </si>
  <si>
    <t>Yes, they look for poorly formed files with the use of LLVM and provide some analysis of the systems they use.</t>
  </si>
  <si>
    <t xml:space="preserve"> hybrid character/token-level encoding of [9], in which a programming language’s keywords and common names are treated as individual tokens while the rest of the text is encoded on a character-level basis.</t>
  </si>
  <si>
    <t>This tokenized, numerical vector is learned by an LSTM to find temporal depdencies useful for predicting the next token in a sequence. This trained model is learned to sample new programs given a seed, this program is used for compiler testing</t>
  </si>
  <si>
    <t>Compared with state of the art CLSmith</t>
  </si>
  <si>
    <t>mining 10k OpenCL kernels from open source repositories on GitHub</t>
  </si>
  <si>
    <t>Not explicitly discussed but they did say after initial experiments using different model parameters they found 2 layers of 512 units to be the best</t>
  </si>
  <si>
    <t>Study is completely reproducible</t>
  </si>
  <si>
    <t xml:space="preserve">Many hyperparameters are not discussed and part of the learning algorithm is missing. </t>
  </si>
  <si>
    <t>Yes, they perform only stats on the # of generated test cases and # recorded method calls.</t>
  </si>
  <si>
    <t>Use randoop to generate test cases in order to gather execution traces on those test cases. Those execution traces are sequenced with a start and end token and truncated to size 10.</t>
  </si>
  <si>
    <t>The sequenced exeuction traces are presented to the RNN looking for temporal dependencies between method sequenced tokens and properly embedding this information. The result will be used to generate FSA candidates.</t>
  </si>
  <si>
    <t>e k-tails, CONTRACTOR++, SEKT, and TEMI.CONTRACTOR++, TEMI, and SEKT</t>
  </si>
  <si>
    <t>11 target library classes which were used before to evaluate many prior work [24, 26]</t>
  </si>
  <si>
    <t>Yes in the comparisons with other specification mining algorithms. they also test their model with an LSTM, RNN and GRU</t>
  </si>
  <si>
    <t>No, there is almost no information about the RNN model, its architecture, hyperparameters, learning algorithm etc.</t>
  </si>
  <si>
    <t>They use FSA for the task of detecting malicious behaviors with moderate success.</t>
  </si>
  <si>
    <t>Yes they performed labeleing, and conflict resolution on each data point.</t>
  </si>
  <si>
    <t xml:space="preserve">Stack overflow is mined for questions that are embedded through the use of an LSTM. they used the Stanford CoreNLP tool. </t>
  </si>
  <si>
    <t xml:space="preserve">The LSTM is used to create a representation of the sentence that is then used in order to predict the sentiment of a particular libarary discussed on StackOverflow. </t>
  </si>
  <si>
    <t>SentiStrength, NLTK, Standord CoreNLP and EmoTxt approaches</t>
  </si>
  <si>
    <t xml:space="preserve">Datasets extracted from StackOverflow (1500 sentences), App Reviews (We randomly selected 341 reviews from the dataset of 3k reviews provided by Villarroel et al. [37]) and JIRA issue tracker (using the dataset collected by Ortu et al. containing 4k sentences labeled by three raters). </t>
  </si>
  <si>
    <t>Yes, compared RNNs with other types of sentiment analysis approaches. Sentiment word strength lists, rule based analysis RNNs and lastly an n-gram approach.</t>
  </si>
  <si>
    <t>Study is not replicable. There are a plethora of architectural and hyperparameter variables missing from the paper. The learning algorithm is also completely absent.</t>
  </si>
  <si>
    <t>This is more of a survey than an approach. It creates a framework around the DL based approaches.</t>
  </si>
  <si>
    <t>Yes, they provide statistics of the dataset in their supplemental material.</t>
  </si>
  <si>
    <t xml:space="preserve">Translate the CFG into a binary tree which is Left-Child Right-Sibling representation. The encoder is then a Tree LSTM that computer the embeddings </t>
  </si>
  <si>
    <t>The latent representation of the binary CFG tree is used to translate that tree into a new tree in a different programming language</t>
  </si>
  <si>
    <t>A sequence-to-sequence model [4, 31], a sequence-to-tree model [11], and a tree-to-sequence model [13]</t>
  </si>
  <si>
    <t>There are three tasks evaluated, a synthetic translation task, a translation betwen CoffeeScript and JavaScript, and a translation between real world proejcts from java to C#.  All datasets are generated by the authors, the last tasks dataset was gathered with the same approach as another piece of work.</t>
  </si>
  <si>
    <t>It is possible that the hyperparameters tested the size of the network, these were included in supplemental material.</t>
  </si>
  <si>
    <t>I do not believe that the paper is replicable. The approach is missing details such as all the hyper parameters, the architecture, the learning algorithm etc.</t>
  </si>
  <si>
    <t>Then the embedding vector of the whole binary function is generated by feeding the numerical vectors of basic blocks to the customized semantics aware DNN model</t>
  </si>
  <si>
    <t>Extracts 8 types of lightweight instruction features and encodes them as a numerical vector for each basic block of the LSFG (Labeled semantic flow graph)</t>
  </si>
  <si>
    <t>Uses lightweight numerical vectors of source code to detect vulnerabilities in blocks of code. They also do Code clone detection task.</t>
  </si>
  <si>
    <t>VulSeeker is evaluated on two datasets. Dataset I contains 735,540 functions with 9,345K basic blocks. We compile BusyBox (v1.21.0),
OpenSSL (v1.0.1f and v1.0.1u) and Coreutils (v6.5 and v6.7) in X86, X64, MIPS32, MIPS64, ARM32, ARM64 architectures, using GCC (v4.9 and v5.5) with optimization levels O0-O3. Dataset II consists of 4643 firmware images for various architectures from [6].</t>
  </si>
  <si>
    <t xml:space="preserve">missing many parameters, learning algorithm, activation function, etc. </t>
  </si>
  <si>
    <t>Very short paper</t>
  </si>
  <si>
    <t>Very basic stats, not really worth anything imo.</t>
  </si>
  <si>
    <t>Use a 1D Conv net to embed the raw bytes of a function as input and map it to an embedding in d-dimensional euclidean space</t>
  </si>
  <si>
    <t>They use these embeddings to determine the binary code similarity detection between two vectors mapped in euclidean space.</t>
  </si>
  <si>
    <t>8 batch normalization layers</t>
  </si>
  <si>
    <t>Collected a set of 2,489,793  positive samples (i.e., pairs of matching functions) from 66,823 pairs of crossversion binaries in x86 Linux platform. Comes from GitHub and Debian Repos</t>
  </si>
  <si>
    <t>Yes, there is a hyper parameter search to identify different complexities. Also a comparison of Facenet, VGGnet and Alexnet.</t>
  </si>
  <si>
    <t>The source code is not available but the dataset is</t>
  </si>
  <si>
    <t>The approach seems replicable.</t>
  </si>
  <si>
    <t>There is a large study on hyperparameters and their adjustments.</t>
  </si>
  <si>
    <t>At runtime they extract a variable trace (considers variables independently), embedding a state trace embedding (considers sequences of program states), and a hybrid embedding (incorperates dependencies into individual variable sequences to avoid redundencies).</t>
  </si>
  <si>
    <t>The approach entails a better way to embed a program but they use this for the task of correcting programs.</t>
  </si>
  <si>
    <t>Use mini batching and they deal with exploding / vanishing gradients by truncating each trace into multiple sub-sequences and only backprop on the last subsequence while FFNN on the rest.</t>
  </si>
  <si>
    <t>Compare against SARFGEN which is a search based approach given a set of potential repair candidates.</t>
  </si>
  <si>
    <t>Assignment 2 from Microsoft-DEV204.1X</t>
  </si>
  <si>
    <t>The code is available but the dataset is not.</t>
  </si>
  <si>
    <t>They do not list the activation function used in their models. Other than that the approach seems replicable.</t>
  </si>
  <si>
    <t>They perform a wierd alteration to back-prop which does not seem like it should work.</t>
  </si>
  <si>
    <t>Yes but it is very surface level analysis. Very simple statistics that I don't believe would be that helpful.</t>
  </si>
  <si>
    <t>Encoding programs into graphs of tokens with certain semantic relationships. Contents of nodes are represented with a vector and a graph is composed of set of nodes, node features and directed edges.</t>
  </si>
  <si>
    <t>They learn from this graph to determine the correct varialbe names within big code and they can infer which variable should be used in a certain program location.</t>
  </si>
  <si>
    <t xml:space="preserve">They implement a dropout strategy and effective batching. </t>
  </si>
  <si>
    <t xml:space="preserve"> The first is a simple two-layer bidirectional GRU (LOC). The second is the flat dataflow model (AVGBIRNN) which uses another two-layer bidirectional RNN to embed the tokens on top of the two-layer bidirectional GRU to complete the task. For VarNaming they replace LOC with AVGLBL which uses a log-bilinear model for 4 left and 4 right context tokens of each variable usage, and then averages over these context representations.</t>
  </si>
  <si>
    <t>Dataset they gathered from extracting C# projects on Github that can be easily compiled using Roslyn.</t>
  </si>
  <si>
    <t xml:space="preserve">They do compare against 1 approach that is more simple. </t>
  </si>
  <si>
    <t>Paper is missing most of the details about the neural network. The learning algorithm, optimizer, activation function, and hyperparameters.</t>
  </si>
  <si>
    <t>I think this paper is suceptible to sampling bias from their Github Extraction.</t>
  </si>
  <si>
    <t>Yes, they prune away programs that have redundant variables and equilivent programs.</t>
  </si>
  <si>
    <t xml:space="preserve">Each variable is represented with a vector of size 402. These vectors are concatenated into a series of vectors of length 57 with the last vectore representing the output. </t>
  </si>
  <si>
    <t>These vectors are passed through a FNN, this network then predicts the resulting statement of the program. They also predict the function predictions and variable dropping predictions.</t>
  </si>
  <si>
    <t xml:space="preserve">They regularize their dataset and limit the programs to a fixed length. </t>
  </si>
  <si>
    <t>DeepCoder approach found in [1] and an untrained DFS search also found in the same paper. They also varied their approach to determine the factors of success.</t>
  </si>
  <si>
    <t>We generate our train and test data similarly to [1]. First, we generate random programs from the
DSL. Then, we prune away programs that contain redundant variables, and programs for which an
equivalent program exists in the dataset (could be shorter). This was self generated.</t>
  </si>
  <si>
    <t>They varied their approach by removing pieces through an ablation study but never varied the size or complexity of the network in any other regard.</t>
  </si>
  <si>
    <t>The source code is available but the data is not</t>
  </si>
  <si>
    <t>I do think the approach is replicable, there may be slightly larger variations in the data but the approach should be fairly easy to replicate.</t>
  </si>
  <si>
    <t>They employ beam search</t>
  </si>
  <si>
    <t xml:space="preserve">Yes they did analyze their dataset but within the context of performance based statistics. </t>
  </si>
  <si>
    <t>Input/output examples are embedded along with a set of actions that the decoder then can generated an execution trace.The embedding size is 5. Execution traces are embedded with tokenization.</t>
  </si>
  <si>
    <t>Temporal relationships of the inputs and outputs to create an execution trace of actions. Then actions of an execution trace to sythesize a program. Also thourgh an LSTM and temporal dependencies.</t>
  </si>
  <si>
    <t>Gradient clipping with Adam optimizer</t>
  </si>
  <si>
    <t xml:space="preserve"> Previous work of Bunel et al. [2018] reimplementing
their MLE model (labeled as I/O → CODE).</t>
  </si>
  <si>
    <t>e same dataset as Bunel et al. [2018], from https://bit.
ly/karel-dataset</t>
  </si>
  <si>
    <t>No, the CNN and the LSTM were not adjusted or compared against approaches with less parameters.</t>
  </si>
  <si>
    <t>The data is available but the source code is not</t>
  </si>
  <si>
    <t>I do not think that this paper is replicable. Many of the compoenents of learning such as the learning algorithm, hyperparameters, activation functions, and the number of nodes are missing</t>
  </si>
  <si>
    <t>No, they explore / sample programs from the DSL in their explore phase but do not analyze what they find.</t>
  </si>
  <si>
    <t>Set of input / output examples from the explored programs, these raw examples are given to a bidirectional GRU</t>
  </si>
  <si>
    <t>Taking the set of input / output examples and learning how to amortize the cost of searching for programs, which they label Q.This is done through a GRU which captures temporal dependencies.</t>
  </si>
  <si>
    <t>There is a low number of data points for both text editing and list manipulation tasks</t>
  </si>
  <si>
    <t>They synthesize their own data for list manipulation and they use SysGuS text editing dataset for that tasks. For symbolic regression from visual input they don't explain where the data comes from.</t>
  </si>
  <si>
    <t>They do enumerate hyperparameters to determine the size of their network</t>
  </si>
  <si>
    <t>I don't believe this is replicable, neither the approach or the dataset containes clear defining ways for extraction or replication. The model lacks reporting on parameters like number of layers, optimization algorithm, number of nodes, etc.</t>
  </si>
  <si>
    <t>This was a confusing paper to understand. Its programing synthesis based on an intelligent searching algorithm then compiles by a NN. They also perform an ablation study of their algorithm to determine the value of each step.</t>
  </si>
  <si>
    <t>a structured external memory representation which encodes the program. This happens through a chain LSTM over program tokens.</t>
  </si>
  <si>
    <t>This embedding is used to detect loop invariants in programs, the approach uses actor critic to learn to discover invariants by partial feedback from trial and error.</t>
  </si>
  <si>
    <t>Perform some pretraining of the model.</t>
  </si>
  <si>
    <t>C2I [10], which is based
on stochastic search; LOOPINVGEN [8], which searches a conjunctive normal form over predicates
synthesized by an underlying engine, ESCHER [17]; and ICE-DT [3], which learns a decision tree over
manually designed features</t>
  </si>
  <si>
    <t>Used a 133 benchmark programs from recent works and the 2017 SyGuS competition data set.</t>
  </si>
  <si>
    <t>They compare against other approaches but give no indication about the reduction in complexity that these approaches could offer.</t>
  </si>
  <si>
    <t>I don't think the preprocessing steps are clear enough to replicate the study. The LSTM model is rarely mentioned.</t>
  </si>
  <si>
    <t>This is a reinforcement learning algorithm approach that is preprocessed by a DL LSTM approach for embedding the program. They use a TreeLSTM. They also perform an ablation study to determine the two key compoenents in their framework of the counter example and the attention mechanism.</t>
  </si>
  <si>
    <t>Images were translated into a list of specs for the image. Image to text through the use of a CNN then specs to a program.</t>
  </si>
  <si>
    <t>Learning the to infer program lines of code to recreate a hand drawn image by using a cnn to learn the relationship between an image and specs to create a similar image.</t>
  </si>
  <si>
    <t xml:space="preserve">10^7 synthetically generated programs were used as a testing set. </t>
  </si>
  <si>
    <t>They generate two of their own datasets and the one they used SATE IV there is NO exploratory analysis</t>
  </si>
  <si>
    <t>Lexing each piece of source code into tokens</t>
  </si>
  <si>
    <t>Capturing the spatial and temporal dependencies from an LSTM to determine the presence of errors.</t>
  </si>
  <si>
    <t>propose two methods of regularization, the first is to train the GAN as an autoencoder the second is they force generated otuput tokens to remain close to the frequency of the input tokens.</t>
  </si>
  <si>
    <t>Compare against Seq2Seq they also tested different types of learning such as cirriculum learning Lauto Lfreq which are the regularization techniques applied.</t>
  </si>
  <si>
    <t>They created a dataset of sorting programs, They also created a dataset of simple context free grammar sequences to train on. However, the use of the SATE IV dataset is the largest benchmark.</t>
  </si>
  <si>
    <t>They do compare a 1 layer CNN with a 3 layer CNN to determine which is more accurate.</t>
  </si>
  <si>
    <t>The model would be difficult to replicate due to details surrounding the NMT portion of the GAN. Also the data and preprocessing steps I don't believe are replicable in an easy way.</t>
  </si>
  <si>
    <t>They analyze the dataset using multistep reasoning with a large set of functions to their data. However, it does not appear that after using these functions that they do any further analysis.</t>
  </si>
  <si>
    <t xml:space="preserve">Tokenization of the natural language through seq2seq. The embeddings are GloVe embeddings </t>
  </si>
  <si>
    <t>Resulting functionality from NL queries embedded in the encoding layer. LSTMs are used so there are temporal dependencies between the words within the embedded query.</t>
  </si>
  <si>
    <t>dropout with a rate of 0.2 and early stop training</t>
  </si>
  <si>
    <t xml:space="preserve">REINFORCE (uses on policy samples to estimate the gradient), MML (maximum marginal likelihood which maximizes the marginal probability of the memory buffer), Hard EM (expectation-Maximization algorithm), IML (iterative maximum likelihood training), </t>
  </si>
  <si>
    <t>WIKITABLEQUESTIONS and WIKISQL where programs are generated to query and process data from tables to answer natural lanaguage questions.</t>
  </si>
  <si>
    <t>Unclear, the other "state of the art" approaches are not fully described to know the number of parameters.
They do test different sized models of their own approach.</t>
  </si>
  <si>
    <t>Yes, performed statistical analysis on the projects looking at a variety of metrics pertaining to story points</t>
  </si>
  <si>
    <t>Embeddings of words into vectors subjected to an LSTM to create a document representation</t>
  </si>
  <si>
    <t>Extracting the sequential relationships of word vectors to determine the amount of points given to a story.</t>
  </si>
  <si>
    <t>Normalization of story point adjustments, dropout, early stopping combat overfitting, Use a recurrent highway network with only one set of parameters.</t>
  </si>
  <si>
    <t>Random Guessing, Mean Effort, and
Median Effort</t>
  </si>
  <si>
    <t>Looked at JIRA issue tracking system for 9 major open source repos. Ultimately, about 2.66 percent of the collected issues were filtered out in this fashion. In total, our dataset has 23,313 issues with story points from 16 different projects</t>
  </si>
  <si>
    <t>Yes, they compare against smaller networks both in their own architecture as well as simplier models with less parameters.</t>
  </si>
  <si>
    <t>This approach uses pre-training and use about 50K issues, this aparently deals with limited labeled data.</t>
  </si>
  <si>
    <t>Yes, they performed statistical analysis on their entire dataset. As well as defined ways of handing large vocabularies and long methods.</t>
  </si>
  <si>
    <t>Code tokenization through the use of a lookup table</t>
  </si>
  <si>
    <t>Analyzing whether the embedded code models to appropriate temporal relationships to determine the vulnerability of the code segment.</t>
  </si>
  <si>
    <t>Dropout rate of 0.5, mini batch stochastic gradeint descent. Tuned hyperparameters. Use noise contrastive estimation for large vocabular. Long methods are split into nonoverlapping segments of 100.</t>
  </si>
  <si>
    <t>Vulnerability detection through the use of 60 software metrics, Bag of Words prediction model, Deep believe network model, and a Random Forest ensemble method</t>
  </si>
  <si>
    <t>A dataset was used of 20 popular android applications used in previous work called the Android Study Dataset.
Also used the Firefox vulnerabilitity dataset</t>
  </si>
  <si>
    <t>Yes, vary the size of the network of their own approach and also compare against simplier methods</t>
  </si>
  <si>
    <t xml:space="preserve"> TFIDF transformation and stemming and stop words removal. Then perform Mikolov et al's skipgram model to embedding words. Then it is subjected to a CNN to embed each sentence. </t>
  </si>
  <si>
    <t>Ability to comprehend the word embeddings and sentence embeddings for classtification of particular sentences for certain intentions using the spatial and temporal relationships of the embedidngs.</t>
  </si>
  <si>
    <t>10-fold cross validation
Batch Normalization layer in CNN architecture
Hyperparameter tuning of the word embedding and the number of CNN filters.</t>
  </si>
  <si>
    <t>The approach is compared with SVMs (Weka's SMO and LibSVM), Naive Bayes Multinomial, Random Forest, K-Neartest Neighbor.</t>
  </si>
  <si>
    <t>Di Sorbo et al.’s published dataset based on Ubuntu and Qt</t>
  </si>
  <si>
    <t>Slightly, they consider the enumeration of the filter numbers and word embeddings which both reduce parameters. Yes, they compare against many other simplier approaches whcih contain less parameters.</t>
  </si>
  <si>
    <t>They refer to this phenomenon
as internal covariate shift and they proposed an algorithm
called batch normalization to accelerate the training process
by reducing internal covariate shift</t>
  </si>
  <si>
    <t>Yes, but this is also a well known dataset for this type of task.</t>
  </si>
  <si>
    <t>Log messages and AST differences are mapped to sequence vectors. The information gathered is semantic types, change types, change intervals and code churns and Co-changes which captures multiple source code files changing. In total there are 6 sequences of the same length.</t>
  </si>
  <si>
    <t>The temporal relationship between these sequences of information and their classification of buggy or clean.</t>
  </si>
  <si>
    <t>Perofrm feature selection using WEKA with a best first search algoreithm to reduce features. A common dataset is used to address worries about not having "enough" data and they use basic L2 Regularization which adds squared magnitude of the weights as a penalty term.</t>
  </si>
  <si>
    <t>Logistic regression, naive bayes, ADTree and RandomForest.</t>
  </si>
  <si>
    <t>PROMISE Dataset</t>
  </si>
  <si>
    <t xml:space="preserve">yes, they test different models with defferent levels of complexity. No evaluation of adjusting the size of the LSTM RNN </t>
  </si>
  <si>
    <t>Perform a timing experiment to denote that it takes around 350 seconds for fences to train a defect prediction model.</t>
  </si>
  <si>
    <t xml:space="preserve">Yes, they investigate the violations they detected to learn from. </t>
  </si>
  <si>
    <t xml:space="preserve">GumTree is used to 4extract and describe change operations in patches. Patches are then tokenized into texualized vectors. </t>
  </si>
  <si>
    <t>relationships between source code tokens for the ability to detect violations in source code and mine fix patterns.</t>
  </si>
  <si>
    <t xml:space="preserve">Compare their empirical study results with FindBugs. </t>
  </si>
  <si>
    <t>Defects4J and their own curated dataset of 10 java projects. They also release a dataset of ~16M samples of FindBugs violations with ~88K code changes addressing some of the violations.</t>
  </si>
  <si>
    <t xml:space="preserve"> In this study, all parameters 12 of the two models are tuned through a visualizing network training UI20 provided by DeepLearning4J.</t>
  </si>
  <si>
    <t>Yes, they ensure they can extract fully qualified names and they analyze overloaded apis the validate they they provide the same functionality at a conceptual level.</t>
  </si>
  <si>
    <t xml:space="preserve">Word embeddings of source code with continuous skip gram model </t>
  </si>
  <si>
    <t xml:space="preserve">Using the embeddings they can produce representations using an RNN that describes api call sequences, method names and method comments.  They RNN represents the embeddings such that the result can be used to find analogical api mappings. </t>
  </si>
  <si>
    <t xml:space="preserve">Attributional similarity of API embeddings by Nguyen et al, </t>
  </si>
  <si>
    <t>135,127 java projects from Boa Dataset. They remove less than 10 star and deleted projects. They have ~2 million code files and extract API call sequences to get a corpus of ~10 million API call sequences which includes ~900K unique APIs for learning.</t>
  </si>
  <si>
    <t>It does seem that they tested models with fewer parameters but only adjusting the embedding and layer sizes. Embeddings 100-700 hidden units from 600-1400.</t>
  </si>
  <si>
    <t>Study does not seem replicable. There are many important details missing from the RNN model such as the optimization algorithm, activation function, learning algorithm and the use of regularization techniques.</t>
  </si>
  <si>
    <t xml:space="preserve">Yes, we explored the data for class balance and duplicates. </t>
  </si>
  <si>
    <t>Latent representation using recursive auto encoders</t>
  </si>
  <si>
    <t>relationship of source code tokens to one another to create a latent representation that is used in a clustering algorith to detect similarity.</t>
  </si>
  <si>
    <t>10-fold cross validation, hyperparameter tuning, we used bagging and random forest.</t>
  </si>
  <si>
    <t>Qualitas.class Corpus of java projects. Also used 46 common java libraries from Apache Commons.</t>
  </si>
  <si>
    <t>Our paper.</t>
  </si>
  <si>
    <t>Yes they did an inspection into their dataset for class balance, visible typset code, partially visible code, hardwritten code and no code. They also labeled their images and performed image resizing.</t>
  </si>
  <si>
    <t>gathered frames from videos, resized to 300x300 pixels.</t>
  </si>
  <si>
    <t>The ability to identify source code in media whether fully or partially seen.</t>
  </si>
  <si>
    <t xml:space="preserve">They used a shared weight paradigm to reduce the parameters and removed duplicates via a pixel-wise comparison to remove frames from the test set if they appear to similar to those in the training set. </t>
  </si>
  <si>
    <t xml:space="preserve">All 40 videos were downloaded to our server using pytube[7],
a Python library for scraping YouTube videos. After downloading,
each video was segmented into a discrete image set by sampling
at a rate of one frame per second using FFmpeg[1]. This resulted
in 79,500 unlabeled images. </t>
  </si>
  <si>
    <t>I do think there are too many details missing from the architecture and learning algorithm to appropriately replicate the papers.</t>
  </si>
  <si>
    <t>Use CAM (class activation mapping to give the CNN localization ability despite being trained on image-level labels.</t>
  </si>
  <si>
    <t>tokenization of source code turned into vectorized representation</t>
  </si>
  <si>
    <t>Relationship of tokenized code to label for cateogrization. Use of LSTM.</t>
  </si>
  <si>
    <t>Used top 1000 java projects from sourceforge.</t>
  </si>
  <si>
    <t>None but did discuss feature abstraction.</t>
  </si>
  <si>
    <t>Study is not reproducible</t>
  </si>
  <si>
    <t>Study lacks intimate details of the model, learning algorithm and preprocessing steps.</t>
  </si>
  <si>
    <t>Yes, did cleaning of the dataset through manually filtering data points based on things such as the app and screen. Also did data augmentation.</t>
  </si>
  <si>
    <t>REDRAW takes an image of a GUI hierarchies, screenshots and labeled images to learn guid components.</t>
  </si>
  <si>
    <t>This pixels contained within the images have temporal and spacial dependencies that can be learned to identiy what GUI component the image represents.</t>
  </si>
  <si>
    <t>Data augmentation, cleaning of dataset, dropout, class balancing, early stop training and using a validation set.</t>
  </si>
  <si>
    <t>Support Vector Machine, REMAUI and pix2code, BOVW approach</t>
  </si>
  <si>
    <t xml:space="preserve"> 2,129 applications and 4,954 screens were removed, and the resulting dataset contained 14,382 unique screens with 431,747
unique components from 6,538 applications.</t>
  </si>
  <si>
    <t>Yes, considered hyperparameters and compared against lower complexity approaches.</t>
  </si>
  <si>
    <t>Our Paper.</t>
  </si>
  <si>
    <t>Yes, they performed an in-depth exploratory data analysis</t>
  </si>
  <si>
    <t>Tokenization of diffs and removal of noisy commits</t>
  </si>
  <si>
    <t>N/A not deep learning approach</t>
  </si>
  <si>
    <t>Yes, compared against Neural Machine Translation deep learning approach</t>
  </si>
  <si>
    <t>Used the same benchmark as another study, but filtered noisy commits</t>
  </si>
  <si>
    <t>Yes, compared against a baseline and chose a model specifically to lessen the complexity of the approach</t>
  </si>
  <si>
    <t>This paper makes some great insights and talks about how important exploratory data analysis is and that you should use occam's razor</t>
  </si>
  <si>
    <t>I think this is a SE4DL paper
Using neural networks is part of their approach to evaluate the fitness functions of their search strategy.</t>
  </si>
  <si>
    <t>SE4DL</t>
  </si>
  <si>
    <t>Datauset they gathered from extracting C# projects on Github that can be easily compiled using Roslyn.</t>
  </si>
  <si>
    <t xml:space="preserve">word2vec of knowledge unit text pairs from stack overflow. </t>
  </si>
  <si>
    <t>N/A, not a DL approach</t>
  </si>
  <si>
    <t>Parameter extrapolcation through the use of DE (Differential Evolution)</t>
  </si>
  <si>
    <t>Compared against a support vector machine, a KNN clustering algorithm and a CNN.</t>
  </si>
  <si>
    <t>This experiment uses the same training and testing dataset as Xu et al. [52] and Fu et al. [12].</t>
  </si>
  <si>
    <t xml:space="preserve">Yes, compared with simplier models, however, none of the implementation details of the CNN are available. </t>
  </si>
  <si>
    <t>I do not believe the paper is replicable. None of the implementation details of the CNN is included. However, they took the model from another paper.</t>
  </si>
  <si>
    <t>Not a DL implementation, only compares against CNNs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</si>
</sst>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4.0"/>
      <color theme="1"/>
      <name val="Arial"/>
    </font>
    <font>
      <b/>
      <sz val="14.0"/>
      <color rgb="FF000000"/>
      <name val="Arial"/>
    </font>
    <font/>
    <font>
      <b/>
      <color theme="1"/>
      <name val="Arial"/>
    </font>
    <font>
      <u/>
      <color rgb="FF1155CC"/>
      <name val="Arial"/>
    </font>
    <font>
      <color rgb="FF000000"/>
      <name val="Arial"/>
    </font>
    <font>
      <u/>
      <color rgb="FF0000FF"/>
      <name val="Arial"/>
    </font>
    <font>
      <color rgb="FF000000"/>
    </font>
    <font>
      <u/>
      <color rgb="FF000000"/>
      <name val="Arial"/>
    </font>
    <font>
      <u/>
      <color rgb="FF1155CC"/>
      <name val="Arial"/>
    </font>
    <font>
      <u/>
      <color rgb="FF4A86E8"/>
      <name val="Arial"/>
    </font>
    <font>
      <u/>
      <color rgb="FF4A86E8"/>
      <name val="Arial"/>
    </font>
    <font>
      <color theme="1"/>
      <name val="Arial"/>
    </font>
    <font>
      <u/>
      <color rgb="FF1155CC"/>
      <name val="Arial"/>
    </font>
    <font>
      <u/>
      <color rgb="FF1155CC"/>
      <name val="Arial"/>
    </font>
    <font>
      <u/>
      <color rgb="FF000000"/>
      <name val="Arial"/>
    </font>
    <font>
      <u/>
      <color rgb="FF1155CC"/>
      <name val="Arial"/>
    </font>
    <font>
      <u/>
      <color rgb="FF4A86E8"/>
      <name val="Arial"/>
    </font>
    <font>
      <u/>
      <color rgb="FF4A86E8"/>
      <name val="Arial"/>
    </font>
    <font>
      <u/>
      <color rgb="FF1155CC"/>
      <name val="Arial"/>
    </font>
  </fonts>
  <fills count="6">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EA9999"/>
        <bgColor rgb="FFEA9999"/>
      </patternFill>
    </fill>
    <fill>
      <patternFill patternType="solid">
        <fgColor rgb="FF999999"/>
        <bgColor rgb="FF999999"/>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vertical="center"/>
    </xf>
    <xf borderId="4" fillId="0" fontId="3" numFmtId="0" xfId="0" applyBorder="1" applyFont="1"/>
    <xf borderId="2" fillId="2" fontId="1" numFmtId="0" xfId="0" applyAlignment="1" applyBorder="1" applyFont="1">
      <alignment horizontal="center" readingOrder="0" vertical="center"/>
    </xf>
    <xf borderId="5" fillId="0" fontId="3" numFmtId="0" xfId="0" applyBorder="1" applyFont="1"/>
    <xf borderId="2" fillId="2" fontId="4" numFmtId="0" xfId="0" applyAlignment="1" applyBorder="1" applyFont="1">
      <alignment horizontal="center" readingOrder="0" shrinkToFit="0" vertical="center" wrapText="1"/>
    </xf>
    <xf borderId="2" fillId="2"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2" fillId="0" fontId="6"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7"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2" fillId="0" fontId="10"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2" fillId="0" fontId="12" numFmtId="0" xfId="0" applyAlignment="1" applyBorder="1" applyFont="1">
      <alignment horizontal="center" shrinkToFit="0" vertical="center" wrapText="1"/>
    </xf>
    <xf borderId="2" fillId="0" fontId="13" numFmtId="0" xfId="0" applyAlignment="1" applyBorder="1" applyFont="1">
      <alignment horizontal="center" readingOrder="0" shrinkToFit="0" vertical="center" wrapText="1"/>
    </xf>
    <xf borderId="2" fillId="0" fontId="13" numFmtId="0" xfId="0" applyAlignment="1" applyBorder="1" applyFont="1">
      <alignment horizontal="center" readingOrder="0" vertical="center"/>
    </xf>
    <xf borderId="2" fillId="3" fontId="14"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2" fillId="3" fontId="13"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2" fillId="0" fontId="13"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2" fillId="0" fontId="13" numFmtId="0" xfId="0" applyAlignment="1" applyBorder="1" applyFont="1">
      <alignment horizontal="center" shrinkToFit="0" vertical="center" wrapText="1"/>
    </xf>
    <xf borderId="2" fillId="4" fontId="15" numFmtId="0" xfId="0" applyAlignment="1" applyBorder="1" applyFill="1" applyFont="1">
      <alignment horizontal="center" shrinkToFit="0" vertical="center" wrapText="1"/>
    </xf>
    <xf borderId="2" fillId="4" fontId="6" numFmtId="0" xfId="0" applyAlignment="1" applyBorder="1" applyFont="1">
      <alignment horizontal="center" readingOrder="0" shrinkToFit="0" vertical="center" wrapText="1"/>
    </xf>
    <xf borderId="2" fillId="4" fontId="13" numFmtId="0" xfId="0" applyAlignment="1" applyBorder="1" applyFont="1">
      <alignment horizontal="center" shrinkToFit="0" vertical="center" wrapText="1"/>
    </xf>
    <xf borderId="2" fillId="4" fontId="13" numFmtId="0" xfId="0" applyAlignment="1" applyBorder="1" applyFont="1">
      <alignment horizontal="center" readingOrder="0" shrinkToFit="0" vertical="center" wrapText="1"/>
    </xf>
    <xf borderId="2" fillId="4" fontId="16" numFmtId="0" xfId="0" applyAlignment="1" applyBorder="1" applyFont="1">
      <alignment horizontal="center" shrinkToFit="0" vertical="center" wrapText="1"/>
    </xf>
    <xf borderId="2" fillId="4" fontId="6" numFmtId="0" xfId="0" applyAlignment="1" applyBorder="1" applyFont="1">
      <alignment horizontal="center" readingOrder="0" shrinkToFit="0" vertical="center" wrapText="1"/>
    </xf>
    <xf borderId="2" fillId="3" fontId="13" numFmtId="0" xfId="0" applyAlignment="1" applyBorder="1" applyFont="1">
      <alignment horizontal="center" shrinkToFit="0" vertical="center" wrapText="1"/>
    </xf>
    <xf borderId="2" fillId="5" fontId="17" numFmtId="0" xfId="0" applyAlignment="1" applyBorder="1" applyFill="1" applyFont="1">
      <alignment horizontal="center" shrinkToFit="0" vertical="center" wrapText="1"/>
    </xf>
    <xf borderId="2" fillId="5" fontId="6" numFmtId="0" xfId="0" applyAlignment="1" applyBorder="1" applyFont="1">
      <alignment horizontal="center" readingOrder="0" shrinkToFit="0" vertical="center" wrapText="1"/>
    </xf>
    <xf borderId="2" fillId="5" fontId="13" numFmtId="0" xfId="0" applyAlignment="1" applyBorder="1" applyFont="1">
      <alignment horizontal="center" shrinkToFit="0" vertical="center" wrapText="1"/>
    </xf>
    <xf borderId="2" fillId="5" fontId="13" numFmtId="0" xfId="0" applyAlignment="1" applyBorder="1" applyFont="1">
      <alignment horizontal="center" readingOrder="0" shrinkToFit="0" vertical="center" wrapText="1"/>
    </xf>
    <xf borderId="2" fillId="3" fontId="18" numFmtId="0" xfId="0" applyAlignment="1" applyBorder="1" applyFont="1">
      <alignment horizontal="center" shrinkToFit="0" vertical="center" wrapText="1"/>
    </xf>
    <xf borderId="2" fillId="5" fontId="19" numFmtId="0" xfId="0" applyAlignment="1" applyBorder="1" applyFont="1">
      <alignment horizontal="center" shrinkToFit="0" vertical="center" wrapText="1"/>
    </xf>
    <xf borderId="0" fillId="0" fontId="20" numFmtId="0" xfId="0" applyAlignment="1" applyFont="1">
      <alignment horizontal="center" shrinkToFit="0" vertical="center" wrapText="1"/>
    </xf>
    <xf borderId="0" fillId="0"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2" width="27.14"/>
  </cols>
  <sheetData>
    <row r="1" ht="72.0" customHeight="1">
      <c r="A1" s="1" t="s">
        <v>0</v>
      </c>
      <c r="B1" s="2" t="s">
        <v>1</v>
      </c>
      <c r="C1" s="3" t="s">
        <v>2</v>
      </c>
      <c r="D1" s="4" t="s">
        <v>3</v>
      </c>
      <c r="E1" s="5"/>
      <c r="F1" s="6" t="s">
        <v>4</v>
      </c>
      <c r="G1" s="4" t="s">
        <v>5</v>
      </c>
      <c r="H1" s="5"/>
      <c r="I1" s="6" t="s">
        <v>6</v>
      </c>
      <c r="J1" s="4" t="s">
        <v>7</v>
      </c>
      <c r="K1" s="5"/>
      <c r="L1" s="3" t="s">
        <v>8</v>
      </c>
    </row>
    <row r="2" ht="72.0" customHeight="1">
      <c r="A2" s="7"/>
      <c r="B2" s="7"/>
      <c r="C2" s="8" t="s">
        <v>9</v>
      </c>
      <c r="D2" s="8" t="s">
        <v>10</v>
      </c>
      <c r="E2" s="8" t="s">
        <v>11</v>
      </c>
      <c r="F2" s="8" t="s">
        <v>12</v>
      </c>
      <c r="G2" s="8" t="s">
        <v>13</v>
      </c>
      <c r="H2" s="8" t="s">
        <v>14</v>
      </c>
      <c r="I2" s="8" t="s">
        <v>15</v>
      </c>
      <c r="J2" s="8" t="s">
        <v>16</v>
      </c>
      <c r="K2" s="8" t="s">
        <v>17</v>
      </c>
      <c r="L2" s="9"/>
    </row>
    <row r="3" ht="146.25" customHeight="1">
      <c r="A3" s="10" t="str">
        <f>HYPERLINK("https://arxiv.org/pdf/1903.05734.pdf","Maybe Deep Neural Networks are the Best Choice for Modeling Source Code")</f>
        <v>Maybe Deep Neural Networks are the Best Choice for Modeling Source Code</v>
      </c>
      <c r="B3" s="11" t="s">
        <v>18</v>
      </c>
      <c r="C3" s="12" t="s">
        <v>19</v>
      </c>
      <c r="D3" s="12" t="s">
        <v>20</v>
      </c>
      <c r="E3" s="12" t="s">
        <v>21</v>
      </c>
      <c r="F3" s="12" t="s">
        <v>22</v>
      </c>
      <c r="G3" s="12" t="s">
        <v>23</v>
      </c>
      <c r="H3" s="12" t="s">
        <v>24</v>
      </c>
      <c r="I3" s="12" t="s">
        <v>25</v>
      </c>
      <c r="J3" s="12" t="s">
        <v>26</v>
      </c>
      <c r="K3" s="12" t="s">
        <v>27</v>
      </c>
      <c r="L3" s="12" t="s">
        <v>28</v>
      </c>
    </row>
    <row r="4" ht="72.0" customHeight="1">
      <c r="A4" s="10" t="str">
        <f>HYPERLINK("https://dl-acm-org.proxy.wm.edu/citation.cfm?id=3240471","A Neural Framework for Retrieval and Summarization of Source Code")</f>
        <v>A Neural Framework for Retrieval and Summarization of Source Code</v>
      </c>
      <c r="B4" s="11" t="s">
        <v>29</v>
      </c>
      <c r="C4" s="12" t="s">
        <v>30</v>
      </c>
      <c r="D4" s="12" t="s">
        <v>31</v>
      </c>
      <c r="E4" s="12" t="s">
        <v>32</v>
      </c>
      <c r="F4" s="12" t="s">
        <v>33</v>
      </c>
      <c r="G4" s="12" t="s">
        <v>34</v>
      </c>
      <c r="H4" s="12" t="s">
        <v>35</v>
      </c>
      <c r="I4" s="12" t="s">
        <v>36</v>
      </c>
      <c r="J4" s="12" t="s">
        <v>26</v>
      </c>
      <c r="K4" s="12" t="s">
        <v>37</v>
      </c>
      <c r="L4" s="12" t="s">
        <v>38</v>
      </c>
    </row>
    <row r="5" ht="72.0" customHeight="1">
      <c r="A5" s="10" t="str">
        <f>HYPERLINK("http://www.cs.wm.edu/~denys/pubs/ASE'18-Learning-Bug-Fixes-NMT.pdf","An Empirical Investigation into Learning Bug-fixing Patches in the Wild via Neural Machine Translation")</f>
        <v>An Empirical Investigation into Learning Bug-fixing Patches in the Wild via Neural Machine Translation</v>
      </c>
      <c r="B5" s="11" t="s">
        <v>18</v>
      </c>
      <c r="C5" s="12" t="s">
        <v>39</v>
      </c>
      <c r="D5" s="12" t="s">
        <v>40</v>
      </c>
      <c r="E5" s="12" t="s">
        <v>41</v>
      </c>
      <c r="F5" s="12" t="s">
        <v>42</v>
      </c>
      <c r="G5" s="12" t="s">
        <v>43</v>
      </c>
      <c r="H5" s="12" t="s">
        <v>44</v>
      </c>
      <c r="I5" s="12" t="s">
        <v>45</v>
      </c>
      <c r="J5" s="12" t="s">
        <v>26</v>
      </c>
      <c r="K5" s="12" t="s">
        <v>27</v>
      </c>
      <c r="L5" s="12" t="s">
        <v>28</v>
      </c>
    </row>
    <row r="6" ht="72.0" customHeight="1">
      <c r="A6" s="10" t="str">
        <f>HYPERLINK("https://dl-acm-org.proxy.wm.edu/citation.cfm?id=3238166","Deep Learning Based Feature Envy Detection")</f>
        <v>Deep Learning Based Feature Envy Detection</v>
      </c>
      <c r="B6" s="11" t="s">
        <v>18</v>
      </c>
      <c r="C6" s="12" t="s">
        <v>30</v>
      </c>
      <c r="D6" s="12" t="s">
        <v>46</v>
      </c>
      <c r="E6" s="12" t="s">
        <v>47</v>
      </c>
      <c r="F6" s="12" t="s">
        <v>48</v>
      </c>
      <c r="G6" s="12" t="s">
        <v>49</v>
      </c>
      <c r="H6" s="12" t="s">
        <v>50</v>
      </c>
      <c r="I6" s="12" t="s">
        <v>51</v>
      </c>
      <c r="J6" s="12" t="s">
        <v>26</v>
      </c>
      <c r="K6" s="12" t="s">
        <v>52</v>
      </c>
      <c r="L6" s="12" t="s">
        <v>53</v>
      </c>
    </row>
    <row r="7" ht="72.0" customHeight="1">
      <c r="A7" s="10" t="str">
        <f>HYPERLINK("https://dl-acm-org.proxy.wm.edu/citation.cfm?id=3117776","Applying Deep Learning Based Automatic Bug Triager to Industrial Projects")</f>
        <v>Applying Deep Learning Based Automatic Bug Triager to Industrial Projects</v>
      </c>
      <c r="B7" s="11" t="s">
        <v>29</v>
      </c>
      <c r="C7" s="12" t="s">
        <v>30</v>
      </c>
      <c r="D7" s="13" t="s">
        <v>54</v>
      </c>
      <c r="E7" s="12" t="s">
        <v>55</v>
      </c>
      <c r="F7" s="13" t="s">
        <v>56</v>
      </c>
      <c r="G7" s="13" t="s">
        <v>57</v>
      </c>
      <c r="H7" s="13" t="s">
        <v>58</v>
      </c>
      <c r="I7" s="13" t="s">
        <v>59</v>
      </c>
      <c r="J7" s="12" t="s">
        <v>60</v>
      </c>
      <c r="K7" s="12" t="s">
        <v>61</v>
      </c>
      <c r="L7" s="13" t="s">
        <v>28</v>
      </c>
    </row>
    <row r="8" ht="72.0" customHeight="1">
      <c r="A8" s="10" t="str">
        <f>HYPERLINK("https://dl-acm-org.proxy.wm.edu/citation.cfm?id=3097445","Automatic Text Input Generation for Mobile Testing")</f>
        <v>Automatic Text Input Generation for Mobile Testing</v>
      </c>
      <c r="B8" s="11" t="s">
        <v>29</v>
      </c>
      <c r="C8" s="12" t="s">
        <v>39</v>
      </c>
      <c r="D8" s="12" t="s">
        <v>54</v>
      </c>
      <c r="E8" s="12" t="s">
        <v>62</v>
      </c>
      <c r="F8" s="12" t="s">
        <v>59</v>
      </c>
      <c r="G8" s="12" t="s">
        <v>63</v>
      </c>
      <c r="H8" s="12" t="s">
        <v>64</v>
      </c>
      <c r="I8" s="12" t="s">
        <v>65</v>
      </c>
      <c r="J8" s="12" t="s">
        <v>66</v>
      </c>
      <c r="K8" s="12" t="s">
        <v>61</v>
      </c>
      <c r="L8" s="12" t="s">
        <v>67</v>
      </c>
    </row>
    <row r="9" ht="72.0" customHeight="1">
      <c r="A9" s="10" t="str">
        <f>HYPERLINK("https://dl-acm-org.proxy.wm.edu/citation.cfm?id=3155583","Automatically generating commit messages from diffs using neural machine translation")</f>
        <v>Automatically generating commit messages from diffs using neural machine translation</v>
      </c>
      <c r="B9" s="11" t="s">
        <v>18</v>
      </c>
      <c r="C9" s="13" t="s">
        <v>39</v>
      </c>
      <c r="D9" s="12" t="s">
        <v>68</v>
      </c>
      <c r="E9" s="12" t="s">
        <v>69</v>
      </c>
      <c r="F9" s="12" t="s">
        <v>70</v>
      </c>
      <c r="G9" s="12" t="s">
        <v>71</v>
      </c>
      <c r="H9" s="12" t="s">
        <v>72</v>
      </c>
      <c r="I9" s="12" t="s">
        <v>73</v>
      </c>
      <c r="J9" s="12" t="s">
        <v>26</v>
      </c>
      <c r="K9" s="12" t="s">
        <v>27</v>
      </c>
      <c r="L9" s="12" t="s">
        <v>74</v>
      </c>
    </row>
    <row r="10" ht="72.0" customHeight="1">
      <c r="A10" s="10" t="str">
        <f>HYPERLINK("https://www.cs.rice.edu/~sc40/pubs/murali-fse17.pdf","Bayesian specification learning for finding API usage errors")</f>
        <v>Bayesian specification learning for finding API usage errors</v>
      </c>
      <c r="B10" s="11" t="s">
        <v>18</v>
      </c>
      <c r="C10" s="12" t="s">
        <v>75</v>
      </c>
      <c r="D10" s="12" t="s">
        <v>76</v>
      </c>
      <c r="E10" s="12" t="s">
        <v>77</v>
      </c>
      <c r="F10" s="12" t="s">
        <v>59</v>
      </c>
      <c r="G10" s="12" t="s">
        <v>78</v>
      </c>
      <c r="H10" s="12" t="s">
        <v>79</v>
      </c>
      <c r="I10" s="12" t="s">
        <v>43</v>
      </c>
      <c r="J10" s="12" t="s">
        <v>80</v>
      </c>
      <c r="K10" s="12" t="s">
        <v>81</v>
      </c>
      <c r="L10" s="12" t="s">
        <v>82</v>
      </c>
    </row>
    <row r="11" ht="72.0" customHeight="1">
      <c r="A11" s="10" t="str">
        <f>HYPERLINK("https://dl-acm-org.proxy.wm.edu/citation.cfm?id=3106290","Are deep neural networks the best choice for modeling source code?")</f>
        <v>Are deep neural networks the best choice for modeling source code?</v>
      </c>
      <c r="B11" s="11" t="s">
        <v>18</v>
      </c>
      <c r="C11" s="12" t="s">
        <v>83</v>
      </c>
      <c r="D11" s="12" t="s">
        <v>84</v>
      </c>
      <c r="E11" s="12" t="s">
        <v>85</v>
      </c>
      <c r="F11" s="12" t="s">
        <v>86</v>
      </c>
      <c r="G11" s="12" t="s">
        <v>87</v>
      </c>
      <c r="H11" s="12" t="s">
        <v>88</v>
      </c>
      <c r="I11" s="12" t="s">
        <v>89</v>
      </c>
      <c r="J11" s="12" t="s">
        <v>26</v>
      </c>
      <c r="K11" s="12" t="s">
        <v>90</v>
      </c>
      <c r="L11" s="12" t="s">
        <v>91</v>
      </c>
    </row>
    <row r="12" ht="72.0" customHeight="1">
      <c r="A12" s="10" t="str">
        <f>HYPERLINK("http://people.cs.vt.edu/nm8247/publications/icsme-research-118-camera-ready.pdf","CCLearner: A Deep Learning-Based Clone Detection Approach")</f>
        <v>CCLearner: A Deep Learning-Based Clone Detection Approach</v>
      </c>
      <c r="B12" s="11" t="s">
        <v>18</v>
      </c>
      <c r="C12" s="12" t="s">
        <v>92</v>
      </c>
      <c r="D12" s="12" t="s">
        <v>93</v>
      </c>
      <c r="E12" s="12" t="s">
        <v>94</v>
      </c>
      <c r="F12" s="12" t="s">
        <v>59</v>
      </c>
      <c r="G12" s="12" t="s">
        <v>95</v>
      </c>
      <c r="H12" s="12" t="s">
        <v>96</v>
      </c>
      <c r="I12" s="12" t="s">
        <v>97</v>
      </c>
      <c r="J12" s="12" t="s">
        <v>80</v>
      </c>
      <c r="K12" s="12" t="s">
        <v>98</v>
      </c>
      <c r="L12" s="12" t="s">
        <v>99</v>
      </c>
    </row>
    <row r="13" ht="72.0" customHeight="1">
      <c r="A13" s="10" t="str">
        <f>HYPERLINK("https://ieeexplore-ieee-org.proxy.wm.edu/document/8094428","Deep Green: Modelling Time-Series of Software Energy Consumption")</f>
        <v>Deep Green: Modelling Time-Series of Software Energy Consumption</v>
      </c>
      <c r="B13" s="11" t="s">
        <v>18</v>
      </c>
      <c r="C13" s="12" t="s">
        <v>100</v>
      </c>
      <c r="D13" s="14" t="s">
        <v>101</v>
      </c>
      <c r="E13" s="12" t="s">
        <v>102</v>
      </c>
      <c r="F13" s="12" t="s">
        <v>103</v>
      </c>
      <c r="G13" s="12" t="s">
        <v>104</v>
      </c>
      <c r="H13" s="12" t="s">
        <v>105</v>
      </c>
      <c r="I13" s="12" t="s">
        <v>106</v>
      </c>
      <c r="J13" s="12" t="s">
        <v>80</v>
      </c>
      <c r="K13" s="12" t="s">
        <v>107</v>
      </c>
      <c r="L13" s="12" t="s">
        <v>108</v>
      </c>
    </row>
    <row r="14" ht="72.0" customHeight="1">
      <c r="A14" s="10" t="str">
        <f>HYPERLINK("http://proceedings.mlr.press/v70/gaunt17a.html","Differentiable programs with neural libraries")</f>
        <v>Differentiable programs with neural libraries</v>
      </c>
      <c r="B14" s="11" t="s">
        <v>29</v>
      </c>
      <c r="C14" s="15" t="s">
        <v>30</v>
      </c>
      <c r="D14" s="12" t="s">
        <v>109</v>
      </c>
      <c r="E14" s="12" t="s">
        <v>110</v>
      </c>
      <c r="F14" s="12" t="s">
        <v>111</v>
      </c>
      <c r="G14" s="12" t="s">
        <v>112</v>
      </c>
      <c r="H14" s="12" t="s">
        <v>113</v>
      </c>
      <c r="I14" s="12" t="s">
        <v>114</v>
      </c>
      <c r="J14" s="12" t="s">
        <v>80</v>
      </c>
      <c r="K14" s="12" t="s">
        <v>115</v>
      </c>
      <c r="L14" s="12" t="s">
        <v>116</v>
      </c>
    </row>
    <row r="15" ht="72.0" customHeight="1">
      <c r="A15" s="16" t="str">
        <f>HYPERLINK("http://proceedings.mlr.press/v70/deng17a/deng17a.pdf","Image-to-markup generation with coarse-to-fine attention")</f>
        <v>Image-to-markup generation with coarse-to-fine attention</v>
      </c>
      <c r="B15" s="11" t="s">
        <v>18</v>
      </c>
      <c r="C15" s="17" t="s">
        <v>30</v>
      </c>
      <c r="D15" s="17" t="s">
        <v>117</v>
      </c>
      <c r="E15" s="17" t="s">
        <v>118</v>
      </c>
      <c r="F15" s="17" t="s">
        <v>119</v>
      </c>
      <c r="G15" s="17" t="s">
        <v>120</v>
      </c>
      <c r="H15" s="17" t="s">
        <v>121</v>
      </c>
      <c r="I15" s="17" t="s">
        <v>122</v>
      </c>
      <c r="J15" s="12" t="s">
        <v>26</v>
      </c>
      <c r="K15" s="12" t="s">
        <v>27</v>
      </c>
      <c r="L15" s="17" t="s">
        <v>123</v>
      </c>
    </row>
    <row r="16" ht="72.0" customHeight="1">
      <c r="A16" s="16" t="str">
        <f>HYPERLINK("https://dl-acm-org.proxy.wm.edu/citation.cfm?id=3155573","Learn&amp;Fuzz: Machine learning for input fuzzing")</f>
        <v>Learn&amp;Fuzz: Machine learning for input fuzzing</v>
      </c>
      <c r="B16" s="11" t="s">
        <v>18</v>
      </c>
      <c r="C16" s="17" t="s">
        <v>30</v>
      </c>
      <c r="D16" s="17" t="s">
        <v>124</v>
      </c>
      <c r="E16" s="17" t="s">
        <v>125</v>
      </c>
      <c r="F16" s="17" t="s">
        <v>126</v>
      </c>
      <c r="G16" s="17" t="s">
        <v>127</v>
      </c>
      <c r="H16" s="17" t="s">
        <v>128</v>
      </c>
      <c r="I16" s="17" t="s">
        <v>43</v>
      </c>
      <c r="J16" s="17" t="s">
        <v>129</v>
      </c>
      <c r="K16" s="17" t="s">
        <v>130</v>
      </c>
      <c r="L16" s="17" t="s">
        <v>131</v>
      </c>
    </row>
    <row r="17" ht="72.0" customHeight="1">
      <c r="A17" s="16" t="str">
        <f>HYPERLINK("http://proceedings.mlr.press/v70/levy17a.html","Learning to align the source code to the compiled object code")</f>
        <v>Learning to align the source code to the compiled object code</v>
      </c>
      <c r="B17" s="11" t="s">
        <v>18</v>
      </c>
      <c r="C17" s="17" t="s">
        <v>132</v>
      </c>
      <c r="D17" s="17" t="s">
        <v>133</v>
      </c>
      <c r="E17" s="17" t="s">
        <v>134</v>
      </c>
      <c r="F17" s="17" t="s">
        <v>135</v>
      </c>
      <c r="G17" s="17" t="s">
        <v>136</v>
      </c>
      <c r="H17" s="17" t="s">
        <v>137</v>
      </c>
      <c r="I17" s="17" t="s">
        <v>43</v>
      </c>
      <c r="J17" s="17" t="s">
        <v>129</v>
      </c>
      <c r="K17" s="12" t="s">
        <v>27</v>
      </c>
      <c r="L17" s="17" t="s">
        <v>138</v>
      </c>
    </row>
    <row r="18" ht="72.0" customHeight="1">
      <c r="A18" s="10" t="str">
        <f>HYPERLINK("https://ieeexplore.ieee.org/document/8094415","Learning to Predict Severity of Software Vulnerability Using Only Vulnerability Description")</f>
        <v>Learning to Predict Severity of Software Vulnerability Using Only Vulnerability Description</v>
      </c>
      <c r="B18" s="11" t="s">
        <v>18</v>
      </c>
      <c r="C18" s="12" t="s">
        <v>139</v>
      </c>
      <c r="D18" s="12" t="s">
        <v>140</v>
      </c>
      <c r="E18" s="12" t="s">
        <v>141</v>
      </c>
      <c r="F18" s="12" t="s">
        <v>142</v>
      </c>
      <c r="G18" s="12" t="s">
        <v>143</v>
      </c>
      <c r="H18" s="12" t="s">
        <v>144</v>
      </c>
      <c r="I18" s="12" t="s">
        <v>43</v>
      </c>
      <c r="J18" s="12" t="s">
        <v>129</v>
      </c>
      <c r="K18" s="12" t="s">
        <v>145</v>
      </c>
      <c r="L18" s="12" t="s">
        <v>146</v>
      </c>
    </row>
    <row r="19" ht="72.0" customHeight="1">
      <c r="A19" s="10" t="str">
        <f>HYPERLINK("https://people.eecs.berkeley.edu/~dawnsong/papers/iclr_2017_recursion.pdf","Making neural programming architectures generalize via recursion")</f>
        <v>Making neural programming architectures generalize via recursion</v>
      </c>
      <c r="B19" s="11" t="s">
        <v>18</v>
      </c>
      <c r="C19" s="12" t="s">
        <v>30</v>
      </c>
      <c r="D19" s="12" t="s">
        <v>147</v>
      </c>
      <c r="E19" s="12" t="s">
        <v>148</v>
      </c>
      <c r="F19" s="12" t="s">
        <v>59</v>
      </c>
      <c r="G19" s="12" t="s">
        <v>149</v>
      </c>
      <c r="H19" s="12" t="s">
        <v>59</v>
      </c>
      <c r="I19" s="12" t="s">
        <v>43</v>
      </c>
      <c r="J19" s="12" t="s">
        <v>80</v>
      </c>
      <c r="K19" s="12" t="s">
        <v>150</v>
      </c>
      <c r="L19" s="12" t="s">
        <v>151</v>
      </c>
    </row>
    <row r="20" ht="72.0" customHeight="1">
      <c r="A20" s="10" t="str">
        <f>HYPERLINK("https://papers.nips.cc/paper/7617-neural-code-comprehension-a-learnable-representation-of-code-semantics.pdf","Neural Code Comprehension: A Learnable Representation of Code Semantics")</f>
        <v>Neural Code Comprehension: A Learnable Representation of Code Semantics</v>
      </c>
      <c r="B20" s="11" t="s">
        <v>18</v>
      </c>
      <c r="C20" s="12" t="s">
        <v>152</v>
      </c>
      <c r="D20" s="12" t="s">
        <v>153</v>
      </c>
      <c r="E20" s="12" t="s">
        <v>154</v>
      </c>
      <c r="F20" s="12" t="s">
        <v>155</v>
      </c>
      <c r="G20" s="12" t="s">
        <v>156</v>
      </c>
      <c r="H20" s="12" t="s">
        <v>157</v>
      </c>
      <c r="I20" s="12" t="s">
        <v>158</v>
      </c>
      <c r="J20" s="12" t="s">
        <v>159</v>
      </c>
      <c r="K20" s="12" t="s">
        <v>27</v>
      </c>
      <c r="L20" s="12" t="s">
        <v>160</v>
      </c>
    </row>
    <row r="21" ht="72.0" customHeight="1">
      <c r="A21" s="10" t="str">
        <f>HYPERLINK("https://papers.nips.cc/paper/7445-neural-guided-constraint-logic-programming-for-program-synthesis","Neural guided constraint logic programming for program synthesis")</f>
        <v>Neural guided constraint logic programming for program synthesis</v>
      </c>
      <c r="B21" s="11" t="s">
        <v>29</v>
      </c>
      <c r="C21" s="15" t="s">
        <v>30</v>
      </c>
      <c r="D21" s="12" t="s">
        <v>161</v>
      </c>
      <c r="E21" s="12" t="s">
        <v>162</v>
      </c>
      <c r="F21" s="12" t="s">
        <v>163</v>
      </c>
      <c r="G21" s="12" t="s">
        <v>164</v>
      </c>
      <c r="H21" s="12" t="s">
        <v>165</v>
      </c>
      <c r="I21" s="12" t="s">
        <v>166</v>
      </c>
      <c r="J21" s="12" t="s">
        <v>167</v>
      </c>
      <c r="K21" s="12" t="s">
        <v>168</v>
      </c>
      <c r="L21" s="12" t="s">
        <v>116</v>
      </c>
    </row>
    <row r="22" ht="72.0" customHeight="1">
      <c r="A22" s="10" t="str">
        <f>HYPERLINK("https://papers.nips.cc/paper/6803-neural-program-meta-induction.pdf","Neural program metainduction.")</f>
        <v>Neural program metainduction.</v>
      </c>
      <c r="B22" s="11" t="s">
        <v>18</v>
      </c>
      <c r="C22" s="12" t="s">
        <v>169</v>
      </c>
      <c r="D22" s="12" t="s">
        <v>170</v>
      </c>
      <c r="E22" s="12" t="s">
        <v>171</v>
      </c>
      <c r="F22" s="12" t="s">
        <v>172</v>
      </c>
      <c r="G22" s="12" t="s">
        <v>173</v>
      </c>
      <c r="H22" s="12" t="s">
        <v>174</v>
      </c>
      <c r="I22" s="12" t="s">
        <v>175</v>
      </c>
      <c r="J22" s="12" t="s">
        <v>176</v>
      </c>
      <c r="K22" s="12" t="s">
        <v>177</v>
      </c>
      <c r="L22" s="12" t="s">
        <v>178</v>
      </c>
    </row>
    <row r="23" ht="72.0" customHeight="1">
      <c r="A23" s="10" t="str">
        <f>HYPERLINK("https://dl-acm-org.proxy.wm.edu/citation.cfm?id=3238206","Improving Automatic Source Code Summarization via Deep Reinforcement Learning")</f>
        <v>Improving Automatic Source Code Summarization via Deep Reinforcement Learning</v>
      </c>
      <c r="B23" s="11" t="s">
        <v>29</v>
      </c>
      <c r="C23" s="12" t="s">
        <v>179</v>
      </c>
      <c r="D23" s="12" t="s">
        <v>180</v>
      </c>
      <c r="E23" s="12" t="s">
        <v>181</v>
      </c>
      <c r="F23" s="12" t="s">
        <v>182</v>
      </c>
      <c r="G23" s="12" t="s">
        <v>183</v>
      </c>
      <c r="H23" s="12" t="s">
        <v>184</v>
      </c>
      <c r="I23" s="12" t="s">
        <v>185</v>
      </c>
      <c r="J23" s="12" t="s">
        <v>186</v>
      </c>
      <c r="K23" s="12" t="s">
        <v>27</v>
      </c>
      <c r="L23" s="12" t="s">
        <v>187</v>
      </c>
    </row>
    <row r="24" ht="72.0" customHeight="1">
      <c r="A24" s="10" t="str">
        <f>HYPERLINK("http://proceedings.mlr.press/v80/sun18a.html","Neural Program Synthesis from Diverse Demonstration Videos")</f>
        <v>Neural Program Synthesis from Diverse Demonstration Videos</v>
      </c>
      <c r="B24" s="11" t="s">
        <v>18</v>
      </c>
      <c r="C24" s="12" t="s">
        <v>188</v>
      </c>
      <c r="D24" s="12" t="s">
        <v>189</v>
      </c>
      <c r="E24" s="12" t="s">
        <v>190</v>
      </c>
      <c r="F24" s="12" t="s">
        <v>191</v>
      </c>
      <c r="G24" s="12" t="s">
        <v>192</v>
      </c>
      <c r="H24" s="12" t="s">
        <v>193</v>
      </c>
      <c r="I24" s="12" t="s">
        <v>194</v>
      </c>
      <c r="J24" s="12" t="s">
        <v>195</v>
      </c>
      <c r="K24" s="12" t="s">
        <v>27</v>
      </c>
      <c r="L24" s="18"/>
    </row>
    <row r="25" ht="72.0" customHeight="1">
      <c r="A25" s="10" t="str">
        <f>HYPERLINK("https://arxiv.org/abs/1703.05698","Neural sketch learning for conditional program generation")</f>
        <v>Neural sketch learning for conditional program generation</v>
      </c>
      <c r="B25" s="11" t="s">
        <v>18</v>
      </c>
      <c r="C25" s="12" t="s">
        <v>196</v>
      </c>
      <c r="D25" s="12" t="s">
        <v>197</v>
      </c>
      <c r="E25" s="12" t="s">
        <v>198</v>
      </c>
      <c r="F25" s="12" t="s">
        <v>199</v>
      </c>
      <c r="G25" s="12" t="s">
        <v>200</v>
      </c>
      <c r="H25" s="12" t="s">
        <v>201</v>
      </c>
      <c r="I25" s="12" t="s">
        <v>202</v>
      </c>
      <c r="J25" s="12" t="s">
        <v>26</v>
      </c>
      <c r="K25" s="12" t="s">
        <v>27</v>
      </c>
      <c r="L25" s="18"/>
    </row>
    <row r="26" ht="72.0" customHeight="1">
      <c r="A26" s="10" t="str">
        <f>HYPERLINK("https://arxiv.org/abs/1809.04059","Neural-augmented Static Analysis of Android Communication")</f>
        <v>Neural-augmented Static Analysis of Android Communication</v>
      </c>
      <c r="B26" s="11" t="s">
        <v>18</v>
      </c>
      <c r="C26" s="12" t="s">
        <v>203</v>
      </c>
      <c r="D26" s="12" t="s">
        <v>204</v>
      </c>
      <c r="E26" s="12" t="s">
        <v>205</v>
      </c>
      <c r="F26" s="12" t="s">
        <v>206</v>
      </c>
      <c r="G26" s="12" t="s">
        <v>207</v>
      </c>
      <c r="H26" s="12" t="s">
        <v>208</v>
      </c>
      <c r="I26" s="12" t="s">
        <v>209</v>
      </c>
      <c r="J26" s="12" t="s">
        <v>210</v>
      </c>
      <c r="K26" s="12" t="s">
        <v>211</v>
      </c>
      <c r="L26" s="12" t="s">
        <v>212</v>
      </c>
    </row>
    <row r="27" ht="72.0" customHeight="1">
      <c r="A27" s="10" t="str">
        <f>HYPERLINK("https://dl.acm.org/citation.cfm?id=3180155.3180219","Neuro-Symbolic Program Corrector for Introductory Programming Assignments")</f>
        <v>Neuro-Symbolic Program Corrector for Introductory Programming Assignments</v>
      </c>
      <c r="B27" s="11" t="s">
        <v>18</v>
      </c>
      <c r="C27" s="12" t="s">
        <v>213</v>
      </c>
      <c r="D27" s="12" t="s">
        <v>214</v>
      </c>
      <c r="E27" s="12" t="s">
        <v>215</v>
      </c>
      <c r="F27" s="12" t="s">
        <v>216</v>
      </c>
      <c r="G27" s="12" t="s">
        <v>217</v>
      </c>
      <c r="H27" s="12" t="s">
        <v>218</v>
      </c>
      <c r="I27" s="12" t="s">
        <v>219</v>
      </c>
      <c r="J27" s="12" t="s">
        <v>220</v>
      </c>
      <c r="K27" s="12" t="s">
        <v>221</v>
      </c>
      <c r="L27" s="18"/>
    </row>
    <row r="28" ht="72.0" customHeight="1">
      <c r="A28" s="10" t="str">
        <f>HYPERLINK("https://dl.acm.org/citation.cfm?id=3275433","On the Adoption of Neural Networks in Modeling Software Reliability")</f>
        <v>On the Adoption of Neural Networks in Modeling Software Reliability</v>
      </c>
      <c r="B28" s="11" t="s">
        <v>18</v>
      </c>
      <c r="C28" s="12" t="s">
        <v>59</v>
      </c>
      <c r="D28" s="12" t="s">
        <v>222</v>
      </c>
      <c r="E28" s="12" t="s">
        <v>223</v>
      </c>
      <c r="F28" s="12" t="s">
        <v>43</v>
      </c>
      <c r="G28" s="12" t="s">
        <v>149</v>
      </c>
      <c r="H28" s="12" t="s">
        <v>224</v>
      </c>
      <c r="I28" s="12" t="s">
        <v>59</v>
      </c>
      <c r="J28" s="12" t="s">
        <v>225</v>
      </c>
      <c r="K28" s="12" t="s">
        <v>226</v>
      </c>
      <c r="L28" s="12" t="s">
        <v>227</v>
      </c>
    </row>
    <row r="29" ht="72.0" customHeight="1">
      <c r="A29" s="10" t="str">
        <f>HYPERLINK("https://ieeexplore.ieee.org/document/7372035","Combining Deep Learning with Information Retrieval to Localize Buggy Files for Bug Reports")</f>
        <v>Combining Deep Learning with Information Retrieval to Localize Buggy Files for Bug Reports</v>
      </c>
      <c r="B29" s="11" t="s">
        <v>29</v>
      </c>
      <c r="C29" s="12" t="s">
        <v>228</v>
      </c>
      <c r="D29" s="12" t="s">
        <v>229</v>
      </c>
      <c r="E29" s="12" t="s">
        <v>230</v>
      </c>
      <c r="F29" s="12" t="s">
        <v>231</v>
      </c>
      <c r="G29" s="12" t="s">
        <v>232</v>
      </c>
      <c r="H29" s="12" t="s">
        <v>233</v>
      </c>
      <c r="I29" s="15" t="s">
        <v>185</v>
      </c>
      <c r="J29" s="12" t="s">
        <v>234</v>
      </c>
      <c r="K29" s="12" t="s">
        <v>235</v>
      </c>
      <c r="L29" s="12" t="s">
        <v>236</v>
      </c>
    </row>
    <row r="30" ht="72.0" customHeight="1">
      <c r="A30" s="10" t="str">
        <f>HYPERLINK("https://dl.acm.org/citation.cfm?id=2786849","Suggesting Accurate Method and Class Names")</f>
        <v>Suggesting Accurate Method and Class Names</v>
      </c>
      <c r="B30" s="11" t="s">
        <v>29</v>
      </c>
      <c r="C30" s="12" t="s">
        <v>231</v>
      </c>
      <c r="D30" s="12" t="s">
        <v>237</v>
      </c>
      <c r="E30" s="12" t="s">
        <v>238</v>
      </c>
      <c r="F30" s="12" t="s">
        <v>239</v>
      </c>
      <c r="G30" s="12" t="s">
        <v>240</v>
      </c>
      <c r="H30" s="12" t="s">
        <v>241</v>
      </c>
      <c r="I30" s="12" t="s">
        <v>185</v>
      </c>
      <c r="J30" s="12" t="s">
        <v>242</v>
      </c>
      <c r="K30" s="12" t="s">
        <v>27</v>
      </c>
      <c r="L30" s="12" t="s">
        <v>243</v>
      </c>
    </row>
    <row r="31" ht="72.0" customHeight="1">
      <c r="A31" s="10" t="str">
        <f>HYPERLINK("https://arxiv.org/abs/1511.06279","Neural programmer-interpreters")</f>
        <v>Neural programmer-interpreters</v>
      </c>
      <c r="B31" s="11" t="s">
        <v>29</v>
      </c>
      <c r="C31" s="12" t="s">
        <v>231</v>
      </c>
      <c r="D31" s="12" t="s">
        <v>244</v>
      </c>
      <c r="E31" s="12" t="s">
        <v>245</v>
      </c>
      <c r="F31" s="12" t="s">
        <v>246</v>
      </c>
      <c r="G31" s="12" t="s">
        <v>247</v>
      </c>
      <c r="H31" s="12" t="s">
        <v>248</v>
      </c>
      <c r="I31" s="12" t="s">
        <v>249</v>
      </c>
      <c r="J31" s="12" t="s">
        <v>250</v>
      </c>
      <c r="K31" s="12" t="s">
        <v>251</v>
      </c>
      <c r="L31" s="12" t="s">
        <v>252</v>
      </c>
    </row>
    <row r="32" ht="72.0" customHeight="1">
      <c r="A32" s="10" t="str">
        <f>HYPERLINK("http://proceedings.mlr.press/v37/piech15.html","Learning program embeddings to propagate feedback on student code")</f>
        <v>Learning program embeddings to propagate feedback on student code</v>
      </c>
      <c r="B32" s="11" t="s">
        <v>29</v>
      </c>
      <c r="C32" s="12" t="s">
        <v>253</v>
      </c>
      <c r="D32" s="12" t="s">
        <v>254</v>
      </c>
      <c r="E32" s="12" t="s">
        <v>255</v>
      </c>
      <c r="F32" s="12" t="s">
        <v>256</v>
      </c>
      <c r="G32" s="12" t="s">
        <v>257</v>
      </c>
      <c r="H32" s="12" t="s">
        <v>258</v>
      </c>
      <c r="I32" s="12" t="s">
        <v>249</v>
      </c>
      <c r="J32" s="12" t="s">
        <v>259</v>
      </c>
      <c r="K32" s="12" t="s">
        <v>260</v>
      </c>
      <c r="L32" s="12" t="s">
        <v>261</v>
      </c>
    </row>
    <row r="33" ht="72.0" customHeight="1">
      <c r="A33" s="19" t="str">
        <f>HYPERLINK("https://ieeexplore.ieee.org/stamp/stamp.jsp?arnumber=7203069","Deep Representations for Software Engineering")</f>
        <v>Deep Representations for Software Engineering</v>
      </c>
      <c r="B33" s="11" t="s">
        <v>29</v>
      </c>
      <c r="C33" s="17" t="s">
        <v>231</v>
      </c>
      <c r="D33" s="17" t="s">
        <v>231</v>
      </c>
      <c r="E33" s="17" t="s">
        <v>262</v>
      </c>
      <c r="F33" s="17" t="s">
        <v>231</v>
      </c>
      <c r="G33" s="17" t="s">
        <v>263</v>
      </c>
      <c r="H33" s="17" t="s">
        <v>264</v>
      </c>
      <c r="I33" s="17" t="s">
        <v>249</v>
      </c>
      <c r="J33" s="17" t="s">
        <v>265</v>
      </c>
      <c r="K33" s="17" t="s">
        <v>266</v>
      </c>
      <c r="L33" s="17" t="s">
        <v>267</v>
      </c>
    </row>
    <row r="34" ht="72.0" customHeight="1">
      <c r="A34" s="10" t="str">
        <f>HYPERLINK("https://ieeexplore.ieee.org/document/7332513","Exploring the use of deep learning for feature location")</f>
        <v>Exploring the use of deep learning for feature location</v>
      </c>
      <c r="B34" s="11" t="s">
        <v>29</v>
      </c>
      <c r="C34" s="12" t="s">
        <v>231</v>
      </c>
      <c r="D34" s="12" t="s">
        <v>268</v>
      </c>
      <c r="E34" s="12" t="s">
        <v>269</v>
      </c>
      <c r="F34" s="12" t="s">
        <v>231</v>
      </c>
      <c r="G34" s="12" t="s">
        <v>270</v>
      </c>
      <c r="H34" s="12" t="s">
        <v>271</v>
      </c>
      <c r="I34" s="12" t="s">
        <v>272</v>
      </c>
      <c r="J34" s="12" t="s">
        <v>273</v>
      </c>
      <c r="K34" s="12" t="s">
        <v>274</v>
      </c>
      <c r="L34" s="12" t="s">
        <v>275</v>
      </c>
    </row>
    <row r="35" ht="72.0" customHeight="1">
      <c r="A35" s="10" t="str">
        <f>HYPERLINK("https://dl.acm.org/citation.cfm?id=2820559","Toward Deep Learning Software Repositories")</f>
        <v>Toward Deep Learning Software Repositories</v>
      </c>
      <c r="B35" s="11" t="s">
        <v>29</v>
      </c>
      <c r="C35" s="12" t="s">
        <v>276</v>
      </c>
      <c r="D35" s="12" t="s">
        <v>277</v>
      </c>
      <c r="E35" s="12" t="s">
        <v>278</v>
      </c>
      <c r="F35" s="12" t="s">
        <v>231</v>
      </c>
      <c r="G35" s="12" t="s">
        <v>279</v>
      </c>
      <c r="H35" s="12" t="s">
        <v>280</v>
      </c>
      <c r="I35" s="12" t="s">
        <v>281</v>
      </c>
      <c r="J35" s="12" t="s">
        <v>282</v>
      </c>
      <c r="K35" s="12" t="s">
        <v>283</v>
      </c>
      <c r="L35" s="12" t="s">
        <v>284</v>
      </c>
    </row>
    <row r="36" ht="72.0" customHeight="1">
      <c r="A36" s="10" t="str">
        <f>HYPERLINK("https://ieeexplore.ieee.org/document/7582748/versions","Deep learning code fragments for code clone detection")</f>
        <v>Deep learning code fragments for code clone detection</v>
      </c>
      <c r="B36" s="11" t="s">
        <v>29</v>
      </c>
      <c r="C36" s="12" t="s">
        <v>276</v>
      </c>
      <c r="D36" s="12" t="s">
        <v>285</v>
      </c>
      <c r="E36" s="12" t="s">
        <v>286</v>
      </c>
      <c r="F36" s="12" t="s">
        <v>231</v>
      </c>
      <c r="G36" s="12" t="s">
        <v>287</v>
      </c>
      <c r="H36" s="12" t="s">
        <v>288</v>
      </c>
      <c r="I36" s="12" t="s">
        <v>281</v>
      </c>
      <c r="J36" s="12" t="s">
        <v>282</v>
      </c>
      <c r="K36" s="12" t="s">
        <v>27</v>
      </c>
      <c r="L36" s="12" t="s">
        <v>289</v>
      </c>
    </row>
    <row r="37" ht="72.0" customHeight="1">
      <c r="A37" s="10" t="str">
        <f>HYPERLINK("https://ieeexplore.ieee.org/document/7582810","Learning a dual-language vector space for domain-specific cross-lingual question retrieval")</f>
        <v>Learning a dual-language vector space for domain-specific cross-lingual question retrieval</v>
      </c>
      <c r="B37" s="11" t="s">
        <v>29</v>
      </c>
      <c r="C37" s="12" t="s">
        <v>231</v>
      </c>
      <c r="D37" s="12" t="s">
        <v>290</v>
      </c>
      <c r="E37" s="12" t="s">
        <v>291</v>
      </c>
      <c r="F37" s="12" t="s">
        <v>256</v>
      </c>
      <c r="G37" s="12" t="s">
        <v>292</v>
      </c>
      <c r="H37" s="12" t="s">
        <v>293</v>
      </c>
      <c r="I37" s="12" t="s">
        <v>294</v>
      </c>
      <c r="J37" s="12" t="s">
        <v>282</v>
      </c>
      <c r="K37" s="12" t="s">
        <v>27</v>
      </c>
      <c r="L37" s="12" t="s">
        <v>28</v>
      </c>
    </row>
    <row r="38" ht="72.0" customHeight="1">
      <c r="A38" s="10" t="str">
        <f>HYPERLINK("https://ieeexplore.ieee.org/document/7582745","Predicting semantically linkable knowledge in developer online forums via convolutional neural network")</f>
        <v>Predicting semantically linkable knowledge in developer online forums via convolutional neural network</v>
      </c>
      <c r="B38" s="11" t="s">
        <v>29</v>
      </c>
      <c r="C38" s="12" t="s">
        <v>231</v>
      </c>
      <c r="D38" s="12" t="s">
        <v>295</v>
      </c>
      <c r="E38" s="12" t="s">
        <v>296</v>
      </c>
      <c r="F38" s="12" t="s">
        <v>256</v>
      </c>
      <c r="G38" s="12" t="s">
        <v>297</v>
      </c>
      <c r="H38" s="12" t="s">
        <v>293</v>
      </c>
      <c r="I38" s="12" t="s">
        <v>272</v>
      </c>
      <c r="J38" s="12" t="s">
        <v>282</v>
      </c>
      <c r="K38" s="12" t="s">
        <v>27</v>
      </c>
      <c r="L38" s="12" t="s">
        <v>298</v>
      </c>
    </row>
    <row r="39" ht="72.0" customHeight="1">
      <c r="A39" s="10" t="str">
        <f>HYPERLINK("https://dl.acm.org/citation.cfm?id=2950334","Deep API Learning")</f>
        <v>Deep API Learning</v>
      </c>
      <c r="B39" s="11" t="s">
        <v>29</v>
      </c>
      <c r="C39" s="12" t="s">
        <v>231</v>
      </c>
      <c r="D39" s="12" t="s">
        <v>299</v>
      </c>
      <c r="E39" s="12" t="s">
        <v>300</v>
      </c>
      <c r="F39" s="12" t="s">
        <v>231</v>
      </c>
      <c r="G39" s="12" t="s">
        <v>301</v>
      </c>
      <c r="H39" s="12" t="s">
        <v>280</v>
      </c>
      <c r="I39" s="12" t="s">
        <v>302</v>
      </c>
      <c r="J39" s="12" t="s">
        <v>282</v>
      </c>
      <c r="K39" s="12" t="s">
        <v>27</v>
      </c>
      <c r="L39" s="12" t="s">
        <v>303</v>
      </c>
    </row>
    <row r="40" ht="72.0" customHeight="1">
      <c r="A40" s="10" t="str">
        <f>HYPERLINK("https://arxiv.org/pdf/1602.03001.pdf","A convolutional attention network for extreme summarization of source code")</f>
        <v>A convolutional attention network for extreme summarization of source code</v>
      </c>
      <c r="B40" s="11" t="s">
        <v>29</v>
      </c>
      <c r="C40" s="12" t="s">
        <v>231</v>
      </c>
      <c r="D40" s="12" t="s">
        <v>304</v>
      </c>
      <c r="E40" s="12" t="s">
        <v>305</v>
      </c>
      <c r="F40" s="12" t="s">
        <v>231</v>
      </c>
      <c r="G40" s="12" t="s">
        <v>306</v>
      </c>
      <c r="H40" s="12" t="s">
        <v>307</v>
      </c>
      <c r="I40" s="12" t="s">
        <v>302</v>
      </c>
      <c r="J40" s="12" t="s">
        <v>308</v>
      </c>
      <c r="K40" s="12" t="s">
        <v>27</v>
      </c>
      <c r="L40" s="12" t="s">
        <v>309</v>
      </c>
    </row>
    <row r="41" ht="72.0" customHeight="1">
      <c r="A41" s="10" t="str">
        <f>HYPERLINK("https://dl-acm-org.proxy.wm.edu/citation.cfm?id=2884804","Automatically Learning Semantic Features for Defect Prediction")</f>
        <v>Automatically Learning Semantic Features for Defect Prediction</v>
      </c>
      <c r="B41" s="11" t="s">
        <v>29</v>
      </c>
      <c r="C41" s="12" t="s">
        <v>310</v>
      </c>
      <c r="D41" s="12" t="s">
        <v>311</v>
      </c>
      <c r="E41" s="12" t="s">
        <v>312</v>
      </c>
      <c r="F41" s="12" t="s">
        <v>231</v>
      </c>
      <c r="G41" s="12" t="s">
        <v>313</v>
      </c>
      <c r="H41" s="12" t="s">
        <v>314</v>
      </c>
      <c r="I41" s="12" t="s">
        <v>315</v>
      </c>
      <c r="J41" s="12" t="s">
        <v>282</v>
      </c>
      <c r="K41" s="12" t="s">
        <v>27</v>
      </c>
      <c r="L41" s="12" t="s">
        <v>28</v>
      </c>
    </row>
    <row r="42" ht="72.0" customHeight="1">
      <c r="A42" s="10" t="str">
        <f>HYPERLINK("https://papers.nips.cc/paper/6284-latent-attention-for-if-then-program-synthesis","Latent attention for if-then program synthesis")</f>
        <v>Latent attention for if-then program synthesis</v>
      </c>
      <c r="B42" s="11" t="s">
        <v>29</v>
      </c>
      <c r="C42" s="12" t="s">
        <v>231</v>
      </c>
      <c r="D42" s="12" t="s">
        <v>316</v>
      </c>
      <c r="E42" s="12" t="s">
        <v>317</v>
      </c>
      <c r="F42" s="12" t="s">
        <v>318</v>
      </c>
      <c r="G42" s="12" t="s">
        <v>319</v>
      </c>
      <c r="H42" s="12" t="s">
        <v>320</v>
      </c>
      <c r="I42" s="12" t="s">
        <v>302</v>
      </c>
      <c r="J42" s="12" t="s">
        <v>321</v>
      </c>
      <c r="K42" s="12" t="s">
        <v>322</v>
      </c>
      <c r="L42" s="12" t="s">
        <v>28</v>
      </c>
    </row>
    <row r="43" ht="72.0" customHeight="1">
      <c r="A43" s="10" t="str">
        <f>HYPERLINK("https://arxiv.org/abs/1611.01989","Deepcoder: Learning to write programs")</f>
        <v>Deepcoder: Learning to write programs</v>
      </c>
      <c r="B43" s="11" t="s">
        <v>29</v>
      </c>
      <c r="C43" s="12" t="s">
        <v>231</v>
      </c>
      <c r="D43" s="12" t="s">
        <v>323</v>
      </c>
      <c r="E43" s="12" t="s">
        <v>324</v>
      </c>
      <c r="F43" s="12" t="s">
        <v>231</v>
      </c>
      <c r="G43" s="12" t="s">
        <v>325</v>
      </c>
      <c r="H43" s="12" t="s">
        <v>326</v>
      </c>
      <c r="I43" s="12" t="s">
        <v>315</v>
      </c>
      <c r="J43" s="12" t="s">
        <v>282</v>
      </c>
      <c r="K43" s="12" t="s">
        <v>27</v>
      </c>
      <c r="L43" s="12" t="s">
        <v>28</v>
      </c>
    </row>
    <row r="44" ht="72.0" customHeight="1">
      <c r="A44" s="10" t="str">
        <f>HYPERLINK("https://arxiv.org/pdf/1703.07469.pdf","Robustfill: Neural program learning under noisy i/o")</f>
        <v>Robustfill: Neural program learning under noisy i/o</v>
      </c>
      <c r="B44" s="11" t="s">
        <v>29</v>
      </c>
      <c r="C44" s="12" t="s">
        <v>327</v>
      </c>
      <c r="D44" s="12" t="s">
        <v>328</v>
      </c>
      <c r="E44" s="12" t="s">
        <v>329</v>
      </c>
      <c r="F44" s="12" t="s">
        <v>231</v>
      </c>
      <c r="G44" s="12" t="s">
        <v>330</v>
      </c>
      <c r="H44" s="12" t="s">
        <v>331</v>
      </c>
      <c r="I44" s="12" t="s">
        <v>315</v>
      </c>
      <c r="J44" s="12" t="s">
        <v>282</v>
      </c>
      <c r="K44" s="12" t="s">
        <v>27</v>
      </c>
      <c r="L44" s="12" t="s">
        <v>28</v>
      </c>
    </row>
    <row r="45" ht="72.0" customHeight="1">
      <c r="A45" s="10" t="str">
        <f>HYPERLINK("https://ieeexplore-ieee-org.proxy.wm.edu/document/7985645","Semantically Enhanced Software Traceability Using Deep Learning Techniques")</f>
        <v>Semantically Enhanced Software Traceability Using Deep Learning Techniques</v>
      </c>
      <c r="B45" s="11" t="s">
        <v>29</v>
      </c>
      <c r="C45" s="12" t="s">
        <v>310</v>
      </c>
      <c r="D45" s="12" t="s">
        <v>332</v>
      </c>
      <c r="E45" s="12" t="s">
        <v>333</v>
      </c>
      <c r="F45" s="12" t="s">
        <v>318</v>
      </c>
      <c r="G45" s="12" t="s">
        <v>334</v>
      </c>
      <c r="H45" s="12" t="s">
        <v>335</v>
      </c>
      <c r="I45" s="12" t="s">
        <v>302</v>
      </c>
      <c r="J45" s="12" t="s">
        <v>282</v>
      </c>
      <c r="K45" s="12" t="s">
        <v>27</v>
      </c>
      <c r="L45" s="12" t="s">
        <v>336</v>
      </c>
    </row>
    <row r="46" ht="72.0" customHeight="1">
      <c r="A46" s="10" t="str">
        <f>HYPERLINK("https://ieeexplore-ieee-org.proxy.wm.edu/document/8094414","Towards Accurate Duplicate Bug Retrieval Using Deep Learning Techniques")</f>
        <v>Towards Accurate Duplicate Bug Retrieval Using Deep Learning Techniques</v>
      </c>
      <c r="B46" s="11" t="s">
        <v>29</v>
      </c>
      <c r="C46" s="12" t="s">
        <v>231</v>
      </c>
      <c r="D46" s="12" t="s">
        <v>337</v>
      </c>
      <c r="E46" s="12" t="s">
        <v>338</v>
      </c>
      <c r="F46" s="12" t="s">
        <v>231</v>
      </c>
      <c r="G46" s="12" t="s">
        <v>339</v>
      </c>
      <c r="H46" s="12" t="s">
        <v>340</v>
      </c>
      <c r="I46" s="12" t="s">
        <v>315</v>
      </c>
      <c r="J46" s="12" t="s">
        <v>341</v>
      </c>
      <c r="K46" s="12" t="s">
        <v>27</v>
      </c>
      <c r="L46" s="12" t="s">
        <v>342</v>
      </c>
    </row>
    <row r="47" ht="72.0" customHeight="1">
      <c r="A47" s="10" t="str">
        <f>HYPERLINK("https://arxiv.org/abs/1805.04276","Leveraging grammar and reinforcement learning for neural program synthesis")</f>
        <v>Leveraging grammar and reinforcement learning for neural program synthesis</v>
      </c>
      <c r="B47" s="11" t="s">
        <v>29</v>
      </c>
      <c r="C47" s="12" t="s">
        <v>231</v>
      </c>
      <c r="D47" s="12" t="s">
        <v>343</v>
      </c>
      <c r="E47" s="12" t="s">
        <v>344</v>
      </c>
      <c r="F47" s="12" t="s">
        <v>345</v>
      </c>
      <c r="G47" s="12" t="s">
        <v>346</v>
      </c>
      <c r="H47" s="12" t="s">
        <v>347</v>
      </c>
      <c r="I47" s="12" t="s">
        <v>302</v>
      </c>
      <c r="J47" s="12" t="s">
        <v>282</v>
      </c>
      <c r="K47" s="12" t="s">
        <v>27</v>
      </c>
      <c r="L47" s="12" t="s">
        <v>348</v>
      </c>
    </row>
    <row r="48" ht="72.0" customHeight="1">
      <c r="A48" s="10" t="str">
        <f>HYPERLINK("https://arxiv.org/abs/1804.01186","Neural-guided deductive search for real-time program synthesis from examples")</f>
        <v>Neural-guided deductive search for real-time program synthesis from examples</v>
      </c>
      <c r="B48" s="11" t="s">
        <v>29</v>
      </c>
      <c r="C48" s="12" t="s">
        <v>231</v>
      </c>
      <c r="D48" s="12" t="s">
        <v>349</v>
      </c>
      <c r="E48" s="12" t="s">
        <v>350</v>
      </c>
      <c r="F48" s="12" t="s">
        <v>351</v>
      </c>
      <c r="G48" s="12" t="s">
        <v>352</v>
      </c>
      <c r="H48" s="12" t="s">
        <v>353</v>
      </c>
      <c r="I48" s="12" t="s">
        <v>302</v>
      </c>
      <c r="J48" s="12" t="s">
        <v>282</v>
      </c>
      <c r="K48" s="12" t="s">
        <v>354</v>
      </c>
      <c r="L48" s="12" t="s">
        <v>355</v>
      </c>
    </row>
    <row r="49" ht="72.0" customHeight="1">
      <c r="A49" s="10" t="str">
        <f>HYPERLINK("https://arxiv.org/abs/1706.01284","Towards synthesizing complex programs from input-output")</f>
        <v>Towards synthesizing complex programs from input-output</v>
      </c>
      <c r="B49" s="11" t="s">
        <v>29</v>
      </c>
      <c r="C49" s="12" t="s">
        <v>310</v>
      </c>
      <c r="D49" s="12" t="s">
        <v>356</v>
      </c>
      <c r="E49" s="12" t="s">
        <v>357</v>
      </c>
      <c r="F49" s="12" t="s">
        <v>358</v>
      </c>
      <c r="G49" s="12" t="s">
        <v>359</v>
      </c>
      <c r="H49" s="12" t="s">
        <v>360</v>
      </c>
      <c r="I49" s="12" t="s">
        <v>315</v>
      </c>
      <c r="J49" s="12" t="s">
        <v>282</v>
      </c>
      <c r="K49" s="12" t="s">
        <v>27</v>
      </c>
      <c r="L49" s="12" t="s">
        <v>28</v>
      </c>
    </row>
    <row r="50" ht="72.0" customHeight="1">
      <c r="A50" s="10" t="str">
        <f>HYPERLINK("https://dl-acm-org.proxy.wm.edu/citation.cfm?id=3264832","On the Naturalness of Proofs")</f>
        <v>On the Naturalness of Proofs</v>
      </c>
      <c r="B50" s="11" t="s">
        <v>29</v>
      </c>
      <c r="C50" s="12" t="s">
        <v>310</v>
      </c>
      <c r="D50" s="12" t="s">
        <v>361</v>
      </c>
      <c r="E50" s="12" t="s">
        <v>362</v>
      </c>
      <c r="F50" s="12" t="s">
        <v>363</v>
      </c>
      <c r="G50" s="12" t="s">
        <v>364</v>
      </c>
      <c r="H50" s="12" t="s">
        <v>365</v>
      </c>
      <c r="I50" s="12" t="s">
        <v>366</v>
      </c>
      <c r="J50" s="12" t="s">
        <v>282</v>
      </c>
      <c r="K50" s="12" t="s">
        <v>27</v>
      </c>
      <c r="L50" s="12" t="s">
        <v>367</v>
      </c>
    </row>
    <row r="51" ht="72.0" customHeight="1">
      <c r="A51" s="10" t="str">
        <f>HYPERLINK("https://arxiv.org/abs/1806.05837","Oreo: Detection of Clones in the Twilight Zone")</f>
        <v>Oreo: Detection of Clones in the Twilight Zone</v>
      </c>
      <c r="B51" s="11" t="s">
        <v>29</v>
      </c>
      <c r="C51" s="12" t="s">
        <v>231</v>
      </c>
      <c r="D51" s="12" t="s">
        <v>368</v>
      </c>
      <c r="E51" s="12" t="s">
        <v>369</v>
      </c>
      <c r="F51" s="12" t="s">
        <v>370</v>
      </c>
      <c r="G51" s="12" t="s">
        <v>371</v>
      </c>
      <c r="H51" s="12" t="s">
        <v>372</v>
      </c>
      <c r="I51" s="12" t="s">
        <v>315</v>
      </c>
      <c r="J51" s="12" t="s">
        <v>373</v>
      </c>
      <c r="K51" s="12" t="s">
        <v>27</v>
      </c>
      <c r="L51" s="12" t="s">
        <v>374</v>
      </c>
    </row>
    <row r="52" ht="72.0" customHeight="1">
      <c r="A52" s="10" t="str">
        <f>HYPERLINK("https://arxiv.org/abs/1708.02884","Predicting and Evaluating Software Model Growth in the Automotive Industry")</f>
        <v>Predicting and Evaluating Software Model Growth in the Automotive Industry</v>
      </c>
      <c r="B52" s="11" t="s">
        <v>29</v>
      </c>
      <c r="C52" s="12" t="s">
        <v>310</v>
      </c>
      <c r="D52" s="12" t="s">
        <v>375</v>
      </c>
      <c r="E52" s="12" t="s">
        <v>376</v>
      </c>
      <c r="F52" s="12" t="s">
        <v>231</v>
      </c>
      <c r="G52" s="12" t="s">
        <v>377</v>
      </c>
      <c r="H52" s="12" t="s">
        <v>378</v>
      </c>
      <c r="I52" s="12" t="s">
        <v>315</v>
      </c>
      <c r="J52" s="12" t="s">
        <v>282</v>
      </c>
      <c r="K52" s="12" t="s">
        <v>354</v>
      </c>
      <c r="L52" s="12" t="s">
        <v>379</v>
      </c>
    </row>
    <row r="53" ht="72.0" customHeight="1">
      <c r="A53" s="10" t="str">
        <f>HYPERLINK("https://dl-acm-org.proxy.wm.edu/citation.cfm?id=3236051","Deep Learning Type Inference")</f>
        <v>Deep Learning Type Inference</v>
      </c>
      <c r="B53" s="11" t="s">
        <v>29</v>
      </c>
      <c r="C53" s="12" t="s">
        <v>310</v>
      </c>
      <c r="D53" s="12" t="s">
        <v>380</v>
      </c>
      <c r="E53" s="12" t="s">
        <v>381</v>
      </c>
      <c r="F53" s="12" t="s">
        <v>370</v>
      </c>
      <c r="G53" s="12" t="s">
        <v>382</v>
      </c>
      <c r="H53" s="12" t="s">
        <v>383</v>
      </c>
      <c r="I53" s="12" t="s">
        <v>315</v>
      </c>
      <c r="J53" s="15" t="s">
        <v>308</v>
      </c>
      <c r="K53" s="15" t="s">
        <v>27</v>
      </c>
      <c r="L53" s="12" t="s">
        <v>28</v>
      </c>
    </row>
    <row r="54" ht="72.0" customHeight="1">
      <c r="A54" s="10" t="str">
        <f>HYPERLINK("https://ieeexplore-ieee-org.proxy.wm.edu/document/7898472","Predicting Delivery Capability in Iterative Software Development")</f>
        <v>Predicting Delivery Capability in Iterative Software Development</v>
      </c>
      <c r="B54" s="11" t="s">
        <v>29</v>
      </c>
      <c r="C54" s="12" t="s">
        <v>310</v>
      </c>
      <c r="D54" s="12" t="s">
        <v>384</v>
      </c>
      <c r="E54" s="12" t="s">
        <v>385</v>
      </c>
      <c r="F54" s="12" t="s">
        <v>370</v>
      </c>
      <c r="G54" s="12" t="s">
        <v>386</v>
      </c>
      <c r="H54" s="12" t="s">
        <v>387</v>
      </c>
      <c r="I54" s="12" t="s">
        <v>315</v>
      </c>
      <c r="J54" s="15" t="s">
        <v>308</v>
      </c>
      <c r="K54" s="15" t="s">
        <v>27</v>
      </c>
      <c r="L54" s="12" t="s">
        <v>379</v>
      </c>
    </row>
    <row r="55" ht="72.0" customHeight="1">
      <c r="A55" s="10" t="str">
        <f>HYPERLINK("https://link-springer-com.proxy.wm.edu/article/10.1007/s10664-016-9496-7","Predicting the delay of issues with due dates in software projects")</f>
        <v>Predicting the delay of issues with due dates in software projects</v>
      </c>
      <c r="B55" s="11" t="s">
        <v>29</v>
      </c>
      <c r="C55" s="12" t="s">
        <v>310</v>
      </c>
      <c r="D55" s="12" t="s">
        <v>388</v>
      </c>
      <c r="E55" s="12" t="s">
        <v>389</v>
      </c>
      <c r="F55" s="12" t="s">
        <v>370</v>
      </c>
      <c r="G55" s="12" t="s">
        <v>390</v>
      </c>
      <c r="H55" s="12" t="s">
        <v>391</v>
      </c>
      <c r="I55" s="12" t="s">
        <v>315</v>
      </c>
      <c r="J55" s="12" t="s">
        <v>392</v>
      </c>
      <c r="K55" s="12" t="s">
        <v>393</v>
      </c>
      <c r="L55" s="12" t="s">
        <v>379</v>
      </c>
    </row>
    <row r="56" ht="72.0" customHeight="1">
      <c r="A56" s="10" t="str">
        <f>HYPERLINK("https://dl-acm-org.proxy.wm.edu/citation.cfm?id=3264597","DSM: A Specification Mining Tool Using Recurrent Neural Network Based Language Model")</f>
        <v>DSM: A Specification Mining Tool Using Recurrent Neural Network Based Language Model</v>
      </c>
      <c r="B56" s="11" t="s">
        <v>29</v>
      </c>
      <c r="C56" s="12" t="s">
        <v>231</v>
      </c>
      <c r="D56" s="12" t="s">
        <v>394</v>
      </c>
      <c r="E56" s="12" t="s">
        <v>395</v>
      </c>
      <c r="F56" s="12" t="s">
        <v>231</v>
      </c>
      <c r="G56" s="12" t="s">
        <v>231</v>
      </c>
      <c r="H56" s="12" t="s">
        <v>396</v>
      </c>
      <c r="I56" s="12" t="s">
        <v>231</v>
      </c>
      <c r="J56" s="15" t="s">
        <v>308</v>
      </c>
      <c r="K56" s="15" t="s">
        <v>27</v>
      </c>
      <c r="L56" s="12" t="s">
        <v>397</v>
      </c>
    </row>
    <row r="57" ht="72.0" customHeight="1">
      <c r="A57" s="10" t="str">
        <f>HYPERLINK("https://arxiv.org/abs/1801.04342","Combining Symbolic Expressions and Black-box Function Evaluations in Neural Programs")</f>
        <v>Combining Symbolic Expressions and Black-box Function Evaluations in Neural Programs</v>
      </c>
      <c r="B57" s="11" t="s">
        <v>18</v>
      </c>
      <c r="C57" s="12" t="s">
        <v>398</v>
      </c>
      <c r="D57" s="12" t="s">
        <v>399</v>
      </c>
      <c r="E57" s="12" t="s">
        <v>400</v>
      </c>
      <c r="F57" s="12" t="s">
        <v>401</v>
      </c>
      <c r="G57" s="12" t="s">
        <v>402</v>
      </c>
      <c r="H57" s="12" t="s">
        <v>403</v>
      </c>
      <c r="I57" s="12" t="s">
        <v>404</v>
      </c>
      <c r="J57" s="12" t="s">
        <v>26</v>
      </c>
      <c r="K57" s="12" t="s">
        <v>27</v>
      </c>
      <c r="L57" s="12" t="s">
        <v>405</v>
      </c>
    </row>
    <row r="58" ht="72.0" customHeight="1">
      <c r="A58" s="10" t="str">
        <f>HYPERLINK("https://dl-acm-org.proxy.wm.edu/citation.cfm?id=3180167","Deep Code Search")</f>
        <v>Deep Code Search</v>
      </c>
      <c r="B58" s="11" t="s">
        <v>18</v>
      </c>
      <c r="C58" s="12" t="s">
        <v>406</v>
      </c>
      <c r="D58" s="12" t="s">
        <v>407</v>
      </c>
      <c r="E58" s="12" t="s">
        <v>408</v>
      </c>
      <c r="F58" s="12" t="s">
        <v>409</v>
      </c>
      <c r="G58" s="12" t="s">
        <v>410</v>
      </c>
      <c r="H58" s="12" t="s">
        <v>411</v>
      </c>
      <c r="I58" s="12" t="s">
        <v>412</v>
      </c>
      <c r="J58" s="12" t="s">
        <v>26</v>
      </c>
      <c r="K58" s="12" t="s">
        <v>413</v>
      </c>
      <c r="L58" s="12" t="s">
        <v>414</v>
      </c>
    </row>
    <row r="59" ht="72.0" customHeight="1">
      <c r="A59" s="10" t="str">
        <f>HYPERLINK("https://dl-acm-org.proxy.wm.edu/citation.cfm?doid=3183440.3195092","DWEN: Deep Word Embedding Network for Duplicate Bug Report Detection in Software Repositories")</f>
        <v>DWEN: Deep Word Embedding Network for Duplicate Bug Report Detection in Software Repositories</v>
      </c>
      <c r="B59" s="11" t="s">
        <v>18</v>
      </c>
      <c r="C59" s="12" t="s">
        <v>415</v>
      </c>
      <c r="D59" s="12" t="s">
        <v>416</v>
      </c>
      <c r="E59" s="12" t="s">
        <v>417</v>
      </c>
      <c r="F59" s="12" t="s">
        <v>43</v>
      </c>
      <c r="G59" s="12" t="s">
        <v>418</v>
      </c>
      <c r="H59" s="12" t="s">
        <v>419</v>
      </c>
      <c r="I59" s="12" t="s">
        <v>420</v>
      </c>
      <c r="J59" s="12" t="s">
        <v>421</v>
      </c>
      <c r="K59" s="12" t="s">
        <v>422</v>
      </c>
      <c r="L59" s="12" t="s">
        <v>423</v>
      </c>
    </row>
    <row r="60" ht="72.0" customHeight="1">
      <c r="A60" s="10" t="str">
        <f>HYPERLINK("https://dl-acm-org.proxy.wm.edu/citation.cfm?id=3180240","From UI Design Image to GUI Skeleton: A Neural Machine Translator to Bootstrap Mobile GUI Implementation")</f>
        <v>From UI Design Image to GUI Skeleton: A Neural Machine Translator to Bootstrap Mobile GUI Implementation</v>
      </c>
      <c r="B60" s="11" t="s">
        <v>18</v>
      </c>
      <c r="C60" s="12" t="s">
        <v>424</v>
      </c>
      <c r="D60" s="12" t="s">
        <v>425</v>
      </c>
      <c r="E60" s="12" t="s">
        <v>426</v>
      </c>
      <c r="F60" s="12" t="s">
        <v>427</v>
      </c>
      <c r="G60" s="12" t="s">
        <v>59</v>
      </c>
      <c r="H60" s="12" t="s">
        <v>428</v>
      </c>
      <c r="I60" s="12" t="s">
        <v>429</v>
      </c>
      <c r="J60" s="12" t="s">
        <v>430</v>
      </c>
      <c r="K60" s="12" t="s">
        <v>413</v>
      </c>
      <c r="L60" s="12" t="s">
        <v>28</v>
      </c>
    </row>
    <row r="61" ht="72.0" customHeight="1">
      <c r="A61" s="10" t="str">
        <f>HYPERLINK("https://arxiv.org/abs/1808.05444","DRLgencert: Deep Learning-Based Automated Testing of Certificate Verification in SSL/TLS Implementations")</f>
        <v>DRLgencert: Deep Learning-Based Automated Testing of Certificate Verification in SSL/TLS Implementations</v>
      </c>
      <c r="B61" s="11" t="s">
        <v>18</v>
      </c>
      <c r="C61" s="12" t="s">
        <v>415</v>
      </c>
      <c r="D61" s="12" t="s">
        <v>431</v>
      </c>
      <c r="E61" s="12" t="s">
        <v>432</v>
      </c>
      <c r="F61" s="12" t="s">
        <v>433</v>
      </c>
      <c r="G61" s="12" t="s">
        <v>434</v>
      </c>
      <c r="H61" s="12" t="s">
        <v>435</v>
      </c>
      <c r="I61" s="12" t="s">
        <v>415</v>
      </c>
      <c r="J61" s="12" t="s">
        <v>421</v>
      </c>
      <c r="K61" s="12" t="s">
        <v>436</v>
      </c>
      <c r="L61" s="12" t="s">
        <v>437</v>
      </c>
    </row>
    <row r="62" ht="72.0" customHeight="1">
      <c r="A62" s="10" t="str">
        <f>HYPERLINK("https://dl-acm-org.proxy.wm.edu/citation.cfm?id=3213848","Compiler Fuzzing Through Deep Learning")</f>
        <v>Compiler Fuzzing Through Deep Learning</v>
      </c>
      <c r="B62" s="11" t="s">
        <v>18</v>
      </c>
      <c r="C62" s="12" t="s">
        <v>438</v>
      </c>
      <c r="D62" s="12" t="s">
        <v>439</v>
      </c>
      <c r="E62" s="12" t="s">
        <v>440</v>
      </c>
      <c r="F62" s="12" t="s">
        <v>415</v>
      </c>
      <c r="G62" s="12" t="s">
        <v>441</v>
      </c>
      <c r="H62" s="12" t="s">
        <v>442</v>
      </c>
      <c r="I62" s="12" t="s">
        <v>443</v>
      </c>
      <c r="J62" s="12" t="s">
        <v>444</v>
      </c>
      <c r="K62" s="12" t="s">
        <v>445</v>
      </c>
      <c r="L62" s="12" t="s">
        <v>28</v>
      </c>
    </row>
    <row r="63" ht="72.0" customHeight="1">
      <c r="A63" s="10" t="str">
        <f>HYPERLINK("https://dl.acm.org/citation.cfm?id=3213846.3213876","Deep Specification Mining")</f>
        <v>Deep Specification Mining</v>
      </c>
      <c r="B63" s="11" t="s">
        <v>18</v>
      </c>
      <c r="C63" s="12" t="s">
        <v>446</v>
      </c>
      <c r="D63" s="12" t="s">
        <v>447</v>
      </c>
      <c r="E63" s="12" t="s">
        <v>448</v>
      </c>
      <c r="F63" s="12" t="s">
        <v>415</v>
      </c>
      <c r="G63" s="12" t="s">
        <v>449</v>
      </c>
      <c r="H63" s="12" t="s">
        <v>450</v>
      </c>
      <c r="I63" s="12" t="s">
        <v>451</v>
      </c>
      <c r="J63" s="12" t="s">
        <v>444</v>
      </c>
      <c r="K63" s="12" t="s">
        <v>452</v>
      </c>
      <c r="L63" s="12" t="s">
        <v>453</v>
      </c>
    </row>
    <row r="64" ht="72.0" customHeight="1">
      <c r="A64" s="10" t="str">
        <f>HYPERLINK("http://delivery.acm.org/10.1145/3190000/3180195/p94-lin.pdf","Sentiment Analysis for Software Engineering: How Far Can We Go?")</f>
        <v>Sentiment Analysis for Software Engineering: How Far Can We Go?</v>
      </c>
      <c r="B64" s="11" t="s">
        <v>18</v>
      </c>
      <c r="C64" s="12" t="s">
        <v>454</v>
      </c>
      <c r="D64" s="12" t="s">
        <v>455</v>
      </c>
      <c r="E64" s="12" t="s">
        <v>456</v>
      </c>
      <c r="F64" s="12" t="s">
        <v>415</v>
      </c>
      <c r="G64" s="12" t="s">
        <v>457</v>
      </c>
      <c r="H64" s="12" t="s">
        <v>458</v>
      </c>
      <c r="I64" s="12" t="s">
        <v>459</v>
      </c>
      <c r="J64" s="12" t="s">
        <v>444</v>
      </c>
      <c r="K64" s="12" t="s">
        <v>460</v>
      </c>
      <c r="L64" s="12" t="s">
        <v>461</v>
      </c>
    </row>
    <row r="65" ht="72.0" customHeight="1">
      <c r="A65" s="10" t="str">
        <f>HYPERLINK("https://papers.nips.cc/paper/7521-tree-to-tree-neural-networks-for-program-translation","Tree-to-tree neural networks for program translation")</f>
        <v>Tree-to-tree neural networks for program translation</v>
      </c>
      <c r="B65" s="11" t="s">
        <v>18</v>
      </c>
      <c r="C65" s="12" t="s">
        <v>462</v>
      </c>
      <c r="D65" s="12" t="s">
        <v>463</v>
      </c>
      <c r="E65" s="12" t="s">
        <v>464</v>
      </c>
      <c r="F65" s="12" t="s">
        <v>415</v>
      </c>
      <c r="G65" s="12" t="s">
        <v>465</v>
      </c>
      <c r="H65" s="12" t="s">
        <v>466</v>
      </c>
      <c r="I65" s="12" t="s">
        <v>467</v>
      </c>
      <c r="J65" s="12" t="s">
        <v>421</v>
      </c>
      <c r="K65" s="12" t="s">
        <v>468</v>
      </c>
      <c r="L65" s="12" t="s">
        <v>28</v>
      </c>
    </row>
    <row r="66" ht="72.0" customHeight="1">
      <c r="A66" s="10" t="str">
        <f>HYPERLINK("https://dl.acm.org/citation.cfm?id=3240480","VulSeeker: A Semantic Learning Based Vulnerability Seeker for Cross-platform Binary")</f>
        <v>VulSeeker: A Semantic Learning Based Vulnerability Seeker for Cross-platform Binary</v>
      </c>
      <c r="B66" s="11" t="s">
        <v>18</v>
      </c>
      <c r="C66" s="12" t="s">
        <v>469</v>
      </c>
      <c r="D66" s="12" t="s">
        <v>470</v>
      </c>
      <c r="E66" s="12" t="s">
        <v>471</v>
      </c>
      <c r="F66" s="12" t="s">
        <v>415</v>
      </c>
      <c r="G66" s="12" t="s">
        <v>59</v>
      </c>
      <c r="H66" s="12" t="s">
        <v>472</v>
      </c>
      <c r="I66" s="12" t="s">
        <v>59</v>
      </c>
      <c r="J66" s="12" t="s">
        <v>26</v>
      </c>
      <c r="K66" s="12" t="s">
        <v>473</v>
      </c>
      <c r="L66" s="12" t="s">
        <v>474</v>
      </c>
    </row>
    <row r="67" ht="72.0" customHeight="1">
      <c r="A67" s="10" t="str">
        <f>HYPERLINK("https://dl.acm.org/citation.cfm?id=3238199","αDiff: cross-version binary code similarity detection with DNN")</f>
        <v>αDiff: cross-version binary code similarity detection with DNN</v>
      </c>
      <c r="B67" s="11" t="s">
        <v>18</v>
      </c>
      <c r="C67" s="12" t="s">
        <v>475</v>
      </c>
      <c r="D67" s="12" t="s">
        <v>476</v>
      </c>
      <c r="E67" s="12" t="s">
        <v>477</v>
      </c>
      <c r="F67" s="12" t="s">
        <v>478</v>
      </c>
      <c r="G67" s="12" t="s">
        <v>59</v>
      </c>
      <c r="H67" s="12" t="s">
        <v>479</v>
      </c>
      <c r="I67" s="12" t="s">
        <v>480</v>
      </c>
      <c r="J67" s="12" t="s">
        <v>481</v>
      </c>
      <c r="K67" s="12" t="s">
        <v>482</v>
      </c>
      <c r="L67" s="12" t="s">
        <v>483</v>
      </c>
    </row>
    <row r="68" ht="72.0" customHeight="1">
      <c r="A68" s="10" t="str">
        <f>HYPERLINK("https://arxiv.org/abs/1711.07163","Dynamic Neural Program Embedding for Program Repair")</f>
        <v>Dynamic Neural Program Embedding for Program Repair</v>
      </c>
      <c r="B68" s="11" t="s">
        <v>18</v>
      </c>
      <c r="C68" s="12" t="s">
        <v>194</v>
      </c>
      <c r="D68" s="12" t="s">
        <v>484</v>
      </c>
      <c r="E68" s="12" t="s">
        <v>485</v>
      </c>
      <c r="F68" s="12" t="s">
        <v>486</v>
      </c>
      <c r="G68" s="12" t="s">
        <v>487</v>
      </c>
      <c r="H68" s="12" t="s">
        <v>488</v>
      </c>
      <c r="I68" s="12" t="s">
        <v>59</v>
      </c>
      <c r="J68" s="12" t="s">
        <v>489</v>
      </c>
      <c r="K68" s="12" t="s">
        <v>490</v>
      </c>
      <c r="L68" s="12" t="s">
        <v>491</v>
      </c>
    </row>
    <row r="69" ht="72.0" customHeight="1">
      <c r="A69" s="10" t="str">
        <f>HYPERLINK("https://arxiv.org/abs/1711.00740","Learning to represent programs with graphs")</f>
        <v>Learning to represent programs with graphs</v>
      </c>
      <c r="B69" s="11" t="s">
        <v>18</v>
      </c>
      <c r="C69" s="12" t="s">
        <v>492</v>
      </c>
      <c r="D69" s="12" t="s">
        <v>493</v>
      </c>
      <c r="E69" s="12" t="s">
        <v>494</v>
      </c>
      <c r="F69" s="12" t="s">
        <v>495</v>
      </c>
      <c r="G69" s="12" t="s">
        <v>496</v>
      </c>
      <c r="H69" s="12" t="s">
        <v>497</v>
      </c>
      <c r="I69" s="12" t="s">
        <v>498</v>
      </c>
      <c r="J69" s="12" t="s">
        <v>26</v>
      </c>
      <c r="K69" s="12" t="s">
        <v>499</v>
      </c>
      <c r="L69" s="12" t="s">
        <v>500</v>
      </c>
    </row>
    <row r="70" ht="72.0" customHeight="1">
      <c r="A70" s="10" t="str">
        <f>HYPERLINK("https://papers.nips.cc/paper/7479-automatic-program-synthesis-of-long-programs-with-a-learned-garbage-collector","Automatic Program Synthesis of Long Programs with a Learned Garbage Collector")</f>
        <v>Automatic Program Synthesis of Long Programs with a Learned Garbage Collector</v>
      </c>
      <c r="B70" s="11" t="s">
        <v>18</v>
      </c>
      <c r="C70" s="12" t="s">
        <v>501</v>
      </c>
      <c r="D70" s="12" t="s">
        <v>502</v>
      </c>
      <c r="E70" s="12" t="s">
        <v>503</v>
      </c>
      <c r="F70" s="12" t="s">
        <v>504</v>
      </c>
      <c r="G70" s="12" t="s">
        <v>505</v>
      </c>
      <c r="H70" s="12" t="s">
        <v>506</v>
      </c>
      <c r="I70" s="12" t="s">
        <v>507</v>
      </c>
      <c r="J70" s="12" t="s">
        <v>508</v>
      </c>
      <c r="K70" s="12" t="s">
        <v>509</v>
      </c>
      <c r="L70" s="12" t="s">
        <v>510</v>
      </c>
    </row>
    <row r="71" ht="72.0" customHeight="1">
      <c r="A71" s="10" t="str">
        <f>HYPERLINK("https://papers.nips.cc/paper/8107-improving-neural-program-synthesis-with-inferred-execution-traces","Improving Neural Program Synthesis with Inferred Execution Traces")</f>
        <v>Improving Neural Program Synthesis with Inferred Execution Traces</v>
      </c>
      <c r="B71" s="11" t="s">
        <v>18</v>
      </c>
      <c r="C71" s="12" t="s">
        <v>511</v>
      </c>
      <c r="D71" s="12" t="s">
        <v>512</v>
      </c>
      <c r="E71" s="12" t="s">
        <v>513</v>
      </c>
      <c r="F71" s="12" t="s">
        <v>514</v>
      </c>
      <c r="G71" s="12" t="s">
        <v>515</v>
      </c>
      <c r="H71" s="12" t="s">
        <v>516</v>
      </c>
      <c r="I71" s="12" t="s">
        <v>517</v>
      </c>
      <c r="J71" s="12" t="s">
        <v>518</v>
      </c>
      <c r="K71" s="12" t="s">
        <v>519</v>
      </c>
      <c r="L71" s="12" t="s">
        <v>28</v>
      </c>
    </row>
    <row r="72" ht="72.0" customHeight="1">
      <c r="A72" s="10"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72" s="11" t="s">
        <v>18</v>
      </c>
      <c r="C72" s="12" t="s">
        <v>520</v>
      </c>
      <c r="D72" s="12" t="s">
        <v>521</v>
      </c>
      <c r="E72" s="12" t="s">
        <v>522</v>
      </c>
      <c r="F72" s="12" t="s">
        <v>523</v>
      </c>
      <c r="G72" s="12" t="s">
        <v>59</v>
      </c>
      <c r="H72" s="12" t="s">
        <v>524</v>
      </c>
      <c r="I72" s="12" t="s">
        <v>525</v>
      </c>
      <c r="J72" s="12" t="s">
        <v>421</v>
      </c>
      <c r="K72" s="12" t="s">
        <v>526</v>
      </c>
      <c r="L72" s="12" t="s">
        <v>527</v>
      </c>
    </row>
    <row r="73" ht="72.0" customHeight="1">
      <c r="A73" s="10" t="str">
        <f>HYPERLINK("https://papers.nips.cc/paper/8001-learning-loop-invariants-for-program-verification","Learning loop invariants for program verification")</f>
        <v>Learning loop invariants for program verification</v>
      </c>
      <c r="B73" s="11" t="s">
        <v>18</v>
      </c>
      <c r="C73" s="12" t="s">
        <v>59</v>
      </c>
      <c r="D73" s="12" t="s">
        <v>528</v>
      </c>
      <c r="E73" s="12" t="s">
        <v>529</v>
      </c>
      <c r="F73" s="12" t="s">
        <v>530</v>
      </c>
      <c r="G73" s="12" t="s">
        <v>531</v>
      </c>
      <c r="H73" s="12" t="s">
        <v>532</v>
      </c>
      <c r="I73" s="12" t="s">
        <v>533</v>
      </c>
      <c r="J73" s="12" t="s">
        <v>26</v>
      </c>
      <c r="K73" s="12" t="s">
        <v>534</v>
      </c>
      <c r="L73" s="12" t="s">
        <v>535</v>
      </c>
    </row>
    <row r="74" ht="72.0" customHeight="1">
      <c r="A74" s="20" t="str">
        <f>HYPERLINK("https://arxiv.org/pdf/1707.09627.pdf","Learning to infer graphics programs from hand-drawn images")</f>
        <v>Learning to infer graphics programs from hand-drawn images</v>
      </c>
      <c r="B74" s="11" t="s">
        <v>18</v>
      </c>
      <c r="C74" s="12" t="s">
        <v>59</v>
      </c>
      <c r="D74" s="12" t="s">
        <v>536</v>
      </c>
      <c r="E74" s="12" t="s">
        <v>537</v>
      </c>
      <c r="F74" s="12" t="s">
        <v>415</v>
      </c>
      <c r="G74" s="12" t="s">
        <v>59</v>
      </c>
      <c r="H74" s="12" t="s">
        <v>538</v>
      </c>
      <c r="I74" s="12" t="s">
        <v>59</v>
      </c>
      <c r="J74" s="12" t="s">
        <v>26</v>
      </c>
      <c r="K74" s="12" t="s">
        <v>27</v>
      </c>
      <c r="L74" s="12" t="s">
        <v>28</v>
      </c>
    </row>
    <row r="75" ht="72.0" customHeight="1">
      <c r="A75" s="10"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B75" s="11" t="s">
        <v>18</v>
      </c>
      <c r="C75" s="12" t="s">
        <v>539</v>
      </c>
      <c r="D75" s="12" t="s">
        <v>540</v>
      </c>
      <c r="E75" s="12" t="s">
        <v>541</v>
      </c>
      <c r="F75" s="12" t="s">
        <v>542</v>
      </c>
      <c r="G75" s="12" t="s">
        <v>543</v>
      </c>
      <c r="H75" s="12" t="s">
        <v>544</v>
      </c>
      <c r="I75" s="12" t="s">
        <v>545</v>
      </c>
      <c r="J75" s="12" t="s">
        <v>421</v>
      </c>
      <c r="K75" s="12" t="s">
        <v>546</v>
      </c>
      <c r="L75" s="12" t="s">
        <v>28</v>
      </c>
    </row>
    <row r="76" ht="72.0" customHeight="1">
      <c r="A76" s="10"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B76" s="11" t="s">
        <v>18</v>
      </c>
      <c r="C76" s="12" t="s">
        <v>547</v>
      </c>
      <c r="D76" s="12" t="s">
        <v>548</v>
      </c>
      <c r="E76" s="12" t="s">
        <v>549</v>
      </c>
      <c r="F76" s="12" t="s">
        <v>550</v>
      </c>
      <c r="G76" s="12" t="s">
        <v>551</v>
      </c>
      <c r="H76" s="12" t="s">
        <v>552</v>
      </c>
      <c r="I76" s="12" t="s">
        <v>553</v>
      </c>
      <c r="J76" s="12" t="s">
        <v>26</v>
      </c>
      <c r="K76" s="12" t="s">
        <v>27</v>
      </c>
      <c r="L76" s="12" t="s">
        <v>28</v>
      </c>
    </row>
    <row r="77" ht="72.0" customHeight="1">
      <c r="A77" s="10" t="str">
        <f>HYPERLINK("https://ieeexplore.ieee.org/document/8255666","A deep learning model for estimating story points")</f>
        <v>A deep learning model for estimating story points</v>
      </c>
      <c r="B77" s="11" t="s">
        <v>18</v>
      </c>
      <c r="C77" s="12" t="s">
        <v>554</v>
      </c>
      <c r="D77" s="12" t="s">
        <v>555</v>
      </c>
      <c r="E77" s="12" t="s">
        <v>556</v>
      </c>
      <c r="F77" s="12" t="s">
        <v>557</v>
      </c>
      <c r="G77" s="12" t="s">
        <v>558</v>
      </c>
      <c r="H77" s="12" t="s">
        <v>559</v>
      </c>
      <c r="I77" s="12" t="s">
        <v>560</v>
      </c>
      <c r="J77" s="12" t="s">
        <v>26</v>
      </c>
      <c r="K77" s="12" t="s">
        <v>27</v>
      </c>
      <c r="L77" s="12" t="s">
        <v>561</v>
      </c>
    </row>
    <row r="78" ht="72.0" customHeight="1">
      <c r="A78" s="10" t="str">
        <f>HYPERLINK("https://ieeexplore-ieee-org.proxy.wm.edu/document/8540022","Automatic feature learning for predicting vulnerable software components")</f>
        <v>Automatic feature learning for predicting vulnerable software components</v>
      </c>
      <c r="B78" s="11" t="s">
        <v>18</v>
      </c>
      <c r="C78" s="12" t="s">
        <v>562</v>
      </c>
      <c r="D78" s="12" t="s">
        <v>563</v>
      </c>
      <c r="E78" s="12" t="s">
        <v>564</v>
      </c>
      <c r="F78" s="12" t="s">
        <v>565</v>
      </c>
      <c r="G78" s="12" t="s">
        <v>566</v>
      </c>
      <c r="H78" s="12" t="s">
        <v>567</v>
      </c>
      <c r="I78" s="12" t="s">
        <v>568</v>
      </c>
      <c r="J78" s="12" t="s">
        <v>421</v>
      </c>
      <c r="K78" s="12" t="s">
        <v>27</v>
      </c>
      <c r="L78" s="12" t="s">
        <v>28</v>
      </c>
    </row>
    <row r="79" ht="72.0" customHeight="1">
      <c r="A79" s="10" t="str">
        <f>HYPERLINK("https://ieeexplore-ieee-org.proxy.wm.edu/document/8493285","Automating Intention Mining")</f>
        <v>Automating Intention Mining</v>
      </c>
      <c r="B79" s="11" t="s">
        <v>18</v>
      </c>
      <c r="C79" s="12" t="s">
        <v>43</v>
      </c>
      <c r="D79" s="12" t="s">
        <v>569</v>
      </c>
      <c r="E79" s="12" t="s">
        <v>570</v>
      </c>
      <c r="F79" s="12" t="s">
        <v>571</v>
      </c>
      <c r="G79" s="12" t="s">
        <v>572</v>
      </c>
      <c r="H79" s="12" t="s">
        <v>573</v>
      </c>
      <c r="I79" s="12" t="s">
        <v>574</v>
      </c>
      <c r="J79" s="12" t="s">
        <v>26</v>
      </c>
      <c r="K79" s="12" t="s">
        <v>27</v>
      </c>
      <c r="L79" s="12" t="s">
        <v>575</v>
      </c>
    </row>
    <row r="80" ht="72.0" customHeight="1">
      <c r="A80" s="10" t="str">
        <f>HYPERLINK("https://ieeexplore-ieee-org.proxy.wm.edu/document/8493303","How Well Do Change Sequences Predict Defects? Sequence Learning from Software Changes")</f>
        <v>How Well Do Change Sequences Predict Defects? Sequence Learning from Software Changes</v>
      </c>
      <c r="B80" s="11" t="s">
        <v>18</v>
      </c>
      <c r="C80" s="12" t="s">
        <v>576</v>
      </c>
      <c r="D80" s="12" t="s">
        <v>577</v>
      </c>
      <c r="E80" s="12" t="s">
        <v>578</v>
      </c>
      <c r="F80" s="12" t="s">
        <v>579</v>
      </c>
      <c r="G80" s="12" t="s">
        <v>580</v>
      </c>
      <c r="H80" s="12" t="s">
        <v>581</v>
      </c>
      <c r="I80" s="12" t="s">
        <v>582</v>
      </c>
      <c r="J80" s="12" t="s">
        <v>421</v>
      </c>
      <c r="K80" s="12" t="s">
        <v>27</v>
      </c>
      <c r="L80" s="12" t="s">
        <v>583</v>
      </c>
    </row>
    <row r="81" ht="72.0" customHeight="1">
      <c r="A81" s="10" t="str">
        <f>HYPERLINK("https://ieeexplore-ieee-org.proxy.wm.edu/document/8565907","Mining Fix Patterns for FindBugs Violations")</f>
        <v>Mining Fix Patterns for FindBugs Violations</v>
      </c>
      <c r="B81" s="11" t="s">
        <v>18</v>
      </c>
      <c r="C81" s="12" t="s">
        <v>584</v>
      </c>
      <c r="D81" s="12" t="s">
        <v>585</v>
      </c>
      <c r="E81" s="12" t="s">
        <v>586</v>
      </c>
      <c r="F81" s="12" t="s">
        <v>415</v>
      </c>
      <c r="G81" s="12" t="s">
        <v>587</v>
      </c>
      <c r="H81" s="12" t="s">
        <v>588</v>
      </c>
      <c r="I81" s="12" t="s">
        <v>589</v>
      </c>
      <c r="J81" s="12" t="s">
        <v>26</v>
      </c>
      <c r="K81" s="12" t="s">
        <v>27</v>
      </c>
      <c r="L81" s="12" t="s">
        <v>28</v>
      </c>
    </row>
    <row r="82" ht="72.0" customHeight="1">
      <c r="A82" s="1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2" s="11" t="s">
        <v>18</v>
      </c>
      <c r="C82" s="12" t="s">
        <v>590</v>
      </c>
      <c r="D82" s="12" t="s">
        <v>591</v>
      </c>
      <c r="E82" s="12" t="s">
        <v>592</v>
      </c>
      <c r="F82" s="12" t="s">
        <v>415</v>
      </c>
      <c r="G82" s="12" t="s">
        <v>593</v>
      </c>
      <c r="H82" s="12" t="s">
        <v>594</v>
      </c>
      <c r="I82" s="12" t="s">
        <v>595</v>
      </c>
      <c r="J82" s="12" t="s">
        <v>26</v>
      </c>
      <c r="K82" s="12" t="s">
        <v>596</v>
      </c>
      <c r="L82" s="12" t="s">
        <v>28</v>
      </c>
    </row>
    <row r="83" ht="72.0" customHeight="1">
      <c r="A83" s="21" t="str">
        <f>HYPERLINK("https://dl-acm-org.proxy.wm.edu/citation.cfm?id=3196398.3196431","Deep learning similarities from different representations of source code")</f>
        <v>Deep learning similarities from different representations of source code</v>
      </c>
      <c r="B83" s="11" t="s">
        <v>18</v>
      </c>
      <c r="C83" s="12" t="s">
        <v>597</v>
      </c>
      <c r="D83" s="12" t="s">
        <v>598</v>
      </c>
      <c r="E83" s="12" t="s">
        <v>599</v>
      </c>
      <c r="F83" s="12" t="s">
        <v>600</v>
      </c>
      <c r="G83" s="12" t="s">
        <v>59</v>
      </c>
      <c r="H83" s="12" t="s">
        <v>601</v>
      </c>
      <c r="I83" s="12" t="s">
        <v>59</v>
      </c>
      <c r="J83" s="12" t="s">
        <v>26</v>
      </c>
      <c r="K83" s="12" t="s">
        <v>27</v>
      </c>
      <c r="L83" s="12" t="s">
        <v>602</v>
      </c>
    </row>
    <row r="84" ht="72.0" customHeight="1">
      <c r="A84" s="22" t="str">
        <f>HYPERLINK("http://www1.chapman.edu/~linstead/ottMSR2018.pdf","A deep learning approach to identifying source code in images and video")</f>
        <v>A deep learning approach to identifying source code in images and video</v>
      </c>
      <c r="B84" s="11" t="s">
        <v>18</v>
      </c>
      <c r="C84" s="12" t="s">
        <v>603</v>
      </c>
      <c r="D84" s="12" t="s">
        <v>604</v>
      </c>
      <c r="E84" s="12" t="s">
        <v>605</v>
      </c>
      <c r="F84" s="12" t="s">
        <v>606</v>
      </c>
      <c r="G84" s="12" t="s">
        <v>59</v>
      </c>
      <c r="H84" s="12" t="s">
        <v>607</v>
      </c>
      <c r="I84" s="12" t="s">
        <v>59</v>
      </c>
      <c r="J84" s="12" t="s">
        <v>518</v>
      </c>
      <c r="K84" s="12" t="s">
        <v>608</v>
      </c>
      <c r="L84" s="12" t="s">
        <v>609</v>
      </c>
    </row>
    <row r="85" ht="72.0" customHeight="1">
      <c r="A85" s="21" t="str">
        <f>HYPERLINK("https://ieeexplore-ieee-org.proxy.wm.edu/document/7965290","Automatic categorization with deep neural network for open-source Java projects")</f>
        <v>Automatic categorization with deep neural network for open-source Java projects</v>
      </c>
      <c r="B85" s="11" t="s">
        <v>18</v>
      </c>
      <c r="C85" s="12" t="s">
        <v>39</v>
      </c>
      <c r="D85" s="12" t="s">
        <v>610</v>
      </c>
      <c r="E85" s="12" t="s">
        <v>611</v>
      </c>
      <c r="F85" s="12" t="s">
        <v>415</v>
      </c>
      <c r="G85" s="12" t="s">
        <v>59</v>
      </c>
      <c r="H85" s="12" t="s">
        <v>612</v>
      </c>
      <c r="I85" s="12" t="s">
        <v>613</v>
      </c>
      <c r="J85" s="12" t="s">
        <v>614</v>
      </c>
      <c r="K85" s="12" t="s">
        <v>615</v>
      </c>
      <c r="L85" s="12" t="s">
        <v>423</v>
      </c>
    </row>
    <row r="86" ht="72.0" customHeight="1">
      <c r="A86" s="10" t="str">
        <f>HYPERLINK("https://arxiv.org/abs/1802.02312", "Machine Learning-Based Prototyping of Graphical User Interfaces for Mobile Apps")</f>
        <v>Machine Learning-Based Prototyping of Graphical User Interfaces for Mobile Apps</v>
      </c>
      <c r="B86" s="11" t="s">
        <v>18</v>
      </c>
      <c r="C86" s="12" t="s">
        <v>616</v>
      </c>
      <c r="D86" s="12" t="s">
        <v>617</v>
      </c>
      <c r="E86" s="12" t="s">
        <v>618</v>
      </c>
      <c r="F86" s="12" t="s">
        <v>619</v>
      </c>
      <c r="G86" s="12" t="s">
        <v>620</v>
      </c>
      <c r="H86" s="12" t="s">
        <v>621</v>
      </c>
      <c r="I86" s="12" t="s">
        <v>622</v>
      </c>
      <c r="J86" s="12" t="s">
        <v>26</v>
      </c>
      <c r="K86" s="12" t="s">
        <v>27</v>
      </c>
      <c r="L86" s="12" t="s">
        <v>623</v>
      </c>
    </row>
  </sheetData>
  <mergeCells count="5">
    <mergeCell ref="A1:A2"/>
    <mergeCell ref="B1:B2"/>
    <mergeCell ref="D1:E1"/>
    <mergeCell ref="G1:H1"/>
    <mergeCell ref="J1:K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2" width="27.14"/>
  </cols>
  <sheetData>
    <row r="1" ht="72.0" customHeight="1">
      <c r="A1" s="1" t="s">
        <v>0</v>
      </c>
      <c r="B1" s="2" t="s">
        <v>1</v>
      </c>
      <c r="C1" s="3" t="s">
        <v>2</v>
      </c>
      <c r="D1" s="4" t="s">
        <v>3</v>
      </c>
      <c r="E1" s="5"/>
      <c r="F1" s="6" t="s">
        <v>4</v>
      </c>
      <c r="G1" s="4" t="s">
        <v>5</v>
      </c>
      <c r="H1" s="5"/>
      <c r="I1" s="6" t="s">
        <v>6</v>
      </c>
      <c r="J1" s="4" t="s">
        <v>7</v>
      </c>
      <c r="K1" s="5"/>
      <c r="L1" s="3" t="s">
        <v>8</v>
      </c>
    </row>
    <row r="2" ht="72.0" customHeight="1">
      <c r="A2" s="7"/>
      <c r="B2" s="7"/>
      <c r="C2" s="8" t="s">
        <v>9</v>
      </c>
      <c r="D2" s="8" t="s">
        <v>10</v>
      </c>
      <c r="E2" s="8" t="s">
        <v>11</v>
      </c>
      <c r="F2" s="8" t="s">
        <v>12</v>
      </c>
      <c r="G2" s="8" t="s">
        <v>13</v>
      </c>
      <c r="H2" s="8" t="s">
        <v>14</v>
      </c>
      <c r="I2" s="8" t="s">
        <v>15</v>
      </c>
      <c r="J2" s="8" t="s">
        <v>16</v>
      </c>
      <c r="K2" s="8" t="s">
        <v>17</v>
      </c>
      <c r="L2" s="9"/>
    </row>
    <row r="3" ht="72.0" customHeight="1">
      <c r="A3" s="10" t="str">
        <f>HYPERLINK("https://arxiv.org/pdf/1903.05734.pdf","Maybe Deep Neural Networks are the Best Choice for Modeling Source Code")</f>
        <v>Maybe Deep Neural Networks are the Best Choice for Modeling Source Code</v>
      </c>
      <c r="B3" s="11" t="s">
        <v>18</v>
      </c>
      <c r="C3" s="23" t="s">
        <v>19</v>
      </c>
      <c r="D3" s="23" t="s">
        <v>20</v>
      </c>
      <c r="E3" s="23" t="s">
        <v>21</v>
      </c>
      <c r="F3" s="23" t="s">
        <v>22</v>
      </c>
      <c r="G3" s="23" t="s">
        <v>23</v>
      </c>
      <c r="H3" s="23" t="s">
        <v>24</v>
      </c>
      <c r="I3" s="23" t="s">
        <v>25</v>
      </c>
      <c r="J3" s="23" t="s">
        <v>26</v>
      </c>
      <c r="K3" s="23" t="s">
        <v>27</v>
      </c>
      <c r="L3" s="23" t="s">
        <v>28</v>
      </c>
    </row>
    <row r="4" ht="72.0" customHeight="1">
      <c r="A4" s="10" t="str">
        <f>HYPERLINK("https://dl-acm-org.proxy.wm.edu/citation.cfm?id=3240471","A Neural Framework for Retrieval and Summarization of Source Code")</f>
        <v>A Neural Framework for Retrieval and Summarization of Source Code</v>
      </c>
      <c r="B4" s="11" t="s">
        <v>29</v>
      </c>
      <c r="C4" s="23" t="s">
        <v>30</v>
      </c>
      <c r="D4" s="23" t="s">
        <v>31</v>
      </c>
      <c r="E4" s="23" t="s">
        <v>32</v>
      </c>
      <c r="F4" s="23" t="s">
        <v>33</v>
      </c>
      <c r="G4" s="23" t="s">
        <v>34</v>
      </c>
      <c r="H4" s="23" t="s">
        <v>35</v>
      </c>
      <c r="I4" s="23" t="s">
        <v>36</v>
      </c>
      <c r="J4" s="23" t="s">
        <v>26</v>
      </c>
      <c r="K4" s="23" t="s">
        <v>37</v>
      </c>
      <c r="L4" s="23" t="s">
        <v>38</v>
      </c>
    </row>
    <row r="5" ht="72.0" customHeight="1">
      <c r="A5" s="10" t="str">
        <f>HYPERLINK("http://www.cs.wm.edu/~denys/pubs/ASE'18-Learning-Bug-Fixes-NMT.pdf","An Empirical Investigation into Learning Bug-fixing Patches in the Wild via Neural Machine Translation")</f>
        <v>An Empirical Investigation into Learning Bug-fixing Patches in the Wild via Neural Machine Translation</v>
      </c>
      <c r="B5" s="11" t="s">
        <v>18</v>
      </c>
      <c r="C5" s="23" t="s">
        <v>39</v>
      </c>
      <c r="D5" s="23" t="s">
        <v>40</v>
      </c>
      <c r="E5" s="23" t="s">
        <v>41</v>
      </c>
      <c r="F5" s="23" t="s">
        <v>42</v>
      </c>
      <c r="G5" s="23" t="s">
        <v>43</v>
      </c>
      <c r="H5" s="23" t="s">
        <v>59</v>
      </c>
      <c r="I5" s="23" t="s">
        <v>45</v>
      </c>
      <c r="J5" s="23" t="s">
        <v>26</v>
      </c>
      <c r="K5" s="23" t="s">
        <v>27</v>
      </c>
      <c r="L5" s="23" t="s">
        <v>28</v>
      </c>
    </row>
    <row r="6" ht="72.0" customHeight="1">
      <c r="A6" s="10" t="str">
        <f>HYPERLINK("https://dl-acm-org.proxy.wm.edu/citation.cfm?id=3238166","Deep Learning Based Feature Envy Detection")</f>
        <v>Deep Learning Based Feature Envy Detection</v>
      </c>
      <c r="B6" s="11" t="s">
        <v>18</v>
      </c>
      <c r="C6" s="23" t="s">
        <v>30</v>
      </c>
      <c r="D6" s="23" t="s">
        <v>46</v>
      </c>
      <c r="E6" s="23" t="s">
        <v>47</v>
      </c>
      <c r="F6" s="23" t="s">
        <v>48</v>
      </c>
      <c r="G6" s="23" t="s">
        <v>49</v>
      </c>
      <c r="H6" s="23" t="s">
        <v>50</v>
      </c>
      <c r="I6" s="23" t="s">
        <v>51</v>
      </c>
      <c r="J6" s="23" t="s">
        <v>26</v>
      </c>
      <c r="K6" s="23" t="s">
        <v>52</v>
      </c>
      <c r="L6" s="23" t="s">
        <v>53</v>
      </c>
    </row>
    <row r="7" ht="72.0" customHeight="1">
      <c r="A7" s="10" t="str">
        <f>HYPERLINK("https://dl-acm-org.proxy.wm.edu/citation.cfm?id=3117776","Applying Deep Learning Based Automatic Bug Triager to Industrial Projects")</f>
        <v>Applying Deep Learning Based Automatic Bug Triager to Industrial Projects</v>
      </c>
      <c r="B7" s="11" t="s">
        <v>29</v>
      </c>
      <c r="C7" s="23" t="s">
        <v>30</v>
      </c>
      <c r="D7" s="24" t="s">
        <v>54</v>
      </c>
      <c r="E7" s="23" t="s">
        <v>55</v>
      </c>
      <c r="F7" s="24" t="s">
        <v>56</v>
      </c>
      <c r="G7" s="24" t="s">
        <v>57</v>
      </c>
      <c r="H7" s="24" t="s">
        <v>58</v>
      </c>
      <c r="I7" s="24" t="s">
        <v>59</v>
      </c>
      <c r="J7" s="23" t="s">
        <v>60</v>
      </c>
      <c r="K7" s="23" t="s">
        <v>61</v>
      </c>
      <c r="L7" s="24" t="s">
        <v>28</v>
      </c>
    </row>
    <row r="8" ht="72.0" customHeight="1">
      <c r="A8" s="10" t="str">
        <f>HYPERLINK("https://dl-acm-org.proxy.wm.edu/citation.cfm?id=3097445","Automatic Text Input Generation for Mobile Testing")</f>
        <v>Automatic Text Input Generation for Mobile Testing</v>
      </c>
      <c r="B8" s="11" t="s">
        <v>29</v>
      </c>
      <c r="C8" s="23" t="s">
        <v>39</v>
      </c>
      <c r="D8" s="23" t="s">
        <v>54</v>
      </c>
      <c r="E8" s="23" t="s">
        <v>62</v>
      </c>
      <c r="F8" s="23" t="s">
        <v>59</v>
      </c>
      <c r="G8" s="23" t="s">
        <v>63</v>
      </c>
      <c r="H8" s="23" t="s">
        <v>64</v>
      </c>
      <c r="I8" s="23" t="s">
        <v>65</v>
      </c>
      <c r="J8" s="23" t="s">
        <v>66</v>
      </c>
      <c r="K8" s="23" t="s">
        <v>61</v>
      </c>
      <c r="L8" s="23" t="s">
        <v>67</v>
      </c>
    </row>
    <row r="9" ht="72.0" customHeight="1">
      <c r="A9" s="10" t="str">
        <f>HYPERLINK("https://dl-acm-org.proxy.wm.edu/citation.cfm?id=3155583","Automatically generating commit messages from diffs using neural machine translation")</f>
        <v>Automatically generating commit messages from diffs using neural machine translation</v>
      </c>
      <c r="B9" s="11" t="s">
        <v>18</v>
      </c>
      <c r="C9" s="24" t="s">
        <v>39</v>
      </c>
      <c r="D9" s="23" t="s">
        <v>68</v>
      </c>
      <c r="E9" s="23" t="s">
        <v>69</v>
      </c>
      <c r="F9" s="23" t="s">
        <v>70</v>
      </c>
      <c r="G9" s="23" t="s">
        <v>71</v>
      </c>
      <c r="H9" s="23" t="s">
        <v>72</v>
      </c>
      <c r="I9" s="23" t="s">
        <v>73</v>
      </c>
      <c r="J9" s="23" t="s">
        <v>26</v>
      </c>
      <c r="K9" s="23" t="s">
        <v>27</v>
      </c>
      <c r="L9" s="23" t="s">
        <v>74</v>
      </c>
    </row>
    <row r="10" ht="72.0" customHeight="1">
      <c r="A10" s="10" t="str">
        <f>HYPERLINK("https://www.cs.rice.edu/~sc40/pubs/murali-fse17.pdf","Bayesian specification learning for finding API usage errors")</f>
        <v>Bayesian specification learning for finding API usage errors</v>
      </c>
      <c r="B10" s="11" t="s">
        <v>18</v>
      </c>
      <c r="C10" s="23" t="s">
        <v>75</v>
      </c>
      <c r="D10" s="23" t="s">
        <v>76</v>
      </c>
      <c r="E10" s="23" t="s">
        <v>77</v>
      </c>
      <c r="F10" s="23" t="s">
        <v>59</v>
      </c>
      <c r="G10" s="23" t="s">
        <v>78</v>
      </c>
      <c r="H10" s="23" t="s">
        <v>79</v>
      </c>
      <c r="I10" s="23" t="s">
        <v>43</v>
      </c>
      <c r="J10" s="23" t="s">
        <v>80</v>
      </c>
      <c r="K10" s="23" t="s">
        <v>81</v>
      </c>
      <c r="L10" s="23" t="s">
        <v>82</v>
      </c>
    </row>
    <row r="11" ht="72.0" customHeight="1">
      <c r="A11" s="25" t="str">
        <f>HYPERLINK("https://dl-acm-org.proxy.wm.edu/citation.cfm?id=3106290","Are deep neural networks the best choice for modeling source code?")</f>
        <v>Are deep neural networks the best choice for modeling source code?</v>
      </c>
      <c r="B11" s="26" t="s">
        <v>18</v>
      </c>
      <c r="C11" s="27" t="s">
        <v>83</v>
      </c>
      <c r="D11" s="27" t="s">
        <v>84</v>
      </c>
      <c r="E11" s="27" t="s">
        <v>85</v>
      </c>
      <c r="F11" s="27" t="s">
        <v>86</v>
      </c>
      <c r="G11" s="27" t="s">
        <v>87</v>
      </c>
      <c r="H11" s="27" t="s">
        <v>88</v>
      </c>
      <c r="I11" s="27" t="s">
        <v>89</v>
      </c>
      <c r="J11" s="27" t="s">
        <v>26</v>
      </c>
      <c r="K11" s="27" t="s">
        <v>90</v>
      </c>
      <c r="L11" s="27" t="s">
        <v>91</v>
      </c>
    </row>
    <row r="12" ht="72.0" customHeight="1">
      <c r="A12" s="10" t="str">
        <f>HYPERLINK("http://people.cs.vt.edu/nm8247/publications/icsme-research-118-camera-ready.pdf","CCLearner: A Deep Learning-Based Clone Detection Approach")</f>
        <v>CCLearner: A Deep Learning-Based Clone Detection Approach</v>
      </c>
      <c r="B12" s="11" t="s">
        <v>18</v>
      </c>
      <c r="C12" s="23" t="s">
        <v>92</v>
      </c>
      <c r="D12" s="23" t="s">
        <v>93</v>
      </c>
      <c r="E12" s="23" t="s">
        <v>94</v>
      </c>
      <c r="F12" s="23" t="s">
        <v>59</v>
      </c>
      <c r="G12" s="23" t="s">
        <v>95</v>
      </c>
      <c r="H12" s="23" t="s">
        <v>96</v>
      </c>
      <c r="I12" s="23" t="s">
        <v>97</v>
      </c>
      <c r="J12" s="23" t="s">
        <v>80</v>
      </c>
      <c r="K12" s="23" t="s">
        <v>98</v>
      </c>
      <c r="L12" s="23" t="s">
        <v>99</v>
      </c>
    </row>
    <row r="13" ht="72.0" customHeight="1">
      <c r="A13" s="10" t="str">
        <f>HYPERLINK("https://ieeexplore-ieee-org.proxy.wm.edu/document/8094428","Deep Green: Modelling Time-Series of Software Energy Consumption")</f>
        <v>Deep Green: Modelling Time-Series of Software Energy Consumption</v>
      </c>
      <c r="B13" s="11" t="s">
        <v>18</v>
      </c>
      <c r="C13" s="23" t="s">
        <v>100</v>
      </c>
      <c r="D13" s="28" t="s">
        <v>101</v>
      </c>
      <c r="E13" s="23" t="s">
        <v>102</v>
      </c>
      <c r="F13" s="23" t="s">
        <v>103</v>
      </c>
      <c r="G13" s="23" t="s">
        <v>104</v>
      </c>
      <c r="H13" s="23" t="s">
        <v>105</v>
      </c>
      <c r="I13" s="23" t="s">
        <v>106</v>
      </c>
      <c r="J13" s="23" t="s">
        <v>80</v>
      </c>
      <c r="K13" s="23" t="s">
        <v>107</v>
      </c>
      <c r="L13" s="23" t="s">
        <v>108</v>
      </c>
    </row>
    <row r="14" ht="72.0" customHeight="1">
      <c r="A14" s="10" t="str">
        <f>HYPERLINK("http://proceedings.mlr.press/v70/gaunt17a.html","Differentiable programs with neural libraries")</f>
        <v>Differentiable programs with neural libraries</v>
      </c>
      <c r="B14" s="11" t="s">
        <v>29</v>
      </c>
      <c r="C14" s="29" t="s">
        <v>30</v>
      </c>
      <c r="D14" s="23" t="s">
        <v>109</v>
      </c>
      <c r="E14" s="23" t="s">
        <v>110</v>
      </c>
      <c r="F14" s="23" t="s">
        <v>111</v>
      </c>
      <c r="G14" s="23" t="s">
        <v>112</v>
      </c>
      <c r="H14" s="23" t="s">
        <v>113</v>
      </c>
      <c r="I14" s="23" t="s">
        <v>114</v>
      </c>
      <c r="J14" s="23" t="s">
        <v>80</v>
      </c>
      <c r="K14" s="23" t="s">
        <v>115</v>
      </c>
      <c r="L14" s="23" t="s">
        <v>116</v>
      </c>
    </row>
    <row r="15" ht="72.0" customHeight="1">
      <c r="A15" s="16" t="str">
        <f>HYPERLINK("http://proceedings.mlr.press/v70/deng17a/deng17a.pdf","Image-to-markup generation with coarse-to-fine attention")</f>
        <v>Image-to-markup generation with coarse-to-fine attention</v>
      </c>
      <c r="B15" s="11" t="s">
        <v>18</v>
      </c>
      <c r="C15" s="30" t="s">
        <v>30</v>
      </c>
      <c r="D15" s="30" t="s">
        <v>117</v>
      </c>
      <c r="E15" s="30" t="s">
        <v>118</v>
      </c>
      <c r="F15" s="30" t="s">
        <v>119</v>
      </c>
      <c r="G15" s="30" t="s">
        <v>120</v>
      </c>
      <c r="H15" s="30" t="s">
        <v>121</v>
      </c>
      <c r="I15" s="30" t="s">
        <v>122</v>
      </c>
      <c r="J15" s="23" t="s">
        <v>26</v>
      </c>
      <c r="K15" s="23" t="s">
        <v>27</v>
      </c>
      <c r="L15" s="30" t="s">
        <v>123</v>
      </c>
    </row>
    <row r="16" ht="72.0" customHeight="1">
      <c r="A16" s="16" t="str">
        <f>HYPERLINK("https://dl-acm-org.proxy.wm.edu/citation.cfm?id=3155573","Learn&amp;Fuzz: Machine learning for input fuzzing")</f>
        <v>Learn&amp;Fuzz: Machine learning for input fuzzing</v>
      </c>
      <c r="B16" s="11" t="s">
        <v>18</v>
      </c>
      <c r="C16" s="30" t="s">
        <v>30</v>
      </c>
      <c r="D16" s="30" t="s">
        <v>124</v>
      </c>
      <c r="E16" s="30" t="s">
        <v>125</v>
      </c>
      <c r="F16" s="30" t="s">
        <v>126</v>
      </c>
      <c r="G16" s="30" t="s">
        <v>127</v>
      </c>
      <c r="H16" s="30" t="s">
        <v>128</v>
      </c>
      <c r="I16" s="30" t="s">
        <v>43</v>
      </c>
      <c r="J16" s="30" t="s">
        <v>129</v>
      </c>
      <c r="K16" s="30" t="s">
        <v>130</v>
      </c>
      <c r="L16" s="30" t="s">
        <v>131</v>
      </c>
    </row>
    <row r="17" ht="72.0" customHeight="1">
      <c r="A17" s="16" t="str">
        <f>HYPERLINK("http://proceedings.mlr.press/v70/levy17a.html","Learning to align the source code to the compiled object code")</f>
        <v>Learning to align the source code to the compiled object code</v>
      </c>
      <c r="B17" s="11" t="s">
        <v>18</v>
      </c>
      <c r="C17" s="30" t="s">
        <v>132</v>
      </c>
      <c r="D17" s="30" t="s">
        <v>133</v>
      </c>
      <c r="E17" s="30" t="s">
        <v>134</v>
      </c>
      <c r="F17" s="30" t="s">
        <v>135</v>
      </c>
      <c r="G17" s="30" t="s">
        <v>136</v>
      </c>
      <c r="H17" s="30" t="s">
        <v>137</v>
      </c>
      <c r="I17" s="30" t="s">
        <v>43</v>
      </c>
      <c r="J17" s="30" t="s">
        <v>129</v>
      </c>
      <c r="K17" s="23" t="s">
        <v>27</v>
      </c>
      <c r="L17" s="30" t="s">
        <v>138</v>
      </c>
    </row>
    <row r="18" ht="72.0" customHeight="1">
      <c r="A18" s="10" t="str">
        <f>HYPERLINK("https://ieeexplore.ieee.org/document/8094415","Learning to Predict Severity of Software Vulnerability Using Only Vulnerability Description")</f>
        <v>Learning to Predict Severity of Software Vulnerability Using Only Vulnerability Description</v>
      </c>
      <c r="B18" s="11" t="s">
        <v>18</v>
      </c>
      <c r="C18" s="23" t="s">
        <v>139</v>
      </c>
      <c r="D18" s="23" t="s">
        <v>140</v>
      </c>
      <c r="E18" s="23" t="s">
        <v>141</v>
      </c>
      <c r="F18" s="23" t="s">
        <v>142</v>
      </c>
      <c r="G18" s="23" t="s">
        <v>143</v>
      </c>
      <c r="H18" s="23" t="s">
        <v>144</v>
      </c>
      <c r="I18" s="23" t="s">
        <v>43</v>
      </c>
      <c r="J18" s="23" t="s">
        <v>129</v>
      </c>
      <c r="K18" s="23" t="s">
        <v>145</v>
      </c>
      <c r="L18" s="23" t="s">
        <v>146</v>
      </c>
    </row>
    <row r="19" ht="72.0" customHeight="1">
      <c r="A19" s="10" t="str">
        <f>HYPERLINK("https://people.eecs.berkeley.edu/~dawnsong/papers/iclr_2017_recursion.pdf","Making neural programming architectures generalize via recursion")</f>
        <v>Making neural programming architectures generalize via recursion</v>
      </c>
      <c r="B19" s="11" t="s">
        <v>18</v>
      </c>
      <c r="C19" s="23" t="s">
        <v>30</v>
      </c>
      <c r="D19" s="23" t="s">
        <v>147</v>
      </c>
      <c r="E19" s="23" t="s">
        <v>148</v>
      </c>
      <c r="F19" s="23" t="s">
        <v>59</v>
      </c>
      <c r="G19" s="23" t="s">
        <v>149</v>
      </c>
      <c r="H19" s="23" t="s">
        <v>59</v>
      </c>
      <c r="I19" s="23" t="s">
        <v>43</v>
      </c>
      <c r="J19" s="23" t="s">
        <v>80</v>
      </c>
      <c r="K19" s="23" t="s">
        <v>150</v>
      </c>
      <c r="L19" s="23" t="s">
        <v>151</v>
      </c>
    </row>
    <row r="20" ht="72.0" customHeight="1">
      <c r="A20" s="10" t="str">
        <f>HYPERLINK("https://papers.nips.cc/paper/7617-neural-code-comprehension-a-learnable-representation-of-code-semantics.pdf","Neural Code Comprehension: A Learnable Representation of Code Semantics")</f>
        <v>Neural Code Comprehension: A Learnable Representation of Code Semantics</v>
      </c>
      <c r="B20" s="11" t="s">
        <v>18</v>
      </c>
      <c r="C20" s="23" t="s">
        <v>152</v>
      </c>
      <c r="D20" s="23" t="s">
        <v>153</v>
      </c>
      <c r="E20" s="23" t="s">
        <v>154</v>
      </c>
      <c r="F20" s="23" t="s">
        <v>155</v>
      </c>
      <c r="G20" s="23" t="s">
        <v>156</v>
      </c>
      <c r="H20" s="23" t="s">
        <v>157</v>
      </c>
      <c r="I20" s="23" t="s">
        <v>158</v>
      </c>
      <c r="J20" s="23" t="s">
        <v>159</v>
      </c>
      <c r="K20" s="23" t="s">
        <v>27</v>
      </c>
      <c r="L20" s="23" t="s">
        <v>160</v>
      </c>
    </row>
    <row r="21" ht="72.0" customHeight="1">
      <c r="A21" s="10" t="str">
        <f>HYPERLINK("https://papers.nips.cc/paper/7445-neural-guided-constraint-logic-programming-for-program-synthesis","Neural guided constraint logic programming for program synthesis")</f>
        <v>Neural guided constraint logic programming for program synthesis</v>
      </c>
      <c r="B21" s="11" t="s">
        <v>29</v>
      </c>
      <c r="C21" s="29" t="s">
        <v>30</v>
      </c>
      <c r="D21" s="23" t="s">
        <v>161</v>
      </c>
      <c r="E21" s="23" t="s">
        <v>162</v>
      </c>
      <c r="F21" s="23" t="s">
        <v>163</v>
      </c>
      <c r="G21" s="23" t="s">
        <v>164</v>
      </c>
      <c r="H21" s="23" t="s">
        <v>165</v>
      </c>
      <c r="I21" s="23" t="s">
        <v>166</v>
      </c>
      <c r="J21" s="23" t="s">
        <v>167</v>
      </c>
      <c r="K21" s="23" t="s">
        <v>168</v>
      </c>
      <c r="L21" s="23" t="s">
        <v>116</v>
      </c>
    </row>
    <row r="22" ht="72.0" customHeight="1">
      <c r="A22" s="10" t="str">
        <f>HYPERLINK("https://papers.nips.cc/paper/6803-neural-program-meta-induction.pdf","Neural program metainduction.")</f>
        <v>Neural program metainduction.</v>
      </c>
      <c r="B22" s="11" t="s">
        <v>18</v>
      </c>
      <c r="C22" s="23" t="s">
        <v>169</v>
      </c>
      <c r="D22" s="23" t="s">
        <v>170</v>
      </c>
      <c r="E22" s="23" t="s">
        <v>171</v>
      </c>
      <c r="F22" s="23" t="s">
        <v>172</v>
      </c>
      <c r="G22" s="23" t="s">
        <v>173</v>
      </c>
      <c r="H22" s="23" t="s">
        <v>174</v>
      </c>
      <c r="I22" s="23" t="s">
        <v>175</v>
      </c>
      <c r="J22" s="23" t="s">
        <v>176</v>
      </c>
      <c r="K22" s="23" t="s">
        <v>177</v>
      </c>
      <c r="L22" s="23" t="s">
        <v>178</v>
      </c>
    </row>
    <row r="23" ht="72.0" customHeight="1">
      <c r="A23" s="10" t="str">
        <f>HYPERLINK("https://dl-acm-org.proxy.wm.edu/citation.cfm?id=3238206","Improving Automatic Source Code Summarization via Deep Reinforcement Learning")</f>
        <v>Improving Automatic Source Code Summarization via Deep Reinforcement Learning</v>
      </c>
      <c r="B23" s="11" t="s">
        <v>29</v>
      </c>
      <c r="C23" s="23" t="s">
        <v>179</v>
      </c>
      <c r="D23" s="23" t="s">
        <v>180</v>
      </c>
      <c r="E23" s="23" t="s">
        <v>181</v>
      </c>
      <c r="F23" s="23" t="s">
        <v>182</v>
      </c>
      <c r="G23" s="23" t="s">
        <v>183</v>
      </c>
      <c r="H23" s="23" t="s">
        <v>184</v>
      </c>
      <c r="I23" s="23" t="s">
        <v>185</v>
      </c>
      <c r="J23" s="23" t="s">
        <v>186</v>
      </c>
      <c r="K23" s="23" t="s">
        <v>27</v>
      </c>
      <c r="L23" s="23" t="s">
        <v>187</v>
      </c>
    </row>
    <row r="24" ht="72.0" customHeight="1">
      <c r="A24" s="10" t="str">
        <f>HYPERLINK("http://proceedings.mlr.press/v80/sun18a.html","Neural Program Synthesis from Diverse Demonstration Videos")</f>
        <v>Neural Program Synthesis from Diverse Demonstration Videos</v>
      </c>
      <c r="B24" s="11" t="s">
        <v>18</v>
      </c>
      <c r="C24" s="23" t="s">
        <v>188</v>
      </c>
      <c r="D24" s="23" t="s">
        <v>189</v>
      </c>
      <c r="E24" s="23" t="s">
        <v>190</v>
      </c>
      <c r="F24" s="23" t="s">
        <v>191</v>
      </c>
      <c r="G24" s="23" t="s">
        <v>192</v>
      </c>
      <c r="H24" s="23" t="s">
        <v>193</v>
      </c>
      <c r="I24" s="23" t="s">
        <v>194</v>
      </c>
      <c r="J24" s="23" t="s">
        <v>195</v>
      </c>
      <c r="K24" s="23" t="s">
        <v>27</v>
      </c>
      <c r="L24" s="31"/>
    </row>
    <row r="25" ht="72.0" customHeight="1">
      <c r="A25" s="10" t="str">
        <f>HYPERLINK("https://arxiv.org/abs/1703.05698","Neural sketch learning for conditional program generation")</f>
        <v>Neural sketch learning for conditional program generation</v>
      </c>
      <c r="B25" s="11" t="s">
        <v>18</v>
      </c>
      <c r="C25" s="23" t="s">
        <v>196</v>
      </c>
      <c r="D25" s="23" t="s">
        <v>197</v>
      </c>
      <c r="E25" s="23" t="s">
        <v>198</v>
      </c>
      <c r="F25" s="23" t="s">
        <v>199</v>
      </c>
      <c r="G25" s="23" t="s">
        <v>200</v>
      </c>
      <c r="H25" s="23" t="s">
        <v>201</v>
      </c>
      <c r="I25" s="23" t="s">
        <v>202</v>
      </c>
      <c r="J25" s="23" t="s">
        <v>26</v>
      </c>
      <c r="K25" s="23" t="s">
        <v>27</v>
      </c>
      <c r="L25" s="31"/>
    </row>
    <row r="26" ht="72.0" customHeight="1">
      <c r="A26" s="10" t="str">
        <f>HYPERLINK("https://arxiv.org/abs/1809.04059","Neural-augmented Static Analysis of Android Communication")</f>
        <v>Neural-augmented Static Analysis of Android Communication</v>
      </c>
      <c r="B26" s="11" t="s">
        <v>18</v>
      </c>
      <c r="C26" s="23" t="s">
        <v>203</v>
      </c>
      <c r="D26" s="23" t="s">
        <v>204</v>
      </c>
      <c r="E26" s="23" t="s">
        <v>205</v>
      </c>
      <c r="F26" s="23" t="s">
        <v>206</v>
      </c>
      <c r="G26" s="23" t="s">
        <v>207</v>
      </c>
      <c r="H26" s="23" t="s">
        <v>208</v>
      </c>
      <c r="I26" s="23" t="s">
        <v>209</v>
      </c>
      <c r="J26" s="23" t="s">
        <v>210</v>
      </c>
      <c r="K26" s="23" t="s">
        <v>211</v>
      </c>
      <c r="L26" s="23" t="s">
        <v>212</v>
      </c>
    </row>
    <row r="27" ht="72.0" customHeight="1">
      <c r="A27" s="25" t="str">
        <f>HYPERLINK("https://dl.acm.org/citation.cfm?id=3238190","Neural-machine-translation-based commit message generation: how far are we?")</f>
        <v>Neural-machine-translation-based commit message generation: how far are we?</v>
      </c>
      <c r="B27" s="26" t="s">
        <v>29</v>
      </c>
      <c r="C27" s="27" t="s">
        <v>624</v>
      </c>
      <c r="D27" s="27" t="s">
        <v>625</v>
      </c>
      <c r="E27" s="27" t="s">
        <v>626</v>
      </c>
      <c r="F27" s="27" t="s">
        <v>28</v>
      </c>
      <c r="G27" s="27" t="s">
        <v>627</v>
      </c>
      <c r="H27" s="27" t="s">
        <v>628</v>
      </c>
      <c r="I27" s="27" t="s">
        <v>629</v>
      </c>
      <c r="J27" s="27" t="s">
        <v>26</v>
      </c>
      <c r="K27" s="27" t="s">
        <v>27</v>
      </c>
      <c r="L27" s="27" t="s">
        <v>630</v>
      </c>
    </row>
    <row r="28" ht="72.0" customHeight="1">
      <c r="A28" s="10" t="str">
        <f>HYPERLINK("https://dl.acm.org/citation.cfm?id=3180155.3180219","Neuro-Symbolic Program Corrector for Introductory Programming Assignments")</f>
        <v>Neuro-Symbolic Program Corrector for Introductory Programming Assignments</v>
      </c>
      <c r="B28" s="11" t="s">
        <v>18</v>
      </c>
      <c r="C28" s="23" t="s">
        <v>213</v>
      </c>
      <c r="D28" s="23" t="s">
        <v>214</v>
      </c>
      <c r="E28" s="23" t="s">
        <v>215</v>
      </c>
      <c r="F28" s="23" t="s">
        <v>216</v>
      </c>
      <c r="G28" s="23" t="s">
        <v>217</v>
      </c>
      <c r="H28" s="23" t="s">
        <v>218</v>
      </c>
      <c r="I28" s="23" t="s">
        <v>219</v>
      </c>
      <c r="J28" s="23" t="s">
        <v>220</v>
      </c>
      <c r="K28" s="23" t="s">
        <v>221</v>
      </c>
      <c r="L28" s="31"/>
    </row>
    <row r="29" ht="72.0" customHeight="1">
      <c r="A29" s="32" t="str">
        <f>HYPERLINK("https://dl.acm.org/citation.cfm?id=3275433","On the Adoption of Neural Networks in Modeling Software Reliability")</f>
        <v>On the Adoption of Neural Networks in Modeling Software Reliability</v>
      </c>
      <c r="B29" s="33" t="s">
        <v>18</v>
      </c>
      <c r="C29" s="34"/>
      <c r="D29" s="34"/>
      <c r="E29" s="34"/>
      <c r="F29" s="34"/>
      <c r="G29" s="34"/>
      <c r="H29" s="34"/>
      <c r="I29" s="34"/>
      <c r="J29" s="34"/>
      <c r="K29" s="34"/>
      <c r="L29" s="35" t="s">
        <v>227</v>
      </c>
    </row>
    <row r="30" ht="72.0" customHeight="1">
      <c r="A30" s="10" t="str">
        <f>HYPERLINK("https://ieeexplore.ieee.org/document/7372035","Combining Deep Learning with Information Retrieval to Localize Buggy Files for Bug Reports")</f>
        <v>Combining Deep Learning with Information Retrieval to Localize Buggy Files for Bug Reports</v>
      </c>
      <c r="B30" s="11" t="s">
        <v>29</v>
      </c>
      <c r="C30" s="23" t="s">
        <v>228</v>
      </c>
      <c r="D30" s="23" t="s">
        <v>229</v>
      </c>
      <c r="E30" s="23" t="s">
        <v>230</v>
      </c>
      <c r="F30" s="23" t="s">
        <v>231</v>
      </c>
      <c r="G30" s="23" t="s">
        <v>232</v>
      </c>
      <c r="H30" s="23" t="s">
        <v>233</v>
      </c>
      <c r="I30" s="29" t="s">
        <v>185</v>
      </c>
      <c r="J30" s="23" t="s">
        <v>234</v>
      </c>
      <c r="K30" s="23" t="s">
        <v>235</v>
      </c>
      <c r="L30" s="23" t="s">
        <v>236</v>
      </c>
    </row>
    <row r="31" ht="72.0" customHeight="1">
      <c r="A31" s="10" t="str">
        <f>HYPERLINK("https://dl.acm.org/citation.cfm?id=2786849","Suggesting Accurate Method and Class Names")</f>
        <v>Suggesting Accurate Method and Class Names</v>
      </c>
      <c r="B31" s="11" t="s">
        <v>29</v>
      </c>
      <c r="C31" s="23" t="s">
        <v>231</v>
      </c>
      <c r="D31" s="23" t="s">
        <v>237</v>
      </c>
      <c r="E31" s="23" t="s">
        <v>238</v>
      </c>
      <c r="F31" s="23" t="s">
        <v>239</v>
      </c>
      <c r="G31" s="23" t="s">
        <v>240</v>
      </c>
      <c r="H31" s="23" t="s">
        <v>241</v>
      </c>
      <c r="I31" s="23" t="s">
        <v>185</v>
      </c>
      <c r="J31" s="23" t="s">
        <v>242</v>
      </c>
      <c r="K31" s="23" t="s">
        <v>27</v>
      </c>
      <c r="L31" s="23" t="s">
        <v>243</v>
      </c>
    </row>
    <row r="32" ht="72.0" customHeight="1">
      <c r="A32" s="10" t="str">
        <f>HYPERLINK("https://arxiv.org/abs/1511.06279","Neural programmer-interpreters")</f>
        <v>Neural programmer-interpreters</v>
      </c>
      <c r="B32" s="11" t="s">
        <v>29</v>
      </c>
      <c r="C32" s="23" t="s">
        <v>231</v>
      </c>
      <c r="D32" s="23" t="s">
        <v>244</v>
      </c>
      <c r="E32" s="23" t="s">
        <v>245</v>
      </c>
      <c r="F32" s="23" t="s">
        <v>246</v>
      </c>
      <c r="G32" s="23" t="s">
        <v>247</v>
      </c>
      <c r="H32" s="23" t="s">
        <v>248</v>
      </c>
      <c r="I32" s="23" t="s">
        <v>249</v>
      </c>
      <c r="J32" s="23" t="s">
        <v>250</v>
      </c>
      <c r="K32" s="23" t="s">
        <v>251</v>
      </c>
      <c r="L32" s="23" t="s">
        <v>252</v>
      </c>
    </row>
    <row r="33" ht="72.0" customHeight="1">
      <c r="A33" s="10" t="str">
        <f>HYPERLINK("http://proceedings.mlr.press/v37/piech15.html","Learning program embeddings to propagate feedback on student code")</f>
        <v>Learning program embeddings to propagate feedback on student code</v>
      </c>
      <c r="B33" s="11" t="s">
        <v>29</v>
      </c>
      <c r="C33" s="23" t="s">
        <v>253</v>
      </c>
      <c r="D33" s="23" t="s">
        <v>254</v>
      </c>
      <c r="E33" s="23" t="s">
        <v>255</v>
      </c>
      <c r="F33" s="23" t="s">
        <v>256</v>
      </c>
      <c r="G33" s="23" t="s">
        <v>257</v>
      </c>
      <c r="H33" s="23" t="s">
        <v>258</v>
      </c>
      <c r="I33" s="23" t="s">
        <v>249</v>
      </c>
      <c r="J33" s="23" t="s">
        <v>259</v>
      </c>
      <c r="K33" s="23" t="s">
        <v>260</v>
      </c>
      <c r="L33" s="23" t="s">
        <v>261</v>
      </c>
    </row>
    <row r="34" ht="72.0" customHeight="1">
      <c r="A34" s="36" t="str">
        <f>HYPERLINK("https://ieeexplore.ieee.org/stamp/stamp.jsp?arnumber=7203069","Deep Representations for Software Engineering")</f>
        <v>Deep Representations for Software Engineering</v>
      </c>
      <c r="B34" s="33" t="s">
        <v>29</v>
      </c>
      <c r="C34" s="37" t="s">
        <v>231</v>
      </c>
      <c r="D34" s="37" t="s">
        <v>231</v>
      </c>
      <c r="E34" s="37" t="s">
        <v>262</v>
      </c>
      <c r="F34" s="37" t="s">
        <v>231</v>
      </c>
      <c r="G34" s="37" t="s">
        <v>263</v>
      </c>
      <c r="H34" s="37" t="s">
        <v>264</v>
      </c>
      <c r="I34" s="37" t="s">
        <v>249</v>
      </c>
      <c r="J34" s="37" t="s">
        <v>265</v>
      </c>
      <c r="K34" s="37" t="s">
        <v>266</v>
      </c>
      <c r="L34" s="37" t="s">
        <v>267</v>
      </c>
    </row>
    <row r="35" ht="72.0" customHeight="1">
      <c r="A35" s="10" t="str">
        <f>HYPERLINK("https://ieeexplore.ieee.org/document/7332513","Exploring the use of deep learning for feature location")</f>
        <v>Exploring the use of deep learning for feature location</v>
      </c>
      <c r="B35" s="11" t="s">
        <v>29</v>
      </c>
      <c r="C35" s="23" t="s">
        <v>231</v>
      </c>
      <c r="D35" s="23" t="s">
        <v>268</v>
      </c>
      <c r="E35" s="23" t="s">
        <v>269</v>
      </c>
      <c r="F35" s="23" t="s">
        <v>231</v>
      </c>
      <c r="G35" s="23" t="s">
        <v>270</v>
      </c>
      <c r="H35" s="23" t="s">
        <v>271</v>
      </c>
      <c r="I35" s="23" t="s">
        <v>272</v>
      </c>
      <c r="J35" s="23" t="s">
        <v>273</v>
      </c>
      <c r="K35" s="23" t="s">
        <v>274</v>
      </c>
      <c r="L35" s="23" t="s">
        <v>275</v>
      </c>
    </row>
    <row r="36" ht="72.0" customHeight="1">
      <c r="A36" s="10" t="str">
        <f>HYPERLINK("https://dl.acm.org/citation.cfm?id=2820559","Toward Deep Learning Software Repositories")</f>
        <v>Toward Deep Learning Software Repositories</v>
      </c>
      <c r="B36" s="11" t="s">
        <v>29</v>
      </c>
      <c r="C36" s="23" t="s">
        <v>276</v>
      </c>
      <c r="D36" s="23" t="s">
        <v>277</v>
      </c>
      <c r="E36" s="23" t="s">
        <v>278</v>
      </c>
      <c r="F36" s="23" t="s">
        <v>231</v>
      </c>
      <c r="G36" s="23" t="s">
        <v>279</v>
      </c>
      <c r="H36" s="23" t="s">
        <v>280</v>
      </c>
      <c r="I36" s="23" t="s">
        <v>281</v>
      </c>
      <c r="J36" s="23" t="s">
        <v>282</v>
      </c>
      <c r="K36" s="23" t="s">
        <v>283</v>
      </c>
      <c r="L36" s="23" t="s">
        <v>284</v>
      </c>
    </row>
    <row r="37" ht="72.0" customHeight="1">
      <c r="A37" s="10" t="str">
        <f>HYPERLINK("https://ieeexplore.ieee.org/document/7582748/versions","Deep learning code fragments for code clone detection")</f>
        <v>Deep learning code fragments for code clone detection</v>
      </c>
      <c r="B37" s="11" t="s">
        <v>29</v>
      </c>
      <c r="C37" s="23" t="s">
        <v>276</v>
      </c>
      <c r="D37" s="23" t="s">
        <v>285</v>
      </c>
      <c r="E37" s="23" t="s">
        <v>286</v>
      </c>
      <c r="F37" s="23" t="s">
        <v>231</v>
      </c>
      <c r="G37" s="23" t="s">
        <v>287</v>
      </c>
      <c r="H37" s="23" t="s">
        <v>288</v>
      </c>
      <c r="I37" s="23" t="s">
        <v>281</v>
      </c>
      <c r="J37" s="23" t="s">
        <v>282</v>
      </c>
      <c r="K37" s="23" t="s">
        <v>27</v>
      </c>
      <c r="L37" s="23" t="s">
        <v>289</v>
      </c>
    </row>
    <row r="38" ht="72.0" customHeight="1">
      <c r="A38" s="10" t="str">
        <f>HYPERLINK("https://ieeexplore.ieee.org/document/7582810","Learning a dual-language vector space for domain-specific cross-lingual question retrieval")</f>
        <v>Learning a dual-language vector space for domain-specific cross-lingual question retrieval</v>
      </c>
      <c r="B38" s="11" t="s">
        <v>29</v>
      </c>
      <c r="C38" s="23" t="s">
        <v>231</v>
      </c>
      <c r="D38" s="23" t="s">
        <v>290</v>
      </c>
      <c r="E38" s="23" t="s">
        <v>291</v>
      </c>
      <c r="F38" s="23" t="s">
        <v>256</v>
      </c>
      <c r="G38" s="23" t="s">
        <v>292</v>
      </c>
      <c r="H38" s="23" t="s">
        <v>293</v>
      </c>
      <c r="I38" s="23" t="s">
        <v>294</v>
      </c>
      <c r="J38" s="23" t="s">
        <v>282</v>
      </c>
      <c r="K38" s="23" t="s">
        <v>27</v>
      </c>
      <c r="L38" s="23" t="s">
        <v>28</v>
      </c>
    </row>
    <row r="39" ht="72.0" customHeight="1">
      <c r="A39" s="10" t="str">
        <f>HYPERLINK("https://ieeexplore.ieee.org/document/7582745","Predicting semantically linkable knowledge in developer online forums via convolutional neural network")</f>
        <v>Predicting semantically linkable knowledge in developer online forums via convolutional neural network</v>
      </c>
      <c r="B39" s="11" t="s">
        <v>29</v>
      </c>
      <c r="C39" s="23" t="s">
        <v>231</v>
      </c>
      <c r="D39" s="23" t="s">
        <v>295</v>
      </c>
      <c r="E39" s="23" t="s">
        <v>296</v>
      </c>
      <c r="F39" s="23" t="s">
        <v>256</v>
      </c>
      <c r="G39" s="23" t="s">
        <v>297</v>
      </c>
      <c r="H39" s="23" t="s">
        <v>293</v>
      </c>
      <c r="I39" s="23" t="s">
        <v>272</v>
      </c>
      <c r="J39" s="23" t="s">
        <v>282</v>
      </c>
      <c r="K39" s="23" t="s">
        <v>27</v>
      </c>
      <c r="L39" s="23" t="s">
        <v>298</v>
      </c>
    </row>
    <row r="40" ht="72.0" customHeight="1">
      <c r="A40" s="25" t="str">
        <f>HYPERLINK("https://ieeexplore.ieee.org/document/7582746","Testing advanced driver assistance systems using multi-objective search and neural networks")</f>
        <v>Testing advanced driver assistance systems using multi-objective search and neural networks</v>
      </c>
      <c r="B40" s="26" t="s">
        <v>29</v>
      </c>
      <c r="C40" s="38"/>
      <c r="D40" s="38"/>
      <c r="E40" s="38"/>
      <c r="F40" s="38"/>
      <c r="G40" s="38"/>
      <c r="H40" s="38"/>
      <c r="I40" s="38"/>
      <c r="J40" s="38"/>
      <c r="K40" s="38"/>
      <c r="L40" s="27" t="s">
        <v>631</v>
      </c>
    </row>
    <row r="41" ht="72.0" customHeight="1">
      <c r="A41" s="10" t="str">
        <f>HYPERLINK("https://dl.acm.org/citation.cfm?id=2950334","Deep API Learning")</f>
        <v>Deep API Learning</v>
      </c>
      <c r="B41" s="11" t="s">
        <v>29</v>
      </c>
      <c r="C41" s="23" t="s">
        <v>231</v>
      </c>
      <c r="D41" s="23" t="s">
        <v>299</v>
      </c>
      <c r="E41" s="23" t="s">
        <v>300</v>
      </c>
      <c r="F41" s="23" t="s">
        <v>231</v>
      </c>
      <c r="G41" s="23" t="s">
        <v>301</v>
      </c>
      <c r="H41" s="23" t="s">
        <v>280</v>
      </c>
      <c r="I41" s="23" t="s">
        <v>302</v>
      </c>
      <c r="J41" s="23" t="s">
        <v>282</v>
      </c>
      <c r="K41" s="23" t="s">
        <v>27</v>
      </c>
      <c r="L41" s="23" t="s">
        <v>303</v>
      </c>
    </row>
    <row r="42" ht="72.0" customHeight="1">
      <c r="A42" s="10" t="str">
        <f>HYPERLINK("https://arxiv.org/pdf/1602.03001.pdf","A convolutional attention network for extreme summarization of source code")</f>
        <v>A convolutional attention network for extreme summarization of source code</v>
      </c>
      <c r="B42" s="11" t="s">
        <v>29</v>
      </c>
      <c r="C42" s="23" t="s">
        <v>231</v>
      </c>
      <c r="D42" s="23" t="s">
        <v>304</v>
      </c>
      <c r="E42" s="23" t="s">
        <v>305</v>
      </c>
      <c r="F42" s="23" t="s">
        <v>231</v>
      </c>
      <c r="G42" s="23" t="s">
        <v>306</v>
      </c>
      <c r="H42" s="23" t="s">
        <v>307</v>
      </c>
      <c r="I42" s="23" t="s">
        <v>302</v>
      </c>
      <c r="J42" s="23" t="s">
        <v>308</v>
      </c>
      <c r="K42" s="23" t="s">
        <v>27</v>
      </c>
      <c r="L42" s="23" t="s">
        <v>309</v>
      </c>
    </row>
    <row r="43" ht="72.0" customHeight="1">
      <c r="A43" s="10" t="str">
        <f>HYPERLINK("https://dl-acm-org.proxy.wm.edu/citation.cfm?id=2884804","Automatically Learning Semantic Features for Defect Prediction")</f>
        <v>Automatically Learning Semantic Features for Defect Prediction</v>
      </c>
      <c r="B43" s="11" t="s">
        <v>29</v>
      </c>
      <c r="C43" s="23" t="s">
        <v>310</v>
      </c>
      <c r="D43" s="23" t="s">
        <v>311</v>
      </c>
      <c r="E43" s="23" t="s">
        <v>312</v>
      </c>
      <c r="F43" s="23" t="s">
        <v>231</v>
      </c>
      <c r="G43" s="23" t="s">
        <v>313</v>
      </c>
      <c r="H43" s="23" t="s">
        <v>314</v>
      </c>
      <c r="I43" s="23" t="s">
        <v>315</v>
      </c>
      <c r="J43" s="23" t="s">
        <v>282</v>
      </c>
      <c r="K43" s="23" t="s">
        <v>27</v>
      </c>
      <c r="L43" s="23" t="s">
        <v>28</v>
      </c>
    </row>
    <row r="44" ht="72.0" customHeight="1">
      <c r="A44" s="10" t="str">
        <f>HYPERLINK("https://papers.nips.cc/paper/6284-latent-attention-for-if-then-program-synthesis","Latent attention for if-then program synthesis")</f>
        <v>Latent attention for if-then program synthesis</v>
      </c>
      <c r="B44" s="11" t="s">
        <v>29</v>
      </c>
      <c r="C44" s="23" t="s">
        <v>231</v>
      </c>
      <c r="D44" s="23" t="s">
        <v>316</v>
      </c>
      <c r="E44" s="23" t="s">
        <v>317</v>
      </c>
      <c r="F44" s="23" t="s">
        <v>318</v>
      </c>
      <c r="G44" s="23" t="s">
        <v>319</v>
      </c>
      <c r="H44" s="23" t="s">
        <v>320</v>
      </c>
      <c r="I44" s="23" t="s">
        <v>302</v>
      </c>
      <c r="J44" s="23" t="s">
        <v>321</v>
      </c>
      <c r="K44" s="23" t="s">
        <v>322</v>
      </c>
      <c r="L44" s="23" t="s">
        <v>28</v>
      </c>
    </row>
    <row r="45" ht="72.0" customHeight="1">
      <c r="A45" s="10" t="str">
        <f>HYPERLINK("https://arxiv.org/abs/1611.01989","Deepcoder: Learning to write programs")</f>
        <v>Deepcoder: Learning to write programs</v>
      </c>
      <c r="B45" s="11" t="s">
        <v>29</v>
      </c>
      <c r="C45" s="23" t="s">
        <v>231</v>
      </c>
      <c r="D45" s="23" t="s">
        <v>323</v>
      </c>
      <c r="E45" s="23" t="s">
        <v>324</v>
      </c>
      <c r="F45" s="23" t="s">
        <v>231</v>
      </c>
      <c r="G45" s="23" t="s">
        <v>325</v>
      </c>
      <c r="H45" s="23" t="s">
        <v>326</v>
      </c>
      <c r="I45" s="23" t="s">
        <v>315</v>
      </c>
      <c r="J45" s="23" t="s">
        <v>282</v>
      </c>
      <c r="K45" s="23" t="s">
        <v>27</v>
      </c>
      <c r="L45" s="23" t="s">
        <v>28</v>
      </c>
    </row>
    <row r="46" ht="72.0" customHeight="1">
      <c r="A46" s="10" t="str">
        <f>HYPERLINK("https://arxiv.org/pdf/1703.07469.pdf","Robustfill: Neural program learning under noisy i/o")</f>
        <v>Robustfill: Neural program learning under noisy i/o</v>
      </c>
      <c r="B46" s="11" t="s">
        <v>29</v>
      </c>
      <c r="C46" s="23" t="s">
        <v>327</v>
      </c>
      <c r="D46" s="23" t="s">
        <v>328</v>
      </c>
      <c r="E46" s="23" t="s">
        <v>329</v>
      </c>
      <c r="F46" s="23" t="s">
        <v>231</v>
      </c>
      <c r="G46" s="23" t="s">
        <v>330</v>
      </c>
      <c r="H46" s="23" t="s">
        <v>331</v>
      </c>
      <c r="I46" s="23" t="s">
        <v>315</v>
      </c>
      <c r="J46" s="23" t="s">
        <v>282</v>
      </c>
      <c r="K46" s="23" t="s">
        <v>27</v>
      </c>
      <c r="L46" s="23" t="s">
        <v>28</v>
      </c>
    </row>
    <row r="47" ht="72.0" customHeight="1">
      <c r="A47" s="10" t="str">
        <f>HYPERLINK("https://ieeexplore-ieee-org.proxy.wm.edu/document/7985645","Semantically Enhanced Software Traceability Using Deep Learning Techniques")</f>
        <v>Semantically Enhanced Software Traceability Using Deep Learning Techniques</v>
      </c>
      <c r="B47" s="11" t="s">
        <v>29</v>
      </c>
      <c r="C47" s="23" t="s">
        <v>310</v>
      </c>
      <c r="D47" s="23" t="s">
        <v>332</v>
      </c>
      <c r="E47" s="23" t="s">
        <v>333</v>
      </c>
      <c r="F47" s="23" t="s">
        <v>318</v>
      </c>
      <c r="G47" s="23" t="s">
        <v>334</v>
      </c>
      <c r="H47" s="23" t="s">
        <v>335</v>
      </c>
      <c r="I47" s="23" t="s">
        <v>302</v>
      </c>
      <c r="J47" s="23" t="s">
        <v>282</v>
      </c>
      <c r="K47" s="23" t="s">
        <v>27</v>
      </c>
      <c r="L47" s="23" t="s">
        <v>336</v>
      </c>
    </row>
    <row r="48" ht="72.0" customHeight="1">
      <c r="A48" s="10" t="str">
        <f>HYPERLINK("https://ieeexplore-ieee-org.proxy.wm.edu/document/8094414","Towards Accurate Duplicate Bug Retrieval Using Deep Learning Techniques")</f>
        <v>Towards Accurate Duplicate Bug Retrieval Using Deep Learning Techniques</v>
      </c>
      <c r="B48" s="11" t="s">
        <v>29</v>
      </c>
      <c r="C48" s="23" t="s">
        <v>231</v>
      </c>
      <c r="D48" s="23" t="s">
        <v>337</v>
      </c>
      <c r="E48" s="23" t="s">
        <v>338</v>
      </c>
      <c r="F48" s="23" t="s">
        <v>231</v>
      </c>
      <c r="G48" s="23" t="s">
        <v>339</v>
      </c>
      <c r="H48" s="23" t="s">
        <v>340</v>
      </c>
      <c r="I48" s="23" t="s">
        <v>315</v>
      </c>
      <c r="J48" s="23" t="s">
        <v>341</v>
      </c>
      <c r="K48" s="23" t="s">
        <v>27</v>
      </c>
      <c r="L48" s="23" t="s">
        <v>342</v>
      </c>
    </row>
    <row r="49" ht="72.0" customHeight="1">
      <c r="A49" s="10" t="str">
        <f>HYPERLINK("https://arxiv.org/abs/1805.04276","Leveraging grammar and reinforcement learning for neural program synthesis")</f>
        <v>Leveraging grammar and reinforcement learning for neural program synthesis</v>
      </c>
      <c r="B49" s="11" t="s">
        <v>29</v>
      </c>
      <c r="C49" s="23" t="s">
        <v>231</v>
      </c>
      <c r="D49" s="23" t="s">
        <v>343</v>
      </c>
      <c r="E49" s="23" t="s">
        <v>344</v>
      </c>
      <c r="F49" s="23" t="s">
        <v>345</v>
      </c>
      <c r="G49" s="23" t="s">
        <v>346</v>
      </c>
      <c r="H49" s="23" t="s">
        <v>347</v>
      </c>
      <c r="I49" s="23" t="s">
        <v>302</v>
      </c>
      <c r="J49" s="23" t="s">
        <v>282</v>
      </c>
      <c r="K49" s="23" t="s">
        <v>27</v>
      </c>
      <c r="L49" s="23" t="s">
        <v>348</v>
      </c>
    </row>
    <row r="50" ht="72.0" customHeight="1">
      <c r="A50" s="10" t="str">
        <f>HYPERLINK("https://arxiv.org/abs/1804.01186","Neural-guided deductive search for real-time program synthesis from examples")</f>
        <v>Neural-guided deductive search for real-time program synthesis from examples</v>
      </c>
      <c r="B50" s="11" t="s">
        <v>29</v>
      </c>
      <c r="C50" s="23" t="s">
        <v>231</v>
      </c>
      <c r="D50" s="23" t="s">
        <v>349</v>
      </c>
      <c r="E50" s="23" t="s">
        <v>350</v>
      </c>
      <c r="F50" s="23" t="s">
        <v>351</v>
      </c>
      <c r="G50" s="23" t="s">
        <v>352</v>
      </c>
      <c r="H50" s="23" t="s">
        <v>353</v>
      </c>
      <c r="I50" s="23" t="s">
        <v>302</v>
      </c>
      <c r="J50" s="23" t="s">
        <v>282</v>
      </c>
      <c r="K50" s="23" t="s">
        <v>354</v>
      </c>
      <c r="L50" s="23" t="s">
        <v>355</v>
      </c>
    </row>
    <row r="51" ht="72.0" customHeight="1">
      <c r="A51" s="10" t="str">
        <f>HYPERLINK("https://arxiv.org/abs/1706.01284","Towards synthesizing complex programs from input-output")</f>
        <v>Towards synthesizing complex programs from input-output</v>
      </c>
      <c r="B51" s="11" t="s">
        <v>29</v>
      </c>
      <c r="C51" s="23" t="s">
        <v>310</v>
      </c>
      <c r="D51" s="23" t="s">
        <v>356</v>
      </c>
      <c r="E51" s="23" t="s">
        <v>357</v>
      </c>
      <c r="F51" s="23" t="s">
        <v>358</v>
      </c>
      <c r="G51" s="23" t="s">
        <v>359</v>
      </c>
      <c r="H51" s="23" t="s">
        <v>360</v>
      </c>
      <c r="I51" s="23" t="s">
        <v>315</v>
      </c>
      <c r="J51" s="23" t="s">
        <v>282</v>
      </c>
      <c r="K51" s="23" t="s">
        <v>27</v>
      </c>
      <c r="L51" s="23" t="s">
        <v>28</v>
      </c>
    </row>
    <row r="52" ht="72.0" customHeight="1">
      <c r="A52" s="10" t="str">
        <f>HYPERLINK("https://dl-acm-org.proxy.wm.edu/citation.cfm?id=3264832","On the Naturalness of Proofs")</f>
        <v>On the Naturalness of Proofs</v>
      </c>
      <c r="B52" s="11" t="s">
        <v>29</v>
      </c>
      <c r="C52" s="23" t="s">
        <v>310</v>
      </c>
      <c r="D52" s="23" t="s">
        <v>361</v>
      </c>
      <c r="E52" s="23" t="s">
        <v>362</v>
      </c>
      <c r="F52" s="23" t="s">
        <v>363</v>
      </c>
      <c r="G52" s="23" t="s">
        <v>364</v>
      </c>
      <c r="H52" s="23" t="s">
        <v>365</v>
      </c>
      <c r="I52" s="23" t="s">
        <v>366</v>
      </c>
      <c r="J52" s="23" t="s">
        <v>282</v>
      </c>
      <c r="K52" s="23" t="s">
        <v>27</v>
      </c>
      <c r="L52" s="23" t="s">
        <v>367</v>
      </c>
    </row>
    <row r="53" ht="72.0" customHeight="1">
      <c r="A53" s="10" t="str">
        <f>HYPERLINK("https://arxiv.org/abs/1806.05837","Oreo: Detection of Clones in the Twilight Zone")</f>
        <v>Oreo: Detection of Clones in the Twilight Zone</v>
      </c>
      <c r="B53" s="11" t="s">
        <v>29</v>
      </c>
      <c r="C53" s="23" t="s">
        <v>231</v>
      </c>
      <c r="D53" s="23" t="s">
        <v>368</v>
      </c>
      <c r="E53" s="23" t="s">
        <v>369</v>
      </c>
      <c r="F53" s="23" t="s">
        <v>370</v>
      </c>
      <c r="G53" s="23" t="s">
        <v>371</v>
      </c>
      <c r="H53" s="23" t="s">
        <v>372</v>
      </c>
      <c r="I53" s="23" t="s">
        <v>315</v>
      </c>
      <c r="J53" s="23" t="s">
        <v>373</v>
      </c>
      <c r="K53" s="23" t="s">
        <v>27</v>
      </c>
      <c r="L53" s="23" t="s">
        <v>374</v>
      </c>
    </row>
    <row r="54" ht="72.0" customHeight="1">
      <c r="A54" s="10" t="str">
        <f>HYPERLINK("https://arxiv.org/abs/1708.02884","Predicting and Evaluating Software Model Growth in the Automotive Industry")</f>
        <v>Predicting and Evaluating Software Model Growth in the Automotive Industry</v>
      </c>
      <c r="B54" s="11" t="s">
        <v>29</v>
      </c>
      <c r="C54" s="23" t="s">
        <v>310</v>
      </c>
      <c r="D54" s="23" t="s">
        <v>375</v>
      </c>
      <c r="E54" s="23" t="s">
        <v>376</v>
      </c>
      <c r="F54" s="23" t="s">
        <v>231</v>
      </c>
      <c r="G54" s="23" t="s">
        <v>377</v>
      </c>
      <c r="H54" s="23" t="s">
        <v>378</v>
      </c>
      <c r="I54" s="23" t="s">
        <v>315</v>
      </c>
      <c r="J54" s="23" t="s">
        <v>282</v>
      </c>
      <c r="K54" s="23" t="s">
        <v>354</v>
      </c>
      <c r="L54" s="23" t="s">
        <v>379</v>
      </c>
    </row>
    <row r="55" ht="72.0" customHeight="1">
      <c r="A55" s="10" t="str">
        <f>HYPERLINK("https://dl-acm-org.proxy.wm.edu/citation.cfm?id=3236051","Deep Learning Type Inference")</f>
        <v>Deep Learning Type Inference</v>
      </c>
      <c r="B55" s="11" t="s">
        <v>29</v>
      </c>
      <c r="C55" s="23" t="s">
        <v>310</v>
      </c>
      <c r="D55" s="23" t="s">
        <v>380</v>
      </c>
      <c r="E55" s="23" t="s">
        <v>381</v>
      </c>
      <c r="F55" s="23" t="s">
        <v>370</v>
      </c>
      <c r="G55" s="23" t="s">
        <v>382</v>
      </c>
      <c r="H55" s="23" t="s">
        <v>383</v>
      </c>
      <c r="I55" s="23" t="s">
        <v>315</v>
      </c>
      <c r="J55" s="29" t="s">
        <v>308</v>
      </c>
      <c r="K55" s="29" t="s">
        <v>27</v>
      </c>
      <c r="L55" s="23" t="s">
        <v>28</v>
      </c>
    </row>
    <row r="56" ht="72.0" customHeight="1">
      <c r="A56" s="10" t="str">
        <f>HYPERLINK("https://ieeexplore-ieee-org.proxy.wm.edu/document/7898472","Predicting Delivery Capability in Iterative Software Development")</f>
        <v>Predicting Delivery Capability in Iterative Software Development</v>
      </c>
      <c r="B56" s="11" t="s">
        <v>29</v>
      </c>
      <c r="C56" s="23" t="s">
        <v>310</v>
      </c>
      <c r="D56" s="23" t="s">
        <v>384</v>
      </c>
      <c r="E56" s="23" t="s">
        <v>385</v>
      </c>
      <c r="F56" s="23" t="s">
        <v>370</v>
      </c>
      <c r="G56" s="23" t="s">
        <v>386</v>
      </c>
      <c r="H56" s="23" t="s">
        <v>387</v>
      </c>
      <c r="I56" s="23" t="s">
        <v>315</v>
      </c>
      <c r="J56" s="29" t="s">
        <v>308</v>
      </c>
      <c r="K56" s="29" t="s">
        <v>27</v>
      </c>
      <c r="L56" s="23" t="s">
        <v>379</v>
      </c>
    </row>
    <row r="57" ht="72.0" customHeight="1">
      <c r="A57" s="10" t="str">
        <f>HYPERLINK("https://link-springer-com.proxy.wm.edu/article/10.1007/s10664-016-9496-7","Predicting the delay of issues with due dates in software projects")</f>
        <v>Predicting the delay of issues with due dates in software projects</v>
      </c>
      <c r="B57" s="11" t="s">
        <v>29</v>
      </c>
      <c r="C57" s="23" t="s">
        <v>310</v>
      </c>
      <c r="D57" s="23" t="s">
        <v>388</v>
      </c>
      <c r="E57" s="23" t="s">
        <v>389</v>
      </c>
      <c r="F57" s="23" t="s">
        <v>370</v>
      </c>
      <c r="G57" s="23" t="s">
        <v>390</v>
      </c>
      <c r="H57" s="23" t="s">
        <v>391</v>
      </c>
      <c r="I57" s="23" t="s">
        <v>315</v>
      </c>
      <c r="J57" s="23" t="s">
        <v>392</v>
      </c>
      <c r="K57" s="23" t="s">
        <v>393</v>
      </c>
      <c r="L57" s="23" t="s">
        <v>379</v>
      </c>
    </row>
    <row r="58" ht="72.0" customHeight="1">
      <c r="A58" s="10" t="str">
        <f>HYPERLINK("https://dl-acm-org.proxy.wm.edu/citation.cfm?id=3264597","DSM: A Specification Mining Tool Using Recurrent Neural Network Based Language Model")</f>
        <v>DSM: A Specification Mining Tool Using Recurrent Neural Network Based Language Model</v>
      </c>
      <c r="B58" s="11" t="s">
        <v>29</v>
      </c>
      <c r="C58" s="23" t="s">
        <v>231</v>
      </c>
      <c r="D58" s="23" t="s">
        <v>394</v>
      </c>
      <c r="E58" s="23" t="s">
        <v>395</v>
      </c>
      <c r="F58" s="23" t="s">
        <v>231</v>
      </c>
      <c r="G58" s="23" t="s">
        <v>231</v>
      </c>
      <c r="H58" s="23" t="s">
        <v>396</v>
      </c>
      <c r="I58" s="23" t="s">
        <v>231</v>
      </c>
      <c r="J58" s="29" t="s">
        <v>308</v>
      </c>
      <c r="K58" s="29" t="s">
        <v>27</v>
      </c>
      <c r="L58" s="23" t="s">
        <v>397</v>
      </c>
    </row>
    <row r="59" ht="72.0" customHeight="1">
      <c r="A59" s="10" t="str">
        <f>HYPERLINK("https://arxiv.org/abs/1801.04342","Combining Symbolic Expressions and Black-box Function Evaluations in Neural Programs")</f>
        <v>Combining Symbolic Expressions and Black-box Function Evaluations in Neural Programs</v>
      </c>
      <c r="B59" s="11" t="s">
        <v>18</v>
      </c>
      <c r="C59" s="23" t="s">
        <v>398</v>
      </c>
      <c r="D59" s="23" t="s">
        <v>399</v>
      </c>
      <c r="E59" s="23" t="s">
        <v>400</v>
      </c>
      <c r="F59" s="23" t="s">
        <v>401</v>
      </c>
      <c r="G59" s="23" t="s">
        <v>402</v>
      </c>
      <c r="H59" s="23" t="s">
        <v>403</v>
      </c>
      <c r="I59" s="23" t="s">
        <v>404</v>
      </c>
      <c r="J59" s="23" t="s">
        <v>26</v>
      </c>
      <c r="K59" s="23" t="s">
        <v>27</v>
      </c>
      <c r="L59" s="23" t="s">
        <v>405</v>
      </c>
    </row>
    <row r="60" ht="72.0" customHeight="1">
      <c r="A60" s="10" t="str">
        <f>HYPERLINK("https://dl-acm-org.proxy.wm.edu/citation.cfm?id=3180167","Deep Code Search")</f>
        <v>Deep Code Search</v>
      </c>
      <c r="B60" s="11" t="s">
        <v>18</v>
      </c>
      <c r="C60" s="23" t="s">
        <v>406</v>
      </c>
      <c r="D60" s="23" t="s">
        <v>407</v>
      </c>
      <c r="E60" s="23" t="s">
        <v>408</v>
      </c>
      <c r="F60" s="23" t="s">
        <v>409</v>
      </c>
      <c r="G60" s="23" t="s">
        <v>410</v>
      </c>
      <c r="H60" s="23" t="s">
        <v>411</v>
      </c>
      <c r="I60" s="23" t="s">
        <v>412</v>
      </c>
      <c r="J60" s="23" t="s">
        <v>26</v>
      </c>
      <c r="K60" s="23" t="s">
        <v>413</v>
      </c>
      <c r="L60" s="23" t="s">
        <v>414</v>
      </c>
    </row>
    <row r="61" ht="72.0" customHeight="1">
      <c r="A61" s="25" t="str">
        <f>HYPERLINK("https://dl-acm-org.proxy.wm.edu/citation.cfm?id=3180220","DeepTest: Automated Testing of Deep-Neural-Network-Driven Autonomous Cars")</f>
        <v>DeepTest: Automated Testing of Deep-Neural-Network-Driven Autonomous Cars</v>
      </c>
      <c r="B61" s="26" t="s">
        <v>18</v>
      </c>
      <c r="C61" s="38"/>
      <c r="D61" s="38"/>
      <c r="E61" s="38"/>
      <c r="F61" s="38"/>
      <c r="G61" s="38"/>
      <c r="H61" s="38"/>
      <c r="I61" s="38"/>
      <c r="J61" s="38"/>
      <c r="K61" s="38"/>
      <c r="L61" s="27" t="s">
        <v>632</v>
      </c>
    </row>
    <row r="62" ht="72.0" customHeight="1">
      <c r="A62" s="39" t="str">
        <f>HYPERLINK("https://dl-acm-org.proxy.wm.edu/citation.cfm?doid=3183440.3195092","DWEN: Deep Word Embedding Network for Duplicate Bug Report Detection in Software Repositories")</f>
        <v>DWEN: Deep Word Embedding Network for Duplicate Bug Report Detection in Software Repositories</v>
      </c>
      <c r="B62" s="40" t="s">
        <v>18</v>
      </c>
      <c r="C62" s="41"/>
      <c r="D62" s="41"/>
      <c r="E62" s="41"/>
      <c r="F62" s="41"/>
      <c r="G62" s="41"/>
      <c r="H62" s="41"/>
      <c r="I62" s="41"/>
      <c r="J62" s="41"/>
      <c r="K62" s="41"/>
      <c r="L62" s="42" t="s">
        <v>423</v>
      </c>
    </row>
    <row r="63" ht="72.0" customHeight="1">
      <c r="A63" s="10" t="str">
        <f>HYPERLINK("https://dl-acm-org.proxy.wm.edu/citation.cfm?id=3180240","From UI Design Image to GUI Skeleton: A Neural Machine Translator to Bootstrap Mobile GUI Implementation")</f>
        <v>From UI Design Image to GUI Skeleton: A Neural Machine Translator to Bootstrap Mobile GUI Implementation</v>
      </c>
      <c r="B63" s="11" t="s">
        <v>18</v>
      </c>
      <c r="C63" s="23" t="s">
        <v>424</v>
      </c>
      <c r="D63" s="23" t="s">
        <v>425</v>
      </c>
      <c r="E63" s="23" t="s">
        <v>426</v>
      </c>
      <c r="F63" s="23" t="s">
        <v>427</v>
      </c>
      <c r="G63" s="23" t="s">
        <v>59</v>
      </c>
      <c r="H63" s="23" t="s">
        <v>428</v>
      </c>
      <c r="I63" s="23" t="s">
        <v>429</v>
      </c>
      <c r="J63" s="23" t="s">
        <v>430</v>
      </c>
      <c r="K63" s="23" t="s">
        <v>413</v>
      </c>
      <c r="L63" s="23" t="s">
        <v>28</v>
      </c>
    </row>
    <row r="64" ht="72.0" customHeight="1">
      <c r="A64" s="10" t="str">
        <f>HYPERLINK("https://arxiv.org/abs/1808.05444","DRLgencert: Deep Learning-Based Automated Testing of Certificate Verification in SSL/TLS Implementations")</f>
        <v>DRLgencert: Deep Learning-Based Automated Testing of Certificate Verification in SSL/TLS Implementations</v>
      </c>
      <c r="B64" s="11" t="s">
        <v>18</v>
      </c>
      <c r="C64" s="23" t="s">
        <v>415</v>
      </c>
      <c r="D64" s="23" t="s">
        <v>431</v>
      </c>
      <c r="E64" s="23" t="s">
        <v>432</v>
      </c>
      <c r="F64" s="23" t="s">
        <v>433</v>
      </c>
      <c r="G64" s="23" t="s">
        <v>434</v>
      </c>
      <c r="H64" s="23" t="s">
        <v>435</v>
      </c>
      <c r="I64" s="23" t="s">
        <v>415</v>
      </c>
      <c r="J64" s="23" t="s">
        <v>421</v>
      </c>
      <c r="K64" s="23" t="s">
        <v>436</v>
      </c>
      <c r="L64" s="23" t="s">
        <v>437</v>
      </c>
    </row>
    <row r="65" ht="72.0" customHeight="1">
      <c r="A65" s="10" t="str">
        <f>HYPERLINK("https://dl-acm-org.proxy.wm.edu/citation.cfm?id=3213848","Compiler Fuzzing Through Deep Learning")</f>
        <v>Compiler Fuzzing Through Deep Learning</v>
      </c>
      <c r="B65" s="11" t="s">
        <v>18</v>
      </c>
      <c r="C65" s="23" t="s">
        <v>438</v>
      </c>
      <c r="D65" s="23" t="s">
        <v>439</v>
      </c>
      <c r="E65" s="23" t="s">
        <v>440</v>
      </c>
      <c r="F65" s="23" t="s">
        <v>415</v>
      </c>
      <c r="G65" s="23" t="s">
        <v>441</v>
      </c>
      <c r="H65" s="23" t="s">
        <v>442</v>
      </c>
      <c r="I65" s="23" t="s">
        <v>443</v>
      </c>
      <c r="J65" s="23" t="s">
        <v>444</v>
      </c>
      <c r="K65" s="23" t="s">
        <v>445</v>
      </c>
      <c r="L65" s="23" t="s">
        <v>28</v>
      </c>
    </row>
    <row r="66" ht="72.0" customHeight="1">
      <c r="A66" s="10" t="str">
        <f>HYPERLINK("https://dl.acm.org/citation.cfm?id=3213846.3213876","Deep Specification Mining")</f>
        <v>Deep Specification Mining</v>
      </c>
      <c r="B66" s="11" t="s">
        <v>18</v>
      </c>
      <c r="C66" s="23" t="s">
        <v>446</v>
      </c>
      <c r="D66" s="23" t="s">
        <v>447</v>
      </c>
      <c r="E66" s="23" t="s">
        <v>448</v>
      </c>
      <c r="F66" s="23" t="s">
        <v>415</v>
      </c>
      <c r="G66" s="23" t="s">
        <v>449</v>
      </c>
      <c r="H66" s="23" t="s">
        <v>450</v>
      </c>
      <c r="I66" s="23" t="s">
        <v>451</v>
      </c>
      <c r="J66" s="23" t="s">
        <v>444</v>
      </c>
      <c r="K66" s="23" t="s">
        <v>452</v>
      </c>
      <c r="L66" s="23" t="s">
        <v>453</v>
      </c>
    </row>
    <row r="67" ht="72.0" customHeight="1">
      <c r="A67" s="10" t="str">
        <f>HYPERLINK("http://delivery.acm.org/10.1145/3190000/3180195/p94-lin.pdf","Sentiment Analysis for Software Engineering: How Far Can We Go?")</f>
        <v>Sentiment Analysis for Software Engineering: How Far Can We Go?</v>
      </c>
      <c r="B67" s="11" t="s">
        <v>18</v>
      </c>
      <c r="C67" s="23" t="s">
        <v>454</v>
      </c>
      <c r="D67" s="23" t="s">
        <v>455</v>
      </c>
      <c r="E67" s="23" t="s">
        <v>456</v>
      </c>
      <c r="F67" s="23" t="s">
        <v>415</v>
      </c>
      <c r="G67" s="23" t="s">
        <v>457</v>
      </c>
      <c r="H67" s="23" t="s">
        <v>458</v>
      </c>
      <c r="I67" s="23" t="s">
        <v>459</v>
      </c>
      <c r="J67" s="23" t="s">
        <v>444</v>
      </c>
      <c r="K67" s="23" t="s">
        <v>460</v>
      </c>
      <c r="L67" s="23" t="s">
        <v>461</v>
      </c>
    </row>
    <row r="68" ht="72.0" customHeight="1">
      <c r="A68" s="10" t="str">
        <f>HYPERLINK("https://papers.nips.cc/paper/7521-tree-to-tree-neural-networks-for-program-translation","Tree-to-tree neural networks for program translation")</f>
        <v>Tree-to-tree neural networks for program translation</v>
      </c>
      <c r="B68" s="11" t="s">
        <v>18</v>
      </c>
      <c r="C68" s="23" t="s">
        <v>462</v>
      </c>
      <c r="D68" s="23" t="s">
        <v>463</v>
      </c>
      <c r="E68" s="23" t="s">
        <v>464</v>
      </c>
      <c r="F68" s="23" t="s">
        <v>415</v>
      </c>
      <c r="G68" s="23" t="s">
        <v>465</v>
      </c>
      <c r="H68" s="23" t="s">
        <v>466</v>
      </c>
      <c r="I68" s="23" t="s">
        <v>467</v>
      </c>
      <c r="J68" s="23" t="s">
        <v>421</v>
      </c>
      <c r="K68" s="23" t="s">
        <v>468</v>
      </c>
      <c r="L68" s="23" t="s">
        <v>28</v>
      </c>
    </row>
    <row r="69" ht="72.0" customHeight="1">
      <c r="A69" s="10" t="str">
        <f>HYPERLINK("https://dl.acm.org/citation.cfm?id=3240480","VulSeeker: A Semantic Learning Based Vulnerability Seeker for Cross-platform Binary")</f>
        <v>VulSeeker: A Semantic Learning Based Vulnerability Seeker for Cross-platform Binary</v>
      </c>
      <c r="B69" s="11" t="s">
        <v>18</v>
      </c>
      <c r="C69" s="23" t="s">
        <v>469</v>
      </c>
      <c r="D69" s="23" t="s">
        <v>470</v>
      </c>
      <c r="E69" s="23" t="s">
        <v>471</v>
      </c>
      <c r="F69" s="23" t="s">
        <v>415</v>
      </c>
      <c r="G69" s="23" t="s">
        <v>59</v>
      </c>
      <c r="H69" s="23" t="s">
        <v>472</v>
      </c>
      <c r="I69" s="23" t="s">
        <v>59</v>
      </c>
      <c r="J69" s="23" t="s">
        <v>26</v>
      </c>
      <c r="K69" s="23" t="s">
        <v>473</v>
      </c>
      <c r="L69" s="23" t="s">
        <v>474</v>
      </c>
    </row>
    <row r="70" ht="72.0" customHeight="1">
      <c r="A70" s="10" t="str">
        <f>HYPERLINK("https://dl.acm.org/citation.cfm?id=3238199","αDiff: cross-version binary code similarity detection with DNN")</f>
        <v>αDiff: cross-version binary code similarity detection with DNN</v>
      </c>
      <c r="B70" s="11" t="s">
        <v>18</v>
      </c>
      <c r="C70" s="23" t="s">
        <v>475</v>
      </c>
      <c r="D70" s="23" t="s">
        <v>476</v>
      </c>
      <c r="E70" s="23" t="s">
        <v>477</v>
      </c>
      <c r="F70" s="23" t="s">
        <v>478</v>
      </c>
      <c r="G70" s="23" t="s">
        <v>59</v>
      </c>
      <c r="H70" s="23" t="s">
        <v>479</v>
      </c>
      <c r="I70" s="23" t="s">
        <v>480</v>
      </c>
      <c r="J70" s="23" t="s">
        <v>481</v>
      </c>
      <c r="K70" s="23" t="s">
        <v>482</v>
      </c>
      <c r="L70" s="23" t="s">
        <v>483</v>
      </c>
    </row>
    <row r="71" ht="72.0" customHeight="1">
      <c r="A71" s="10" t="str">
        <f>HYPERLINK("https://arxiv.org/abs/1711.07163","Dynamic Neural Program Embedding for Program Repair")</f>
        <v>Dynamic Neural Program Embedding for Program Repair</v>
      </c>
      <c r="B71" s="11" t="s">
        <v>18</v>
      </c>
      <c r="C71" s="23" t="s">
        <v>194</v>
      </c>
      <c r="D71" s="23" t="s">
        <v>484</v>
      </c>
      <c r="E71" s="23" t="s">
        <v>485</v>
      </c>
      <c r="F71" s="23" t="s">
        <v>486</v>
      </c>
      <c r="G71" s="23" t="s">
        <v>487</v>
      </c>
      <c r="H71" s="23" t="s">
        <v>488</v>
      </c>
      <c r="I71" s="23" t="s">
        <v>59</v>
      </c>
      <c r="J71" s="23" t="s">
        <v>489</v>
      </c>
      <c r="K71" s="23" t="s">
        <v>490</v>
      </c>
      <c r="L71" s="23" t="s">
        <v>491</v>
      </c>
    </row>
    <row r="72" ht="72.0" customHeight="1">
      <c r="A72" s="10" t="str">
        <f>HYPERLINK("https://arxiv.org/abs/1711.00740","Learning to represent programs with graphs")</f>
        <v>Learning to represent programs with graphs</v>
      </c>
      <c r="B72" s="11" t="s">
        <v>18</v>
      </c>
      <c r="C72" s="23" t="s">
        <v>492</v>
      </c>
      <c r="D72" s="23" t="s">
        <v>493</v>
      </c>
      <c r="E72" s="23" t="s">
        <v>494</v>
      </c>
      <c r="F72" s="23" t="s">
        <v>495</v>
      </c>
      <c r="G72" s="23" t="s">
        <v>496</v>
      </c>
      <c r="H72" s="23" t="s">
        <v>633</v>
      </c>
      <c r="I72" s="23" t="s">
        <v>498</v>
      </c>
      <c r="J72" s="23" t="s">
        <v>26</v>
      </c>
      <c r="K72" s="23" t="s">
        <v>499</v>
      </c>
      <c r="L72" s="23" t="s">
        <v>500</v>
      </c>
    </row>
    <row r="73" ht="72.0" customHeight="1">
      <c r="A73" s="10" t="str">
        <f>HYPERLINK("https://papers.nips.cc/paper/7479-automatic-program-synthesis-of-long-programs-with-a-learned-garbage-collector","Automatic Program Synthesis of Long Programs with a Learned Garbage Collector")</f>
        <v>Automatic Program Synthesis of Long Programs with a Learned Garbage Collector</v>
      </c>
      <c r="B73" s="11" t="s">
        <v>18</v>
      </c>
      <c r="C73" s="23" t="s">
        <v>501</v>
      </c>
      <c r="D73" s="23" t="s">
        <v>502</v>
      </c>
      <c r="E73" s="23" t="s">
        <v>503</v>
      </c>
      <c r="F73" s="23" t="s">
        <v>504</v>
      </c>
      <c r="G73" s="23" t="s">
        <v>505</v>
      </c>
      <c r="H73" s="23" t="s">
        <v>506</v>
      </c>
      <c r="I73" s="23" t="s">
        <v>507</v>
      </c>
      <c r="J73" s="23" t="s">
        <v>508</v>
      </c>
      <c r="K73" s="23" t="s">
        <v>509</v>
      </c>
      <c r="L73" s="23" t="s">
        <v>510</v>
      </c>
    </row>
    <row r="74" ht="72.0" customHeight="1">
      <c r="A74" s="10" t="str">
        <f>HYPERLINK("https://papers.nips.cc/paper/8107-improving-neural-program-synthesis-with-inferred-execution-traces","Improving Neural Program Synthesis with Inferred Execution Traces")</f>
        <v>Improving Neural Program Synthesis with Inferred Execution Traces</v>
      </c>
      <c r="B74" s="11" t="s">
        <v>18</v>
      </c>
      <c r="C74" s="23" t="s">
        <v>511</v>
      </c>
      <c r="D74" s="23" t="s">
        <v>512</v>
      </c>
      <c r="E74" s="23" t="s">
        <v>513</v>
      </c>
      <c r="F74" s="23" t="s">
        <v>514</v>
      </c>
      <c r="G74" s="23" t="s">
        <v>515</v>
      </c>
      <c r="H74" s="23" t="s">
        <v>516</v>
      </c>
      <c r="I74" s="23" t="s">
        <v>517</v>
      </c>
      <c r="J74" s="23" t="s">
        <v>518</v>
      </c>
      <c r="K74" s="23" t="s">
        <v>519</v>
      </c>
      <c r="L74" s="23" t="s">
        <v>28</v>
      </c>
    </row>
    <row r="75" ht="72.0" customHeight="1">
      <c r="A75" s="10" t="str">
        <f>HYPERLINK("https://papers.nips.cc/paper/8006-learning-libraries-of-subroutines-for-neurallyguided-bayesian-program-induction","Learning Libraries of Subroutines for Neurally–Guided Bayesian Program Induction")</f>
        <v>Learning Libraries of Subroutines for Neurally–Guided Bayesian Program Induction</v>
      </c>
      <c r="B75" s="11" t="s">
        <v>18</v>
      </c>
      <c r="C75" s="23" t="s">
        <v>520</v>
      </c>
      <c r="D75" s="23" t="s">
        <v>521</v>
      </c>
      <c r="E75" s="23" t="s">
        <v>522</v>
      </c>
      <c r="F75" s="23" t="s">
        <v>523</v>
      </c>
      <c r="G75" s="23" t="s">
        <v>59</v>
      </c>
      <c r="H75" s="23" t="s">
        <v>524</v>
      </c>
      <c r="I75" s="23" t="s">
        <v>525</v>
      </c>
      <c r="J75" s="23" t="s">
        <v>421</v>
      </c>
      <c r="K75" s="23" t="s">
        <v>526</v>
      </c>
      <c r="L75" s="23" t="s">
        <v>527</v>
      </c>
    </row>
    <row r="76" ht="72.0" customHeight="1">
      <c r="A76" s="10" t="str">
        <f>HYPERLINK("https://papers.nips.cc/paper/8001-learning-loop-invariants-for-program-verification","Learning loop invariants for program verification")</f>
        <v>Learning loop invariants for program verification</v>
      </c>
      <c r="B76" s="11" t="s">
        <v>18</v>
      </c>
      <c r="C76" s="23" t="s">
        <v>59</v>
      </c>
      <c r="D76" s="23" t="s">
        <v>528</v>
      </c>
      <c r="E76" s="23" t="s">
        <v>529</v>
      </c>
      <c r="F76" s="23" t="s">
        <v>530</v>
      </c>
      <c r="G76" s="23" t="s">
        <v>531</v>
      </c>
      <c r="H76" s="23" t="s">
        <v>532</v>
      </c>
      <c r="I76" s="23" t="s">
        <v>533</v>
      </c>
      <c r="J76" s="23" t="s">
        <v>26</v>
      </c>
      <c r="K76" s="23" t="s">
        <v>534</v>
      </c>
      <c r="L76" s="23" t="s">
        <v>535</v>
      </c>
    </row>
    <row r="77" ht="72.0" customHeight="1">
      <c r="A77" s="20" t="str">
        <f>HYPERLINK("https://arxiv.org/pdf/1707.09627.pdf","Learning to infer graphics programs from hand-drawn images")</f>
        <v>Learning to infer graphics programs from hand-drawn images</v>
      </c>
      <c r="B77" s="11" t="s">
        <v>18</v>
      </c>
      <c r="C77" s="23" t="s">
        <v>59</v>
      </c>
      <c r="D77" s="23" t="s">
        <v>536</v>
      </c>
      <c r="E77" s="23" t="s">
        <v>537</v>
      </c>
      <c r="F77" s="23" t="s">
        <v>415</v>
      </c>
      <c r="G77" s="23" t="s">
        <v>59</v>
      </c>
      <c r="H77" s="23" t="s">
        <v>538</v>
      </c>
      <c r="I77" s="23" t="s">
        <v>59</v>
      </c>
      <c r="J77" s="23" t="s">
        <v>26</v>
      </c>
      <c r="K77" s="23" t="s">
        <v>27</v>
      </c>
      <c r="L77" s="23" t="s">
        <v>28</v>
      </c>
    </row>
    <row r="78" ht="72.0" customHeight="1">
      <c r="A78" s="10" t="str">
        <f>HYPERLINK("https://papers.nips.cc/paper/8018-learning-to-repair-software-vulnerabilities-with-generative-adversarial-networks","Learning to repair software vulnerabilities with generative adversarial networks")</f>
        <v>Learning to repair software vulnerabilities with generative adversarial networks</v>
      </c>
      <c r="B78" s="11" t="s">
        <v>18</v>
      </c>
      <c r="C78" s="23" t="s">
        <v>539</v>
      </c>
      <c r="D78" s="23" t="s">
        <v>540</v>
      </c>
      <c r="E78" s="23" t="s">
        <v>541</v>
      </c>
      <c r="F78" s="23" t="s">
        <v>542</v>
      </c>
      <c r="G78" s="23" t="s">
        <v>543</v>
      </c>
      <c r="H78" s="23" t="s">
        <v>544</v>
      </c>
      <c r="I78" s="23" t="s">
        <v>545</v>
      </c>
      <c r="J78" s="23" t="s">
        <v>421</v>
      </c>
      <c r="K78" s="23" t="s">
        <v>546</v>
      </c>
      <c r="L78" s="23" t="s">
        <v>28</v>
      </c>
    </row>
    <row r="79" ht="72.0" customHeight="1">
      <c r="A79" s="10" t="str">
        <f>HYPERLINK("https://papers.nips.cc/paper/8204-memory-augmented-policy-optimization-for-program-synthesis-and-semantic-parsing","Memory Augmented Policy Optimization for Program Synthesis and Semantic Parsing")</f>
        <v>Memory Augmented Policy Optimization for Program Synthesis and Semantic Parsing</v>
      </c>
      <c r="B79" s="11" t="s">
        <v>18</v>
      </c>
      <c r="C79" s="23" t="s">
        <v>547</v>
      </c>
      <c r="D79" s="23" t="s">
        <v>548</v>
      </c>
      <c r="E79" s="23" t="s">
        <v>549</v>
      </c>
      <c r="F79" s="23" t="s">
        <v>550</v>
      </c>
      <c r="G79" s="23" t="s">
        <v>551</v>
      </c>
      <c r="H79" s="23" t="s">
        <v>552</v>
      </c>
      <c r="I79" s="23" t="s">
        <v>553</v>
      </c>
      <c r="J79" s="23" t="s">
        <v>26</v>
      </c>
      <c r="K79" s="23" t="s">
        <v>27</v>
      </c>
      <c r="L79" s="23" t="s">
        <v>28</v>
      </c>
    </row>
    <row r="80" ht="72.0" customHeight="1">
      <c r="A80" s="10" t="str">
        <f>HYPERLINK("https://ieeexplore.ieee.org/document/8255666","A deep learning model for estimating story points")</f>
        <v>A deep learning model for estimating story points</v>
      </c>
      <c r="B80" s="11" t="s">
        <v>18</v>
      </c>
      <c r="C80" s="23" t="s">
        <v>554</v>
      </c>
      <c r="D80" s="23" t="s">
        <v>555</v>
      </c>
      <c r="E80" s="23" t="s">
        <v>556</v>
      </c>
      <c r="F80" s="23" t="s">
        <v>557</v>
      </c>
      <c r="G80" s="23" t="s">
        <v>558</v>
      </c>
      <c r="H80" s="23" t="s">
        <v>559</v>
      </c>
      <c r="I80" s="23" t="s">
        <v>560</v>
      </c>
      <c r="J80" s="23" t="s">
        <v>26</v>
      </c>
      <c r="K80" s="23" t="s">
        <v>27</v>
      </c>
      <c r="L80" s="23" t="s">
        <v>561</v>
      </c>
    </row>
    <row r="81" ht="72.0" customHeight="1">
      <c r="A81" s="10" t="str">
        <f>HYPERLINK("https://ieeexplore-ieee-org.proxy.wm.edu/document/8540022","Automatic feature learning for predicting vulnerable software components")</f>
        <v>Automatic feature learning for predicting vulnerable software components</v>
      </c>
      <c r="B81" s="11" t="s">
        <v>18</v>
      </c>
      <c r="C81" s="23" t="s">
        <v>562</v>
      </c>
      <c r="D81" s="23" t="s">
        <v>563</v>
      </c>
      <c r="E81" s="23" t="s">
        <v>564</v>
      </c>
      <c r="F81" s="23" t="s">
        <v>565</v>
      </c>
      <c r="G81" s="23" t="s">
        <v>566</v>
      </c>
      <c r="H81" s="23" t="s">
        <v>567</v>
      </c>
      <c r="I81" s="23" t="s">
        <v>568</v>
      </c>
      <c r="J81" s="23" t="s">
        <v>421</v>
      </c>
      <c r="K81" s="23" t="s">
        <v>27</v>
      </c>
      <c r="L81" s="23" t="s">
        <v>28</v>
      </c>
    </row>
    <row r="82" ht="72.0" customHeight="1">
      <c r="A82" s="10" t="str">
        <f>HYPERLINK("https://ieeexplore-ieee-org.proxy.wm.edu/document/8493285","Automating Intention Mining")</f>
        <v>Automating Intention Mining</v>
      </c>
      <c r="B82" s="11" t="s">
        <v>18</v>
      </c>
      <c r="C82" s="23" t="s">
        <v>43</v>
      </c>
      <c r="D82" s="23" t="s">
        <v>569</v>
      </c>
      <c r="E82" s="23" t="s">
        <v>570</v>
      </c>
      <c r="F82" s="23" t="s">
        <v>571</v>
      </c>
      <c r="G82" s="23" t="s">
        <v>572</v>
      </c>
      <c r="H82" s="23" t="s">
        <v>573</v>
      </c>
      <c r="I82" s="23" t="s">
        <v>574</v>
      </c>
      <c r="J82" s="23" t="s">
        <v>26</v>
      </c>
      <c r="K82" s="23" t="s">
        <v>27</v>
      </c>
      <c r="L82" s="23" t="s">
        <v>575</v>
      </c>
    </row>
    <row r="83" ht="72.0" customHeight="1">
      <c r="A83" s="10" t="str">
        <f>HYPERLINK("https://ieeexplore-ieee-org.proxy.wm.edu/document/8493303","How Well Do Change Sequences Predict Defects? Sequence Learning from Software Changes")</f>
        <v>How Well Do Change Sequences Predict Defects? Sequence Learning from Software Changes</v>
      </c>
      <c r="B83" s="11" t="s">
        <v>18</v>
      </c>
      <c r="C83" s="23" t="s">
        <v>576</v>
      </c>
      <c r="D83" s="23" t="s">
        <v>577</v>
      </c>
      <c r="E83" s="23" t="s">
        <v>578</v>
      </c>
      <c r="F83" s="23" t="s">
        <v>579</v>
      </c>
      <c r="G83" s="23" t="s">
        <v>580</v>
      </c>
      <c r="H83" s="23" t="s">
        <v>581</v>
      </c>
      <c r="I83" s="23" t="s">
        <v>582</v>
      </c>
      <c r="J83" s="23" t="s">
        <v>421</v>
      </c>
      <c r="K83" s="23" t="s">
        <v>27</v>
      </c>
      <c r="L83" s="23" t="s">
        <v>583</v>
      </c>
    </row>
    <row r="84" ht="72.0" customHeight="1">
      <c r="A84" s="10" t="str">
        <f>HYPERLINK("https://ieeexplore-ieee-org.proxy.wm.edu/document/8565907","Mining Fix Patterns for FindBugs Violations")</f>
        <v>Mining Fix Patterns for FindBugs Violations</v>
      </c>
      <c r="B84" s="11" t="s">
        <v>18</v>
      </c>
      <c r="C84" s="23" t="s">
        <v>584</v>
      </c>
      <c r="D84" s="23" t="s">
        <v>585</v>
      </c>
      <c r="E84" s="23" t="s">
        <v>586</v>
      </c>
      <c r="F84" s="23" t="s">
        <v>415</v>
      </c>
      <c r="G84" s="23" t="s">
        <v>587</v>
      </c>
      <c r="H84" s="23" t="s">
        <v>588</v>
      </c>
      <c r="I84" s="23" t="s">
        <v>589</v>
      </c>
      <c r="J84" s="23" t="s">
        <v>26</v>
      </c>
      <c r="K84" s="23" t="s">
        <v>27</v>
      </c>
      <c r="L84" s="23" t="s">
        <v>28</v>
      </c>
    </row>
    <row r="85" ht="72.0" customHeight="1">
      <c r="A85" s="10" t="str">
        <f>HYPERLINK("https://ieeexplore-ieee-org.proxy.wm.edu/document/8630054","Mining Likely Analogical APIs across Third-Party Libraries via Large-Scale Unsupervised API Semantics Embedding")</f>
        <v>Mining Likely Analogical APIs across Third-Party Libraries via Large-Scale Unsupervised API Semantics Embedding</v>
      </c>
      <c r="B85" s="11" t="s">
        <v>18</v>
      </c>
      <c r="C85" s="23" t="s">
        <v>590</v>
      </c>
      <c r="D85" s="23" t="s">
        <v>591</v>
      </c>
      <c r="E85" s="23" t="s">
        <v>592</v>
      </c>
      <c r="F85" s="23" t="s">
        <v>415</v>
      </c>
      <c r="G85" s="23" t="s">
        <v>593</v>
      </c>
      <c r="H85" s="23" t="s">
        <v>594</v>
      </c>
      <c r="I85" s="23" t="s">
        <v>595</v>
      </c>
      <c r="J85" s="23" t="s">
        <v>26</v>
      </c>
      <c r="K85" s="23" t="s">
        <v>596</v>
      </c>
      <c r="L85" s="23" t="s">
        <v>28</v>
      </c>
    </row>
    <row r="86" ht="72.0" customHeight="1">
      <c r="A86" s="21" t="str">
        <f>HYPERLINK("https://dl-acm-org.proxy.wm.edu/citation.cfm?id=3196398.3196431","Deep learning similarities from different representations of source code")</f>
        <v>Deep learning similarities from different representations of source code</v>
      </c>
      <c r="B86" s="11" t="s">
        <v>18</v>
      </c>
      <c r="C86" s="23" t="s">
        <v>597</v>
      </c>
      <c r="D86" s="23" t="s">
        <v>598</v>
      </c>
      <c r="E86" s="23" t="s">
        <v>599</v>
      </c>
      <c r="F86" s="23" t="s">
        <v>600</v>
      </c>
      <c r="G86" s="23" t="s">
        <v>59</v>
      </c>
      <c r="H86" s="23" t="s">
        <v>601</v>
      </c>
      <c r="I86" s="23" t="s">
        <v>59</v>
      </c>
      <c r="J86" s="23" t="s">
        <v>26</v>
      </c>
      <c r="K86" s="23" t="s">
        <v>27</v>
      </c>
      <c r="L86" s="23" t="s">
        <v>602</v>
      </c>
    </row>
    <row r="87" ht="72.0" customHeight="1">
      <c r="A87" s="22" t="str">
        <f>HYPERLINK("http://www1.chapman.edu/~linstead/ottMSR2018.pdf","A deep learning approach to identifying source code in images and video")</f>
        <v>A deep learning approach to identifying source code in images and video</v>
      </c>
      <c r="B87" s="11" t="s">
        <v>18</v>
      </c>
      <c r="C87" s="23" t="s">
        <v>603</v>
      </c>
      <c r="D87" s="23" t="s">
        <v>604</v>
      </c>
      <c r="E87" s="23" t="s">
        <v>605</v>
      </c>
      <c r="F87" s="23" t="s">
        <v>606</v>
      </c>
      <c r="G87" s="23" t="s">
        <v>59</v>
      </c>
      <c r="H87" s="23" t="s">
        <v>607</v>
      </c>
      <c r="I87" s="23" t="s">
        <v>59</v>
      </c>
      <c r="J87" s="23" t="s">
        <v>518</v>
      </c>
      <c r="K87" s="23" t="s">
        <v>608</v>
      </c>
      <c r="L87" s="23" t="s">
        <v>609</v>
      </c>
    </row>
    <row r="88" ht="72.0" customHeight="1">
      <c r="A88" s="43" t="str">
        <f>HYPERLINK("https://dl-acm-org.proxy.wm.edu/citation.cfm?id=3196424","500+ times faster than deep learning: a case study exploring faster methods for text mining stackoverflow")</f>
        <v>500+ times faster than deep learning: a case study exploring faster methods for text mining stackoverflow</v>
      </c>
      <c r="B88" s="26" t="s">
        <v>18</v>
      </c>
      <c r="C88" s="27" t="s">
        <v>194</v>
      </c>
      <c r="D88" s="27" t="s">
        <v>634</v>
      </c>
      <c r="E88" s="27" t="s">
        <v>635</v>
      </c>
      <c r="F88" s="27" t="s">
        <v>636</v>
      </c>
      <c r="G88" s="27" t="s">
        <v>637</v>
      </c>
      <c r="H88" s="27" t="s">
        <v>638</v>
      </c>
      <c r="I88" s="27" t="s">
        <v>639</v>
      </c>
      <c r="J88" s="27" t="s">
        <v>26</v>
      </c>
      <c r="K88" s="27" t="s">
        <v>640</v>
      </c>
      <c r="L88" s="27" t="s">
        <v>641</v>
      </c>
    </row>
    <row r="89" ht="72.0" customHeight="1">
      <c r="A89" s="44" t="str">
        <f>HYPERLINK("https://ieeexplore-ieee-org.proxy.wm.edu/document/7965290","Automatic categorization with deep neural network for open-source Java projects")</f>
        <v>Automatic categorization with deep neural network for open-source Java projects</v>
      </c>
      <c r="B89" s="40" t="s">
        <v>18</v>
      </c>
      <c r="C89" s="41"/>
      <c r="D89" s="41"/>
      <c r="E89" s="41"/>
      <c r="F89" s="41"/>
      <c r="G89" s="41"/>
      <c r="H89" s="41"/>
      <c r="I89" s="41"/>
      <c r="J89" s="41"/>
      <c r="K89" s="41"/>
      <c r="L89" s="42" t="s">
        <v>423</v>
      </c>
    </row>
    <row r="90" ht="72.0" customHeight="1">
      <c r="A90" s="10" t="str">
        <f>HYPERLINK("https://arxiv.org/abs/1802.02312", "Machine Learning-Based Prototyping of Graphical User Interfaces for Mobile Apps")</f>
        <v>Machine Learning-Based Prototyping of Graphical User Interfaces for Mobile Apps</v>
      </c>
      <c r="B90" s="11" t="s">
        <v>18</v>
      </c>
      <c r="C90" s="23" t="s">
        <v>616</v>
      </c>
      <c r="D90" s="23" t="s">
        <v>617</v>
      </c>
      <c r="E90" s="23" t="s">
        <v>618</v>
      </c>
      <c r="F90" s="23" t="s">
        <v>619</v>
      </c>
      <c r="G90" s="23" t="s">
        <v>620</v>
      </c>
      <c r="H90" s="23" t="s">
        <v>621</v>
      </c>
      <c r="I90" s="23" t="s">
        <v>622</v>
      </c>
      <c r="J90" s="23" t="s">
        <v>26</v>
      </c>
      <c r="K90" s="23" t="s">
        <v>27</v>
      </c>
      <c r="L90" s="23" t="s">
        <v>623</v>
      </c>
    </row>
    <row r="91" ht="72.0" customHeight="1">
      <c r="A91" s="45"/>
      <c r="B91" s="46"/>
      <c r="C91" s="28"/>
      <c r="D91" s="28"/>
      <c r="E91" s="28"/>
      <c r="F91" s="28">
        <f>countif(F3:F90, "*arly stop*")</f>
        <v>7</v>
      </c>
      <c r="G91" s="28"/>
      <c r="H91" s="28"/>
      <c r="I91" s="28"/>
      <c r="J91" s="28"/>
      <c r="K91" s="28"/>
      <c r="L91" s="28"/>
    </row>
  </sheetData>
  <mergeCells count="5">
    <mergeCell ref="A1:A2"/>
    <mergeCell ref="B1:B2"/>
    <mergeCell ref="D1:E1"/>
    <mergeCell ref="G1:H1"/>
    <mergeCell ref="J1:K1"/>
  </mergeCells>
  <drawing r:id="rId1"/>
</worksheet>
</file>