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-Task" sheetId="1" r:id="rId3"/>
    <sheet state="visible" name="Architectures" sheetId="2" r:id="rId4"/>
    <sheet state="visible" name="Data-Processing" sheetId="3" r:id="rId5"/>
    <sheet state="visible" name="Data-Being-Used" sheetId="4" r:id="rId6"/>
    <sheet state="visible" name="Learning_Algorithm" sheetId="5" r:id="rId7"/>
    <sheet state="visible" name="Learning-Type" sheetId="6" r:id="rId8"/>
    <sheet state="visible" name="Metrics" sheetId="7" r:id="rId9"/>
    <sheet state="visible" name="Tuning HyperParams" sheetId="8" r:id="rId10"/>
    <sheet state="visible" name="Overfitting Techniques" sheetId="9" r:id="rId11"/>
    <sheet state="visible" name="Reproducibility" sheetId="10" r:id="rId12"/>
    <sheet state="visible" name="Novel Automation (or DL contrib" sheetId="11" r:id="rId13"/>
    <sheet state="hidden" name="Data Scale" sheetId="12" r:id="rId14"/>
  </sheets>
  <definedNames/>
  <calcPr/>
</workbook>
</file>

<file path=xl/sharedStrings.xml><?xml version="1.0" encoding="utf-8"?>
<sst xmlns="http://schemas.openxmlformats.org/spreadsheetml/2006/main" count="1455" uniqueCount="407">
  <si>
    <t>Code Comprehension</t>
  </si>
  <si>
    <t>Souce Code Generation</t>
  </si>
  <si>
    <t>Program Synthesis</t>
  </si>
  <si>
    <t>Source Code Retrieval &amp; Traceability</t>
  </si>
  <si>
    <t>Code Smells &amp; Design Patterns</t>
  </si>
  <si>
    <t>Source Code Summarization</t>
  </si>
  <si>
    <t>Program Repair</t>
  </si>
  <si>
    <t>Bug-Fixing Process &amp; Fault Localization</t>
  </si>
  <si>
    <t>Software Testing</t>
  </si>
  <si>
    <t>Generating Non Code Related Software Artifacts</t>
  </si>
  <si>
    <t>Clone Detection</t>
  </si>
  <si>
    <t>Software Energy Metrics</t>
  </si>
  <si>
    <t>Image To Structured Representation</t>
  </si>
  <si>
    <t>Software Security</t>
  </si>
  <si>
    <t xml:space="preserve">Software Reliability &amp; Defect Prediction </t>
  </si>
  <si>
    <t>Developer Forum Analysis</t>
  </si>
  <si>
    <t>Program Translation</t>
  </si>
  <si>
    <t>Software Categorization</t>
  </si>
  <si>
    <t>Code Extraction From Media</t>
  </si>
  <si>
    <t>Developer Intention Mining</t>
  </si>
  <si>
    <t>Software Resource Control</t>
  </si>
  <si>
    <t>Compilers</t>
  </si>
  <si>
    <t>Mobile Testing</t>
  </si>
  <si>
    <t>Traditional Software Testing</t>
  </si>
  <si>
    <t>Cross-language learning for program classification using bilateral tree-based convolutional neural networks</t>
  </si>
  <si>
    <t>DeepPerf: Performance Prediction for Configurable Software with Deep Sparse Neural Network</t>
  </si>
  <si>
    <t>Using recurrent neural networks for decompilation</t>
  </si>
  <si>
    <t>Suggesting Accurate Method and Class Names</t>
  </si>
  <si>
    <t>Bilateral Dependency Neural Networks for Cross-Language Algorithm Classification</t>
  </si>
  <si>
    <t>ActionNet: Vision-Based Workflow Action Recognition From Programming Screencasts</t>
  </si>
  <si>
    <t>Deep Specification Mining</t>
  </si>
  <si>
    <t>Learning to Spot and Refactor Inconsistent Method Names</t>
  </si>
  <si>
    <t>Deep Semantic Feature Learning for Software Defect Prediction</t>
  </si>
  <si>
    <t>On Learning Meaningful Code Changes Via Neural Machine Translation</t>
  </si>
  <si>
    <t>A Neural Model for Generating Natural Language Summaries of Program Subroutines</t>
  </si>
  <si>
    <t>DeepFuzz: Automatic Generation of Syntax Valid C Programs for Fuzz Testing</t>
  </si>
  <si>
    <t>Lessons learned from using a deep tree-based model for software defect prediction in practice</t>
  </si>
  <si>
    <t>Extracting API Tips from Developer Question and
Answer Websites</t>
  </si>
  <si>
    <t>NL2Type: Inferring JavaScript Function Types from Natural Language Information</t>
  </si>
  <si>
    <t>Learning to mine aligned code and natural language pairs from stack overflow</t>
  </si>
  <si>
    <t>Deep Reinforcement Learning for Syntactic Error Repair in Student Programs</t>
  </si>
  <si>
    <t>DeepRoad: GAN-based Metamorphic Testing and Input Validation Framework for Autonomous Driving Systems</t>
  </si>
  <si>
    <t>DeepJIT: An End-To-End Deep Learning
Framework for Just-In-Time Defect Prediction</t>
  </si>
  <si>
    <t>Systematic Comprehension for Developer Reply in Mobile System Forum</t>
  </si>
  <si>
    <t>A Grammar-Based Structural CNN Decoder for Code Generation</t>
  </si>
  <si>
    <t xml:space="preserve">Feature Maps: A Comprehensible Software
Representation for Design Pattern Detection
</t>
  </si>
  <si>
    <t>Deep Code Comment Generation</t>
  </si>
  <si>
    <t>DeepFix: Fixing Common C Language Errors by Deep Learning</t>
  </si>
  <si>
    <t>SeqFuzzer: An Industrial Protocol Fuzzing
Framework from a Deep Learning Perspective</t>
  </si>
  <si>
    <t>Connecting software metrics across versions to predict defects</t>
  </si>
  <si>
    <t xml:space="preserve">Code completion with
statistical language models
</t>
  </si>
  <si>
    <t>Learning to represent programs with graphs</t>
  </si>
  <si>
    <t>Keep it simple: Is deep learning good for linguistic smell detection?</t>
  </si>
  <si>
    <t>Learning to Represent Edits</t>
  </si>
  <si>
    <t>DeepSIM: Deep Learning Code Functional Similarity</t>
  </si>
  <si>
    <t>Graph Embedding Based Familial Analysis of Android Malware using Unsupervised Learning</t>
  </si>
  <si>
    <t>Automatic Code Review by Learning the Revision of Source Code</t>
  </si>
  <si>
    <t>A Neural Model for Method Name Generation from Functional Description</t>
  </si>
  <si>
    <t>Sorting and Transforming Program Repair Ingredients via Deep Learning Code Similarities</t>
  </si>
  <si>
    <t>Mining Fix Patterns for FindBugs Violations</t>
  </si>
  <si>
    <t>Neural Detection of Semantic Code Clones Via Tree-Based Convolution</t>
  </si>
  <si>
    <t>Convolutional Neural Networks over Tree Structures for Programming Language Processing</t>
  </si>
  <si>
    <t>A deep neural network language model with contexts for source code</t>
  </si>
  <si>
    <t>A Novel Neural Source Code Representation Based on Abstract Syntax Tree</t>
  </si>
  <si>
    <t>Open Vocabulary Learning on Source Code with a Graph-Structured Cache.</t>
  </si>
  <si>
    <t>DeepLink: A Code Knowledge Graph Based Deep Learning Approach for Issue-Commit Link Recovery</t>
  </si>
  <si>
    <t>DeepBugs: A learning approach to name-based bug detection</t>
  </si>
  <si>
    <t>Cross-language clone detection by
learning over abstract syntax trees</t>
  </si>
  <si>
    <t>Training Binary Classifiers as Data Structure Invariants</t>
  </si>
  <si>
    <t>Improving bug detection via context-based code representation learning and attention-based neural networks</t>
  </si>
  <si>
    <t>Learning-Based Recursive Aggregation of Abstract Syntax Trees for Code Clone Detection</t>
  </si>
  <si>
    <t>CNN-FL: An Effective Approach for Localizing Faults using Convolutional Neural Networks</t>
  </si>
  <si>
    <t>Deep Transfer Bug Localization</t>
  </si>
  <si>
    <t>Deep Review Sharing</t>
  </si>
  <si>
    <t>Neuro-Symboilc Program Synthesis</t>
  </si>
  <si>
    <t>AutoPandas: neural-backed generators for program synthesis</t>
  </si>
  <si>
    <t>AutoEncoder</t>
  </si>
  <si>
    <t>Encoder-Decoder</t>
  </si>
  <si>
    <t>CNN</t>
  </si>
  <si>
    <t>RNN</t>
  </si>
  <si>
    <t>Neural GPU</t>
  </si>
  <si>
    <t>FNN</t>
  </si>
  <si>
    <t>Graph Neural Network (GNN)</t>
  </si>
  <si>
    <t>Typed-directed encoders (TDE)</t>
  </si>
  <si>
    <t>Restricted Boltzman Machines</t>
  </si>
  <si>
    <t>Neural Log-Bilinear</t>
  </si>
  <si>
    <t>GANs</t>
  </si>
  <si>
    <t>Deep Belief Networks</t>
  </si>
  <si>
    <t>Siamese</t>
  </si>
  <si>
    <t>Vanilla</t>
  </si>
  <si>
    <t>Variational</t>
  </si>
  <si>
    <t>Recursive</t>
  </si>
  <si>
    <t>RNN (with or without Attention)</t>
  </si>
  <si>
    <t>CNN(encoder)</t>
  </si>
  <si>
    <t>Pointer-Net(decoder)</t>
  </si>
  <si>
    <t>CNN-LSTM</t>
  </si>
  <si>
    <t>LSTM</t>
  </si>
  <si>
    <t>GRU</t>
  </si>
  <si>
    <t>Gaussian</t>
  </si>
  <si>
    <t>NPM-RvNN</t>
  </si>
  <si>
    <t>Tree-RvNN-LSTM</t>
  </si>
  <si>
    <t>FNN-RNN</t>
  </si>
  <si>
    <t>Attention</t>
  </si>
  <si>
    <t>Tree Based CNN: BiTBCNN, BiDTBCNN</t>
  </si>
  <si>
    <t>TRAN P-CNN</t>
  </si>
  <si>
    <t>bi-directional</t>
  </si>
  <si>
    <t>Tree-LSTM</t>
  </si>
  <si>
    <t>bi-GRU</t>
  </si>
  <si>
    <t>bi-LSTM</t>
  </si>
  <si>
    <t>RNNME</t>
  </si>
  <si>
    <t>Structure2Vec</t>
  </si>
  <si>
    <t>Gated-GNN</t>
  </si>
  <si>
    <t>TransR</t>
  </si>
  <si>
    <t>Tree Based CNN</t>
  </si>
  <si>
    <t xml:space="preserve">Learning to mine aligned code and natural language pairs from stack overflow
</t>
  </si>
  <si>
    <t>A deep learning approach to identifying source code in images and video</t>
  </si>
  <si>
    <t>Count</t>
  </si>
  <si>
    <t>Total</t>
  </si>
  <si>
    <t>Byte Pair Encoding</t>
  </si>
  <si>
    <t>Intermediate Representations Encoding</t>
  </si>
  <si>
    <t>Tokenization / Embeddings</t>
  </si>
  <si>
    <t>Neural Embedding</t>
  </si>
  <si>
    <t>Execution Trace Vectorization</t>
  </si>
  <si>
    <t>One Hot Encoding Vector</t>
  </si>
  <si>
    <t>Mathematical Transformation of Execution Features [MTEF]</t>
  </si>
  <si>
    <t>Sequence Splitting of PDF Objects into a Vector</t>
  </si>
  <si>
    <t>Contextual Flow Graph Embeddings</t>
  </si>
  <si>
    <t>ic3 Tool for Extracting Abstract Intents into a Vector</t>
  </si>
  <si>
    <t>Lookup Tables</t>
  </si>
  <si>
    <t>Vectorized Code Metrics</t>
  </si>
  <si>
    <t>Issue Report Features</t>
  </si>
  <si>
    <t>Prefix Tree Acceptor</t>
  </si>
  <si>
    <t>Convert Source Tree and Target Tree to Binary Tree</t>
  </si>
  <si>
    <t>IDA Pro Feature Extraction</t>
  </si>
  <si>
    <t>Generate Input - Output Vectors</t>
  </si>
  <si>
    <t>Directed Graph</t>
  </si>
  <si>
    <t>Change Sequence Semantic Information [CSSI]</t>
  </si>
  <si>
    <t>Software Resource Configuration Information Vectorized [SRCIV]</t>
  </si>
  <si>
    <t>Video Frame Data Vectorized</t>
  </si>
  <si>
    <t>Data Structure Field Embeddings</t>
  </si>
  <si>
    <t>Static Call Graph Embeddings</t>
  </si>
  <si>
    <t>Lexemes, syntaxemes, and sememes</t>
  </si>
  <si>
    <t>N/A or Non-Discussed</t>
  </si>
  <si>
    <t>Raw Code</t>
  </si>
  <si>
    <t>Abstracted / AST / CFG / Matrix</t>
  </si>
  <si>
    <t>Natural Language</t>
  </si>
  <si>
    <t>Structure 2 Vec (word2vec, doc2vec, struc2vec)</t>
  </si>
  <si>
    <t>Recurrent Neural Network</t>
  </si>
  <si>
    <t>Convolutional Neural Network</t>
  </si>
  <si>
    <t>Graph Neural Network</t>
  </si>
  <si>
    <t>Autoencoder</t>
  </si>
  <si>
    <t>Feature Maps: A Comprehensible Software
Representation for Design Pattern Detection</t>
  </si>
  <si>
    <t>Learning to
mine aligned code and natural language pairs from stack overflow</t>
  </si>
  <si>
    <t>DeepJIT: An End-To-End Deep Learning
Framework for Just-In-Time Defect Prediction</t>
  </si>
  <si>
    <t>Code completion with statistical language models</t>
  </si>
  <si>
    <t xml:space="preserve">Learning to
mine aligned code and natural language pairs from stack overflow
</t>
  </si>
  <si>
    <t>Source Code</t>
  </si>
  <si>
    <t>Bug Report</t>
  </si>
  <si>
    <t>Labeled UI Components</t>
  </si>
  <si>
    <t>Repository Metadata</t>
  </si>
  <si>
    <t>LDA Topics</t>
  </si>
  <si>
    <t>Time Measurements</t>
  </si>
  <si>
    <t xml:space="preserve">Sequence of Perceptual Programming by Example (PPBE) Tasks </t>
  </si>
  <si>
    <t>Vision: Images or Video</t>
  </si>
  <si>
    <t>Execution Traces</t>
  </si>
  <si>
    <t>Contextual Flow Graphs</t>
  </si>
  <si>
    <t>Program Input-Output Examples</t>
  </si>
  <si>
    <t>Karel DSL Grid</t>
  </si>
  <si>
    <t>Abstract Intents and Filters in Android Applications</t>
  </si>
  <si>
    <t>Symbolic Equations</t>
  </si>
  <si>
    <t>Certificates</t>
  </si>
  <si>
    <t>Cursor Position</t>
  </si>
  <si>
    <t>SE Metrics</t>
  </si>
  <si>
    <t>Raw Source Code Snippets</t>
  </si>
  <si>
    <t>Methods</t>
  </si>
  <si>
    <t>Class</t>
  </si>
  <si>
    <t>Program</t>
  </si>
  <si>
    <t>Processed Source Code Analytics or Graphical Representations</t>
  </si>
  <si>
    <t>Binaries</t>
  </si>
  <si>
    <t>Descriptions</t>
  </si>
  <si>
    <t>Review Documents</t>
  </si>
  <si>
    <t>Source Code Diffs</t>
  </si>
  <si>
    <t>Tabular Data</t>
  </si>
  <si>
    <t>GitHub Issues</t>
  </si>
  <si>
    <t>Commits</t>
  </si>
  <si>
    <t>Combining Symbolic Expressions and Black-box Function Evaluations in Neural Programs</t>
  </si>
  <si>
    <t>DSM: A Specification Mining Tool Using Recurrent Neural Network Based Language Model</t>
  </si>
  <si>
    <t>Deepcoder: Learning to write programs</t>
  </si>
  <si>
    <t>Dynamic Neural Program Embedding for Program Repair</t>
  </si>
  <si>
    <t>Latent attention for if-then program synthesis</t>
  </si>
  <si>
    <t>Deep learning code fragments for code clone detection</t>
  </si>
  <si>
    <t>Tree-to-tree neural networks for program translation</t>
  </si>
  <si>
    <t>Counts</t>
  </si>
  <si>
    <t>Natural Language Descriptions</t>
  </si>
  <si>
    <t>Gradient Descent</t>
  </si>
  <si>
    <t>Gradient Ascent</t>
  </si>
  <si>
    <t>Reward Based Policy</t>
  </si>
  <si>
    <t>None</t>
  </si>
  <si>
    <t>Unsupervised Learning Algorithms</t>
  </si>
  <si>
    <t>N/A</t>
  </si>
  <si>
    <t>Cross Entropy</t>
  </si>
  <si>
    <t>Binary Cross Entropy</t>
  </si>
  <si>
    <t>Negative log Likelihood</t>
  </si>
  <si>
    <t>Maximize Log Likelihood</t>
  </si>
  <si>
    <t>Mean Relative Error</t>
  </si>
  <si>
    <t>Minimze Ranking Loss</t>
  </si>
  <si>
    <t>Mean Squared Error</t>
  </si>
  <si>
    <t>No Loss Function Given</t>
  </si>
  <si>
    <t>Hinge Loss of SVM</t>
  </si>
  <si>
    <t>Noise Contrastive Estimation (NCE)</t>
  </si>
  <si>
    <t>Cosine Loss</t>
  </si>
  <si>
    <t>Constrastive Loss Function</t>
  </si>
  <si>
    <t>Least Squares</t>
  </si>
  <si>
    <t>Hybrid</t>
  </si>
  <si>
    <t>Maximum Log Likelihood</t>
  </si>
  <si>
    <t>Surrogate Likelihood
Function</t>
  </si>
  <si>
    <t>Q-Learning</t>
  </si>
  <si>
    <t>Actor Critic</t>
  </si>
  <si>
    <t xml:space="preserve">Memory Augmented Policy Optimization
</t>
  </si>
  <si>
    <t>Maximum Liklihood Optimization</t>
  </si>
  <si>
    <t>Root Squared Error</t>
  </si>
  <si>
    <t>AdaDelta</t>
  </si>
  <si>
    <t>Adam</t>
  </si>
  <si>
    <t>RMSProp</t>
  </si>
  <si>
    <t>Adagrad</t>
  </si>
  <si>
    <t>AdaMax</t>
  </si>
  <si>
    <t>AdaGrad</t>
  </si>
  <si>
    <t>SGDM</t>
  </si>
  <si>
    <t>Gradient Boosting</t>
  </si>
  <si>
    <t>Batch Gradient Descent</t>
  </si>
  <si>
    <t xml:space="preserve">Feature Maps: A Comprehensible Software
Representation for Design Pattern Detection
</t>
  </si>
  <si>
    <t>Supervised</t>
  </si>
  <si>
    <t>Unsupervised</t>
  </si>
  <si>
    <t>Semi-Supervised Learning</t>
  </si>
  <si>
    <t>Reinforcement Learning</t>
  </si>
  <si>
    <t>Alignment Scores</t>
  </si>
  <si>
    <t>Classification Measures</t>
  </si>
  <si>
    <t>Coverage &amp; Proportions</t>
  </si>
  <si>
    <t>Distance-Based</t>
  </si>
  <si>
    <t>Approximation Error</t>
  </si>
  <si>
    <t>Ranking</t>
  </si>
  <si>
    <t>Timing</t>
  </si>
  <si>
    <t>Misc</t>
  </si>
  <si>
    <t>BLEU Score</t>
  </si>
  <si>
    <t>METEOR Score</t>
  </si>
  <si>
    <t>Rouge-L</t>
  </si>
  <si>
    <t>Precision</t>
  </si>
  <si>
    <t>Recall</t>
  </si>
  <si>
    <t>Confusion Matrix</t>
  </si>
  <si>
    <t>Accuracy</t>
  </si>
  <si>
    <t>ROC or AUC</t>
  </si>
  <si>
    <t>F Score</t>
  </si>
  <si>
    <t>Matthews Correlation Coefficient</t>
  </si>
  <si>
    <t>Clustering-Based</t>
  </si>
  <si>
    <t>Exam Metric</t>
  </si>
  <si>
    <t>Rate or Percentage-Based</t>
  </si>
  <si>
    <t>Coverage-Based</t>
  </si>
  <si>
    <t>Solved Tasks</t>
  </si>
  <si>
    <t>Total Energy or Memory Consumption</t>
  </si>
  <si>
    <t>CIDER</t>
  </si>
  <si>
    <t>Jicard Distance</t>
  </si>
  <si>
    <t>Model Perplexity</t>
  </si>
  <si>
    <t>Likert Scale</t>
  </si>
  <si>
    <t>Edit Distance</t>
  </si>
  <si>
    <t>Exact Match</t>
  </si>
  <si>
    <t>Scott-Knott Test</t>
  </si>
  <si>
    <t>Mean Absolute Error</t>
  </si>
  <si>
    <t>minimum absolute difference</t>
  </si>
  <si>
    <t>Macro-averaged Mean Absolute Error (MMAE)</t>
  </si>
  <si>
    <t>Root Mean Squared Error</t>
  </si>
  <si>
    <t>Median Absolute Error</t>
  </si>
  <si>
    <t>Macro-averaged Mean Cost-Error (MMCE)</t>
  </si>
  <si>
    <t>FRank</t>
  </si>
  <si>
    <t>Top K - Based</t>
  </si>
  <si>
    <t>Spearmans Rank</t>
  </si>
  <si>
    <t>MRR</t>
  </si>
  <si>
    <t>Kruskal’s γ</t>
  </si>
  <si>
    <t>Cost Effectiveness</t>
  </si>
  <si>
    <t>Extracting API Tips from Developer Question and
Answer Websites</t>
  </si>
  <si>
    <t>Statisical Tests</t>
  </si>
  <si>
    <t>Random Search</t>
  </si>
  <si>
    <t>Grid Search</t>
  </si>
  <si>
    <t xml:space="preserve"> Bayesian
Optimization</t>
  </si>
  <si>
    <t>Customized, Manual, or Empirical-Based Tuning</t>
  </si>
  <si>
    <t>No Tuning Discussed</t>
  </si>
  <si>
    <t>Early Stopping</t>
  </si>
  <si>
    <t>Dropout</t>
  </si>
  <si>
    <t>Data Cleaning</t>
  </si>
  <si>
    <t>L# Norm Regularization</t>
  </si>
  <si>
    <t>Large Dataset</t>
  </si>
  <si>
    <t>Cross Validation</t>
  </si>
  <si>
    <t>Ensemble</t>
  </si>
  <si>
    <t>Data Augmentation</t>
  </si>
  <si>
    <t>Data Balancing</t>
  </si>
  <si>
    <t>Batch Norm</t>
  </si>
  <si>
    <t>Gradient Clipping</t>
  </si>
  <si>
    <t>Hyperparameter Tuning</t>
  </si>
  <si>
    <t>Pretraining</t>
  </si>
  <si>
    <t>Custom</t>
  </si>
  <si>
    <t>Did Not Discuss</t>
  </si>
  <si>
    <t>Hold-Out</t>
  </si>
  <si>
    <t>K-Fold</t>
  </si>
  <si>
    <t>Neural guided constraint logic programming for program synthesis</t>
  </si>
  <si>
    <t>Non Reproducible</t>
  </si>
  <si>
    <t>Learning Algorithm</t>
  </si>
  <si>
    <t>Loss Function</t>
  </si>
  <si>
    <t>Hyperparameters</t>
  </si>
  <si>
    <t>Training - Validation - Testing Details Missing</t>
  </si>
  <si>
    <t>Embedding Details</t>
  </si>
  <si>
    <t>Regularization Techniques</t>
  </si>
  <si>
    <t>Exploratory Data Analysis Details</t>
  </si>
  <si>
    <t>Extraction Details</t>
  </si>
  <si>
    <t>Missing Filtering Details</t>
  </si>
  <si>
    <t>No Repository</t>
  </si>
  <si>
    <t>Automatic Text Input Generation for Mobile Testing</t>
  </si>
  <si>
    <t>Applying Deep Learning Based Automatic Bug Triager to Industrial Projects</t>
  </si>
  <si>
    <t>Bayesian specification learning for finding API usage errors</t>
  </si>
  <si>
    <t>A convolutional attention network for extreme summarization of source code</t>
  </si>
  <si>
    <t>CCLearner: A Deep Learning-Based Clone Detection Approach</t>
  </si>
  <si>
    <t>Are deep neural networks the best choice for modeling source code?</t>
  </si>
  <si>
    <t>Automatic Program Synthesis of Long Programs with a Learned Garbage Collector</t>
  </si>
  <si>
    <t>Automatically Learning Semantic Features for Defect Prediction</t>
  </si>
  <si>
    <t>Deep API Learning</t>
  </si>
  <si>
    <t>Towards Accurate Duplicate Bug Retrieval Using Deep Learning Techniques</t>
  </si>
  <si>
    <t>A Neural Framework for Retrieval and Summarization of Source Code</t>
  </si>
  <si>
    <t>Combining Deep Learning with Information Retrieval to Localize Buggy Files for Bug Reports</t>
  </si>
  <si>
    <t>Deep Green: Modelling Time-Series of Software Energy Consumption</t>
  </si>
  <si>
    <t>Differentiable programs with neural libraries</t>
  </si>
  <si>
    <t>Automatically generating commit messages from diffs using neural machine translation</t>
  </si>
  <si>
    <t>Learning Libraries of Subroutines for Neurally–Guided Bayesian Program Induction</t>
  </si>
  <si>
    <t>VulSeeker: A Semantic Learning Based Vulnerability Seeker for Cross-platform Binary</t>
  </si>
  <si>
    <t>Automating Intention Mining</t>
  </si>
  <si>
    <t>Improving Neural Program Synthesis with Inferred Execution Traces</t>
  </si>
  <si>
    <t>Compiler Fuzzing Through Deep Learning</t>
  </si>
  <si>
    <t>Learning to infer graphics programs from hand-drawn images</t>
  </si>
  <si>
    <t>Sentiment Analysis for Software Engineering: How Far Can We Go?</t>
  </si>
  <si>
    <t>Learning loop invariants for program verification</t>
  </si>
  <si>
    <t>Automatic feature learning for predicting vulnerable software components</t>
  </si>
  <si>
    <t>Deep Learning Based Feature Envy Detection</t>
  </si>
  <si>
    <t>Learning to repair software vulnerabilities with generative adversarial networks</t>
  </si>
  <si>
    <t>Toward Deep Learning Software Repositories</t>
  </si>
  <si>
    <t>How Well Do Change Sequences Predict Defects? Sequence Learning from Software Changes</t>
  </si>
  <si>
    <t>Making neural programming architectures generalize via recursion</t>
  </si>
  <si>
    <t>Predicting and Evaluating Software Model Growth in the Automotive Industry</t>
  </si>
  <si>
    <t>Leveraging grammar and reinforcement learning for neural program synthesis</t>
  </si>
  <si>
    <t>Learn&amp;Fuzz: Machine learning for input fuzzing</t>
  </si>
  <si>
    <t>Neural program metainduction.</t>
  </si>
  <si>
    <t>Neuro-Symbolic Program Corrector for Introductory Programming Assignments</t>
  </si>
  <si>
    <t>Memory Augmented Policy Optimization for Program Synthesis and Semantic Parsing</t>
  </si>
  <si>
    <t>Exploring the use of deep learning for feature location</t>
  </si>
  <si>
    <t>On the Naturalness of Proofs</t>
  </si>
  <si>
    <t>Neural-guided deductive search for real-time program synthesis from examples</t>
  </si>
  <si>
    <t>Learning to Predict Severity of Software Vulnerability Using Only Vulnerability Description</t>
  </si>
  <si>
    <t>Learning program embeddings to propagate feedback on student code</t>
  </si>
  <si>
    <t>Mining Likely Analogical APIs across Third-Party Libraries via Large-Scale Unsupervised API Semantics Embedding</t>
  </si>
  <si>
    <t>Semantically Enhanced Software Traceability Using Deep Learning Techniques</t>
  </si>
  <si>
    <t>Predicting the delay of issues with due dates in software projects</t>
  </si>
  <si>
    <t>DRLgencert: Deep Learning-Based Automated Testing of Certificate Verification in SSL/TLS Implementations</t>
  </si>
  <si>
    <t>Neural Code Comprehension: A Learnable Representation of Code Semantics</t>
  </si>
  <si>
    <t>Image-to-markup generation with coarse-to-fine attention</t>
  </si>
  <si>
    <t>Neural Program Synthesis from Diverse Demonstration Videos</t>
  </si>
  <si>
    <t>αDiff: cross-version binary code similarity detection with DNN</t>
  </si>
  <si>
    <t>Improving Automatic Source Code Summarization via Deep Reinforcement Learning</t>
  </si>
  <si>
    <t>Learning to align the source code to the compiled object code</t>
  </si>
  <si>
    <t>Predicting Delivery Capability in Iterative Software Development</t>
  </si>
  <si>
    <t>Learning a dual-language vector space for domain-specific cross-lingual question retrieval</t>
  </si>
  <si>
    <t>Robustfill: Neural program learning under noisy i/o</t>
  </si>
  <si>
    <t>Towards synthesizing complex programs from input-output</t>
  </si>
  <si>
    <t>Mining fix patterns for findbugs violations</t>
  </si>
  <si>
    <t>Neural sketch learning for conditional program generation</t>
  </si>
  <si>
    <t>Neural-augmented Static Analysis of Android Communication</t>
  </si>
  <si>
    <t>Predicting semantically linkable knowledge in developer online forums via convolutional neural network</t>
  </si>
  <si>
    <t>Neural programmer-interpreters</t>
  </si>
  <si>
    <t>Oreo: Detection of Clones in the Twilight Zone</t>
  </si>
  <si>
    <t>Open Vocabulary Issue</t>
  </si>
  <si>
    <t>Increased Performance Over Predeccesor</t>
  </si>
  <si>
    <t>Increased Automation / Efficiency</t>
  </si>
  <si>
    <t>Increased Understanding of the Topic</t>
  </si>
  <si>
    <t>Solving Previously Unsolvable Problems</t>
  </si>
  <si>
    <t>Advanced Architecture / Novelty</t>
  </si>
  <si>
    <t>Replacing Expertise</t>
  </si>
  <si>
    <t>Projects</t>
  </si>
  <si>
    <t>Thousands of SO Questions / Answers</t>
  </si>
  <si>
    <t>Thousands of Commit Messages</t>
  </si>
  <si>
    <t>Methods or Class Files</t>
  </si>
  <si>
    <t>Thousands of Bug Reports</t>
  </si>
  <si>
    <t>Thousands of Words</t>
  </si>
  <si>
    <t>Android Apps</t>
  </si>
  <si>
    <t>Code Snippets</t>
  </si>
  <si>
    <t>Thousands of Images</t>
  </si>
  <si>
    <t>Thousands Non-Binary PDF Objects</t>
  </si>
  <si>
    <t>Thousands of Vulnerability Descriptions</t>
  </si>
  <si>
    <t>Programs</t>
  </si>
  <si>
    <t>Input / Output Examples</t>
  </si>
  <si>
    <t>Thousands of Traceability Artifacts</t>
  </si>
  <si>
    <t>Thousands of Search Decisions</t>
  </si>
  <si>
    <t xml:space="preserve"> Tens of Software Models</t>
  </si>
  <si>
    <t>Thousands of GitHub Issues</t>
  </si>
  <si>
    <t>Tens of Library Classes</t>
  </si>
  <si>
    <t>Thousands of Symbolic Equations</t>
  </si>
  <si>
    <t>Thousands of Certificates</t>
  </si>
  <si>
    <t>Thousands of Wikipedia Table Question and Answer Pairs</t>
  </si>
  <si>
    <t>Unknown</t>
  </si>
  <si>
    <t>Tens</t>
  </si>
  <si>
    <t>Hundreds</t>
  </si>
  <si>
    <t>Thousands</t>
  </si>
  <si>
    <t>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</si>
</sst>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name val="Arial"/>
    </font>
    <font>
      <b/>
    </font>
    <font/>
    <font>
      <color rgb="FF000000"/>
    </font>
    <font>
      <color rgb="FF000000"/>
      <name val="Arial"/>
    </font>
    <font>
      <sz val="11.0"/>
      <color rgb="FF000000"/>
      <name val="Calibri"/>
    </font>
    <font>
      <name val="Arial"/>
    </font>
    <font>
      <color rgb="FF000000"/>
      <name val="Roboto"/>
    </font>
    <font>
      <sz val="10.0"/>
      <name val="Arial"/>
    </font>
    <font>
      <sz val="11.0"/>
      <color rgb="FF000000"/>
      <name val="Inconsolata"/>
    </font>
    <font>
      <b/>
      <color rgb="FF000000"/>
      <name val="Arial"/>
    </font>
    <font>
      <b/>
      <color rgb="FF000000"/>
    </font>
    <font>
      <sz val="10.0"/>
      <color rgb="FF4A86E8"/>
      <name val="Arial"/>
    </font>
    <font>
      <b/>
      <sz val="10.0"/>
      <color rgb="FF000000"/>
      <name val="Arial"/>
    </font>
    <font>
      <b/>
      <sz val="10.0"/>
      <name val="Arial"/>
    </font>
    <font>
      <sz val="11.0"/>
      <color rgb="FF000000"/>
      <name val="Slack-Lato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5" fillId="3" fontId="0" numFmtId="0" xfId="0" applyAlignment="1" applyBorder="1" applyFill="1" applyFont="1">
      <alignment horizontal="center" shrinkToFit="0" vertical="center" wrapText="1"/>
    </xf>
    <xf borderId="5" fillId="3" fontId="0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8" numFmtId="0" xfId="0" applyAlignment="1" applyFill="1" applyFont="1">
      <alignment readingOrder="0"/>
    </xf>
    <xf borderId="0" fillId="0" fontId="3" numFmtId="0" xfId="0" applyAlignment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readingOrder="0"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6" fillId="3" fontId="0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4" fontId="10" numFmtId="0" xfId="0" applyFont="1"/>
    <xf borderId="5" fillId="3" fontId="4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5" fillId="3" fontId="0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/>
    </xf>
    <xf borderId="0" fillId="4" fontId="10" numFmtId="10" xfId="0" applyFont="1" applyNumberFormat="1"/>
    <xf borderId="0" fillId="0" fontId="1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3" fillId="3" fontId="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9" numFmtId="0" xfId="0" applyFont="1"/>
    <xf borderId="0" fillId="2" fontId="14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2" fillId="2" fontId="15" numFmtId="0" xfId="0" applyAlignment="1" applyBorder="1" applyFont="1">
      <alignment horizontal="center" readingOrder="0" shrinkToFit="0" vertical="center" wrapText="1"/>
    </xf>
    <xf borderId="9" fillId="2" fontId="15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5" fillId="2" fontId="15" numFmtId="0" xfId="0" applyAlignment="1" applyBorder="1" applyFont="1">
      <alignment horizontal="center" readingOrder="0" shrinkToFit="0" vertical="center" wrapText="1"/>
    </xf>
    <xf borderId="5" fillId="2" fontId="15" numFmtId="0" xfId="0" applyAlignment="1" applyBorder="1" applyFont="1">
      <alignment horizontal="center" shrinkToFit="0" vertical="center" wrapText="1"/>
    </xf>
    <xf borderId="4" fillId="2" fontId="15" numFmtId="0" xfId="0" applyAlignment="1" applyBorder="1" applyFont="1">
      <alignment horizontal="center" readingOrder="0" shrinkToFit="0" vertical="center" wrapText="1"/>
    </xf>
    <xf borderId="5" fillId="2" fontId="14" numFmtId="0" xfId="0" applyAlignment="1" applyBorder="1" applyFont="1">
      <alignment horizontal="center" readingOrder="0" vertical="center"/>
    </xf>
    <xf borderId="3" fillId="3" fontId="0" numFmtId="0" xfId="0" applyAlignment="1" applyBorder="1" applyFont="1">
      <alignment horizontal="center" shrinkToFit="0" vertical="center" wrapText="1"/>
    </xf>
    <xf borderId="0" fillId="3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5" fontId="0" numFmtId="0" xfId="0" applyAlignment="1" applyFill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5" fontId="14" numFmtId="0" xfId="0" applyAlignment="1" applyFont="1">
      <alignment horizontal="center" readingOrder="0" shrinkToFit="0" vertical="center" wrapText="1"/>
    </xf>
    <xf borderId="0" fillId="4" fontId="0" numFmtId="0" xfId="0" applyFont="1"/>
    <xf borderId="0" fillId="0" fontId="9" numFmtId="0" xfId="0" applyAlignment="1" applyFont="1">
      <alignment horizontal="center" readingOrder="0" shrinkToFit="0" vertical="center" wrapText="1"/>
    </xf>
    <xf borderId="0" fillId="0" fontId="9" numFmtId="9" xfId="0" applyAlignment="1" applyFont="1" applyNumberFormat="1">
      <alignment horizontal="center" shrinkToFit="0" vertical="center" wrapText="1"/>
    </xf>
    <xf borderId="5" fillId="5" fontId="14" numFmtId="0" xfId="0" applyAlignment="1" applyBorder="1" applyFont="1">
      <alignment horizontal="center" readingOrder="0" shrinkToFit="0" vertical="center" wrapText="1"/>
    </xf>
    <xf borderId="5" fillId="3" fontId="0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readingOrder="0" shrinkToFit="0" vertical="center" wrapText="1"/>
    </xf>
    <xf borderId="5" fillId="2" fontId="11" numFmtId="0" xfId="0" applyAlignment="1" applyBorder="1" applyFont="1">
      <alignment horizontal="center" readingOrder="0" shrinkToFit="0" vertical="center" wrapText="1"/>
    </xf>
    <xf borderId="5" fillId="6" fontId="5" numFmtId="9" xfId="0" applyAlignment="1" applyBorder="1" applyFill="1" applyFont="1" applyNumberFormat="1">
      <alignment horizontal="center" shrinkToFit="0" vertical="center" wrapText="1"/>
    </xf>
    <xf borderId="5" fillId="6" fontId="5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16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horizontal="center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5" fillId="3" fontId="0" numFmtId="0" xfId="0" applyAlignment="1" applyBorder="1" applyFont="1">
      <alignment horizontal="center" readingOrder="0" shrinkToFit="0" vertical="center" wrapText="1"/>
    </xf>
    <xf borderId="5" fillId="3" fontId="0" numFmtId="0" xfId="0" applyAlignment="1" applyBorder="1" applyFont="1">
      <alignment horizontal="center" shrinkToFit="0" wrapText="1"/>
    </xf>
    <xf borderId="0" fillId="2" fontId="12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left" readingOrder="0"/>
    </xf>
    <xf borderId="0" fillId="0" fontId="4" numFmtId="0" xfId="0" applyAlignment="1" applyFont="1">
      <alignment horizontal="center" vertical="center"/>
    </xf>
    <xf borderId="0" fillId="0" fontId="4" numFmtId="0" xfId="0" applyFont="1"/>
    <xf borderId="2" fillId="2" fontId="12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5" fillId="2" fontId="12" numFmtId="0" xfId="0" applyAlignment="1" applyBorder="1" applyFont="1">
      <alignment horizontal="center" readingOrder="0" shrinkToFit="0" vertical="center" wrapText="1"/>
    </xf>
    <xf borderId="5" fillId="2" fontId="12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3" width="33.86"/>
  </cols>
  <sheetData>
    <row r="1" ht="57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ht="57.0" customHeight="1">
      <c r="A2" s="5"/>
      <c r="B2" s="5"/>
      <c r="C2" s="5"/>
      <c r="D2" s="5"/>
      <c r="E2" s="5"/>
      <c r="F2" s="5"/>
      <c r="G2" s="5"/>
      <c r="H2" s="5"/>
      <c r="I2" s="6" t="s">
        <v>22</v>
      </c>
      <c r="J2" s="6" t="s">
        <v>23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57.0" customHeight="1">
      <c r="A3" s="7" t="str">
        <f>HYPERLINK("http://proceedings.mlr.press/v70/levy17a.html","Learning to align the source code to the compiled object code")</f>
        <v>Learning to align the source code to the compiled object code</v>
      </c>
      <c r="B3" s="7" t="str">
        <f>HYPERLINK("https://arxiv.org/pdf/1903.05734.pdf","Maybe Deep Neural Networks are the Best Choice for Modeling Source Code")</f>
        <v>Maybe Deep Neural Networks are the Best Choice for Modeling Source Code</v>
      </c>
      <c r="C3" s="7" t="str">
        <f>HYPERLINK("http://proceedings.mlr.press/v70/gaunt17a.html","Differentiable programs with neural libraries")</f>
        <v>Differentiable programs with neural libraries</v>
      </c>
      <c r="D3" s="7" t="str">
        <f>HYPERLINK("https://dl-acm-org.proxy.wm.edu/citation.cfm?id=3240471","A Neural Framework for Retrieval and Summarization of Source Code")</f>
        <v>A Neural Framework for Retrieval and Summarization of Source Code</v>
      </c>
      <c r="E3" s="7" t="str">
        <f>HYPERLINK("https://dl-acm-org.proxy.wm.edu/citation.cfm?id=3238166","Deep Learning Based Feature Envy Detection")</f>
        <v>Deep Learning Based Feature Envy Detection</v>
      </c>
      <c r="F3" s="7" t="str">
        <f>HYPERLINK("https://dl-acm-org.proxy.wm.edu/citation.cfm?id=3240471","A Neural Framework for Retrieval and Summarization of Source Code")</f>
        <v>A Neural Framework for Retrieval and Summarization of Source Code</v>
      </c>
      <c r="G3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H3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I3" s="7" t="str">
        <f>HYPERLINK("https://dl-acm-org.proxy.wm.edu/citation.cfm?id=3097445","Automatic Text Input Generation for Mobile Testing")</f>
        <v>Automatic Text Input Generation for Mobile Testing</v>
      </c>
      <c r="J3" s="7" t="str">
        <f>HYPERLINK("https://dl-acm-org.proxy.wm.edu/citation.cfm?id=3155573","Learn&amp;Fuzz: Machine learning for input fuzzing")</f>
        <v>Learn&amp;Fuzz: Machine learning for input fuzzing</v>
      </c>
      <c r="K3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L3" s="7" t="str">
        <f>HYPERLINK("http://people.cs.vt.edu/nm8247/publications/icsme-research-118-camera-ready.pdf","CCLearner: A Deep Learning-Based Clone Detection Approach")</f>
        <v>CCLearner: A Deep Learning-Based Clone Detection Approach</v>
      </c>
      <c r="M3" s="7" t="str">
        <f>HYPERLINK("https://ieeexplore-ieee-org.proxy.wm.edu/document/8094428","Deep Green: Modelling Time-Series of Software Energy Consumption")</f>
        <v>Deep Green: Modelling Time-Series of Software Energy Consumption</v>
      </c>
      <c r="N3" s="7" t="str">
        <f>HYPERLINK("http://proceedings.mlr.press/v70/deng17a/deng17a.pdf","Image-to-markup generation with coarse-to-fine attention")</f>
        <v>Image-to-markup generation with coarse-to-fine attention</v>
      </c>
      <c r="O3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P3" s="7" t="str">
        <f>HYPERLINK("https://dl-acm-org.proxy.wm.edu/citation.cfm?id=2884804","Automatically Learning Semantic Features for Defect Prediction")</f>
        <v>Automatically Learning Semantic Features for Defect Prediction</v>
      </c>
      <c r="Q3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R3" s="8" t="str">
        <f>HYPERLINK("https://papers.nips.cc/paper/7521-tree-to-tree-neural-networks-for-program-translation","Tree-to-tree neural networks for program translation")</f>
        <v>Tree-to-tree neural networks for program translation</v>
      </c>
      <c r="S3" s="9" t="s">
        <v>24</v>
      </c>
      <c r="T3" s="10" t="str">
        <f>HYPERLINK("http://www1.chapman.edu/~linstead/ottMSR2018.pdf","A Deep Learning Approach to Identifying Source Code in
Images and Video")</f>
        <v>A Deep Learning Approach to Identifying Source Code in
Images and Video</v>
      </c>
      <c r="U3" s="11" t="str">
        <f>HYPERLINK("https://ieeexplore-ieee-org.proxy.wm.edu/document/8493285","Automating Intention Mining")</f>
        <v>Automating Intention Mining</v>
      </c>
      <c r="V3" s="12" t="s">
        <v>25</v>
      </c>
      <c r="W3" s="13" t="s">
        <v>26</v>
      </c>
    </row>
    <row r="4" ht="57.0" customHeight="1">
      <c r="A4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B4" s="7" t="str">
        <f>HYPERLINK("https://dl-acm-org.proxy.wm.edu/citation.cfm?id=3106290","Are deep neural networks the best choice for modeling source code?")</f>
        <v>Are deep neural networks the best choice for modeling source code?</v>
      </c>
      <c r="C4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D4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E4" s="9" t="s">
        <v>27</v>
      </c>
      <c r="F4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G4" s="8" t="str">
        <f>HYPERLINK("https://arxiv.org/abs/1711.07163","Dynamic Neural Program Embedding for Program Repair")</f>
        <v>Dynamic Neural Program Embedding for Program Repair</v>
      </c>
      <c r="H4" s="7" t="str">
        <f>HYPERLINK("https://www.cs.rice.edu/~sc40/pubs/murali-fse17.pdf","Bayesian specification learning for finding API usage errors")</f>
        <v>Bayesian specification learning for finding API usage errors</v>
      </c>
      <c r="I4" s="14"/>
      <c r="J4" s="11" t="str">
        <f>HYPERLINK("https://dl-acm-org.proxy.wm.edu/citation.cfm?id=3213848","Compiler Fuzzing Through Deep Learning")</f>
        <v>Compiler Fuzzing Through Deep Learning</v>
      </c>
      <c r="K4" s="8" t="str">
        <f>HYPERLINK("https://arxiv.org/abs/1708.02884","Predicting and Evaluating Software Model Growth in the Automotive Industry")</f>
        <v>Predicting and Evaluating Software Model Growth in the Automotive Industry</v>
      </c>
      <c r="L4" s="7" t="str">
        <f>HYPERLINK("https://ieeexplore.ieee.org/document/7582748/versions","Deep learning code fragments for code clone detection")</f>
        <v>Deep learning code fragments for code clone detection</v>
      </c>
      <c r="M4" s="14"/>
      <c r="N4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O4" s="7" t="str">
        <f>HYPERLINK("https://arxiv.org/abs/1809.04059","Neural-augmented Static Analysis of Android Communication")</f>
        <v>Neural-augmented Static Analysis of Android Communication</v>
      </c>
      <c r="P4" s="15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Q4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R4" s="14"/>
      <c r="S4" s="13" t="s">
        <v>28</v>
      </c>
      <c r="T4" s="16" t="s">
        <v>29</v>
      </c>
      <c r="U4" s="14"/>
      <c r="V4" s="16" t="s">
        <v>30</v>
      </c>
      <c r="W4" s="17"/>
    </row>
    <row r="5" ht="57.0" customHeight="1">
      <c r="A5" s="7" t="str">
        <f>HYPERLINK("http://proceedings.mlr.press/v37/piech15.html","Learning program embeddings to propagate feedback on student code")</f>
        <v>Learning program embeddings to propagate feedback on student code</v>
      </c>
      <c r="B5" s="7" t="str">
        <f>HYPERLINK("https://dl.acm.org/citation.cfm?id=2820559","Toward Deep Learning Software Repositories")</f>
        <v>Toward Deep Learning Software Repositories</v>
      </c>
      <c r="C5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D5" s="11" t="str">
        <f>HYPERLINK("https://dl-acm-org.proxy.wm.edu/citation.cfm?id=3180167","Deep Code Search")</f>
        <v>Deep Code Search</v>
      </c>
      <c r="E5" s="9" t="s">
        <v>31</v>
      </c>
      <c r="F5" s="7" t="str">
        <f>HYPERLINK("https://arxiv.org/pdf/1602.03001.pdf","A convolutional attention network for extreme summarization of source code")</f>
        <v>A convolutional attention network for extreme summarization of source code</v>
      </c>
      <c r="G5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H5" s="18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I5" s="14"/>
      <c r="J5" s="8" t="str">
        <f>HYPERLINK("https://papers.nips.cc/paper/8001-learning-loop-invariants-for-program-verification","Learning loop invariants for program verification")</f>
        <v>Learning loop invariants for program verification</v>
      </c>
      <c r="K5" s="8" t="str">
        <f>HYPERLINK("https://ieeexplore-ieee-org.proxy.wm.edu/document/7898472","Predicting Delivery Capability in Iterative Software Development")</f>
        <v>Predicting Delivery Capability in Iterative Software Development</v>
      </c>
      <c r="L5" s="8" t="str">
        <f>HYPERLINK("https://arxiv.org/abs/1806.05837","Oreo: Detection of Clones in the Twilight Zone")</f>
        <v>Oreo: Detection of Clones in the Twilight Zone</v>
      </c>
      <c r="M5" s="14"/>
      <c r="N5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O5" s="11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P5" s="13" t="s">
        <v>32</v>
      </c>
      <c r="Q5" s="8" t="str">
        <f>HYPERLINK("http://delivery.acm.org/10.1145/3190000/3180195/p94-lin.pdf","Sentiment Analysis for Software Engineering: How Far Can We Go?")</f>
        <v>Sentiment Analysis for Software Engineering: How Far Can We Go?</v>
      </c>
      <c r="R5" s="14"/>
      <c r="S5" s="14"/>
      <c r="T5" s="14"/>
      <c r="U5" s="14"/>
      <c r="V5" s="14"/>
      <c r="W5" s="14"/>
    </row>
    <row r="6" ht="57.0" customHeight="1">
      <c r="A6" s="11" t="str">
        <f>HYPERLINK("https://dl-acm-org.proxy.wm.edu/citation.cfm?id=3236051","Deep Learning Type Inference")</f>
        <v>Deep Learning Type Inference</v>
      </c>
      <c r="B6" s="7" t="str">
        <f>HYPERLINK("https://dl.acm.org/citation.cfm?id=2950334","Deep API Learning")</f>
        <v>Deep API Learning</v>
      </c>
      <c r="C6" s="8" t="str">
        <f>HYPERLINK("https://papers.nips.cc/paper/6803-neural-program-meta-induction.pdf","Neural program metainduction.")</f>
        <v>Neural program metainduction.</v>
      </c>
      <c r="D6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E6" s="9" t="s">
        <v>33</v>
      </c>
      <c r="F6" s="9" t="s">
        <v>34</v>
      </c>
      <c r="G6" s="20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H6" s="21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I6" s="14"/>
      <c r="J6" s="16" t="s">
        <v>35</v>
      </c>
      <c r="K6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L6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M6" s="14"/>
      <c r="N6" s="14"/>
      <c r="O6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P6" s="13" t="s">
        <v>36</v>
      </c>
      <c r="Q6" s="13" t="s">
        <v>37</v>
      </c>
      <c r="R6" s="14"/>
      <c r="S6" s="14"/>
      <c r="T6" s="14"/>
      <c r="U6" s="14"/>
      <c r="V6" s="14"/>
      <c r="W6" s="14"/>
    </row>
    <row r="7" ht="57.0" customHeight="1">
      <c r="A7" s="11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B7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C7" s="7" t="str">
        <f>HYPERLINK("http://proceedings.mlr.press/v80/sun18a.html","Neural Program Synthesis from Diverse Demonstration Videos")</f>
        <v>Neural Program Synthesis from Diverse Demonstration Videos</v>
      </c>
      <c r="D7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E7" s="9" t="s">
        <v>38</v>
      </c>
      <c r="F7" s="9" t="s">
        <v>39</v>
      </c>
      <c r="G7" s="15" t="str">
        <f>HYPERLINK("https://ieeexplore-ieee-org.proxy.wm.edu/document/8565907","Mining Fix Patterns for FindBugs Violations")</f>
        <v>Mining Fix Patterns for FindBugs Violations</v>
      </c>
      <c r="H7" s="9" t="s">
        <v>40</v>
      </c>
      <c r="I7" s="14"/>
      <c r="J7" s="13" t="s">
        <v>41</v>
      </c>
      <c r="K7" s="11" t="str">
        <f>HYPERLINK("https://ieeexplore.ieee.org/document/8255666","A deep learning model for estimating story points")</f>
        <v>A deep learning model for estimating story points</v>
      </c>
      <c r="L7" s="8" t="str">
        <f>HYPERLINK("https://dl.acm.org/citation.cfm?id=3238199","αDiff: cross-version binary code similarity detection with DNN")</f>
        <v>αDiff: cross-version binary code similarity detection with DNN</v>
      </c>
      <c r="M7" s="14"/>
      <c r="N7" s="14"/>
      <c r="O7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P7" s="13" t="s">
        <v>42</v>
      </c>
      <c r="Q7" s="13" t="s">
        <v>43</v>
      </c>
      <c r="R7" s="14"/>
      <c r="S7" s="17"/>
      <c r="T7" s="14"/>
      <c r="U7" s="14"/>
      <c r="V7" s="14"/>
      <c r="W7" s="14"/>
    </row>
    <row r="8" ht="57.0" customHeight="1">
      <c r="A8" s="8" t="str">
        <f>HYPERLINK("https://arxiv.org/abs/1711.00740","Learning to represent programs with graphs")</f>
        <v>Learning to represent programs with graphs</v>
      </c>
      <c r="B8" s="22" t="s">
        <v>44</v>
      </c>
      <c r="C8" s="7" t="str">
        <f>HYPERLINK("https://arxiv.org/abs/1703.05698","Neural sketch learning for conditional program generation")</f>
        <v>Neural sketch learning for conditional program generation</v>
      </c>
      <c r="D8" s="15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8" s="13" t="s">
        <v>45</v>
      </c>
      <c r="F8" s="9" t="s">
        <v>46</v>
      </c>
      <c r="G8" s="9" t="s">
        <v>40</v>
      </c>
      <c r="H8" s="9" t="s">
        <v>47</v>
      </c>
      <c r="I8" s="14"/>
      <c r="J8" s="13" t="s">
        <v>48</v>
      </c>
      <c r="K8" s="11" t="str">
        <f>HYPERLINK("https://ieeexplore-ieee-org.proxy.wm.edu/document/8493285","Automating Intention Mining")</f>
        <v>Automating Intention Mining</v>
      </c>
      <c r="L8" s="11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M8" s="14"/>
      <c r="N8" s="14"/>
      <c r="O8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P8" s="13" t="s">
        <v>49</v>
      </c>
      <c r="Q8" s="14"/>
      <c r="R8" s="14"/>
      <c r="S8" s="14"/>
      <c r="T8" s="14"/>
      <c r="U8" s="14"/>
      <c r="V8" s="14"/>
      <c r="W8" s="14"/>
    </row>
    <row r="9" ht="57.0" customHeight="1">
      <c r="A9" s="7" t="str">
        <f>HYPERLINK("https://dl.acm.org/citation.cfm?id=2786849","Suggesting Accurate Method and Class Names")</f>
        <v>Suggesting Accurate Method and Class Names</v>
      </c>
      <c r="B9" s="16" t="s">
        <v>50</v>
      </c>
      <c r="C9" s="7" t="str">
        <f>HYPERLINK("https://arxiv.org/abs/1511.06279","Neural programmer-interpreters")</f>
        <v>Neural programmer-interpreters</v>
      </c>
      <c r="D9" s="9" t="s">
        <v>51</v>
      </c>
      <c r="E9" s="23" t="s">
        <v>52</v>
      </c>
      <c r="F9" s="14"/>
      <c r="G9" s="9" t="s">
        <v>47</v>
      </c>
      <c r="H9" s="9" t="s">
        <v>53</v>
      </c>
      <c r="I9" s="14"/>
      <c r="J9" s="14"/>
      <c r="K9" s="16" t="s">
        <v>30</v>
      </c>
      <c r="L9" s="9" t="s">
        <v>54</v>
      </c>
      <c r="M9" s="14"/>
      <c r="N9" s="14"/>
      <c r="O9" s="9" t="s">
        <v>55</v>
      </c>
      <c r="Q9" s="14"/>
      <c r="R9" s="14"/>
      <c r="S9" s="14"/>
      <c r="T9" s="14"/>
      <c r="U9" s="14"/>
      <c r="V9" s="14"/>
      <c r="W9" s="14"/>
    </row>
    <row r="10" ht="57.0" customHeight="1">
      <c r="A10" s="9" t="s">
        <v>56</v>
      </c>
      <c r="B10" s="23" t="s">
        <v>57</v>
      </c>
      <c r="C10" s="7" t="str">
        <f>HYPERLINK("https://papers.nips.cc/paper/6284-latent-attention-for-if-then-program-synthesis","Latent attention for if-then program synthesis")</f>
        <v>Latent attention for if-then program synthesis</v>
      </c>
      <c r="D10" s="9" t="s">
        <v>39</v>
      </c>
      <c r="E10" s="14"/>
      <c r="F10" s="14"/>
      <c r="G10" s="23" t="s">
        <v>58</v>
      </c>
      <c r="H10" s="9" t="s">
        <v>59</v>
      </c>
      <c r="I10" s="14"/>
      <c r="J10" s="14"/>
      <c r="K10" s="14"/>
      <c r="L10" s="9" t="s">
        <v>60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ht="57.0" customHeight="1">
      <c r="A11" s="9" t="s">
        <v>61</v>
      </c>
      <c r="B11" s="23" t="s">
        <v>62</v>
      </c>
      <c r="C11" s="7" t="str">
        <f>HYPERLINK("https://arxiv.org/abs/1611.01989","Deepcoder: Learning to write programs")</f>
        <v>Deepcoder: Learning to write programs</v>
      </c>
      <c r="D11" s="7" t="str">
        <f>HYPERLINK("https://ieeexplore.ieee.org/document/7332513","Exploring the use of deep learning for feature location")</f>
        <v>Exploring the use of deep learning for feature location</v>
      </c>
      <c r="E11" s="14"/>
      <c r="F11" s="14"/>
      <c r="G11" s="14"/>
      <c r="H11" s="9" t="s">
        <v>33</v>
      </c>
      <c r="I11" s="14"/>
      <c r="J11" s="14"/>
      <c r="K11" s="14"/>
      <c r="L11" s="9" t="s">
        <v>63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ht="57.0" customHeight="1">
      <c r="A12" s="16" t="s">
        <v>53</v>
      </c>
      <c r="B12" s="23" t="s">
        <v>64</v>
      </c>
      <c r="C12" s="8" t="str">
        <f>HYPERLINK("https://arxiv.org/pdf/1703.07469.pdf","Robustfill: Neural program learning under noisy i/o")</f>
        <v>Robustfill: Neural program learning under noisy i/o</v>
      </c>
      <c r="D12" s="13" t="s">
        <v>65</v>
      </c>
      <c r="E12" s="14"/>
      <c r="F12" s="14"/>
      <c r="G12" s="14"/>
      <c r="H12" s="9" t="s">
        <v>66</v>
      </c>
      <c r="I12" s="14"/>
      <c r="J12" s="14"/>
      <c r="K12" s="14"/>
      <c r="L12" s="13" t="s">
        <v>67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ht="57.0" customHeight="1">
      <c r="A13" s="16" t="s">
        <v>68</v>
      </c>
      <c r="B13" s="24"/>
      <c r="C13" s="7" t="str">
        <f>HYPERLINK("https://arxiv.org/abs/1805.04276","Leveraging grammar and reinforcement learning for neural program synthesis")</f>
        <v>Leveraging grammar and reinforcement learning for neural program synthesis</v>
      </c>
      <c r="D13" s="24"/>
      <c r="E13" s="14"/>
      <c r="F13" s="14"/>
      <c r="G13" s="14"/>
      <c r="H13" s="9" t="s">
        <v>69</v>
      </c>
      <c r="I13" s="14"/>
      <c r="J13" s="14"/>
      <c r="K13" s="14"/>
      <c r="L13" s="23" t="s">
        <v>70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ht="57.0" customHeight="1">
      <c r="A14" s="16" t="s">
        <v>63</v>
      </c>
      <c r="B14" s="24"/>
      <c r="C14" s="7" t="str">
        <f>HYPERLINK("https://arxiv.org/abs/1804.01186","Neural-guided deductive search for real-time program synthesis from examples")</f>
        <v>Neural-guided deductive search for real-time program synthesis from examples</v>
      </c>
      <c r="D14" s="24"/>
      <c r="E14" s="14"/>
      <c r="F14" s="14"/>
      <c r="G14" s="14"/>
      <c r="H14" s="23" t="s">
        <v>71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ht="57.0" customHeight="1">
      <c r="A15" s="16" t="s">
        <v>46</v>
      </c>
      <c r="B15" s="24"/>
      <c r="C15" s="7" t="str">
        <f>HYPERLINK("https://arxiv.org/abs/1706.01284","Towards synthesizing complex programs from input-output")</f>
        <v>Towards synthesizing complex programs from input-output</v>
      </c>
      <c r="D15" s="24"/>
      <c r="E15" s="14"/>
      <c r="F15" s="14"/>
      <c r="G15" s="14"/>
      <c r="H15" s="13" t="s">
        <v>72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ht="57.0" customHeight="1">
      <c r="A16" s="23" t="s">
        <v>73</v>
      </c>
      <c r="B16" s="24"/>
      <c r="C16" s="8" t="str">
        <f>HYPERLINK("https://dl-acm-org.proxy.wm.edu/citation.cfm?id=3264832","On the Naturalness of Proofs")</f>
        <v>On the Naturalness of Proofs</v>
      </c>
      <c r="D16" s="2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ht="57.0" customHeight="1">
      <c r="A17" s="24"/>
      <c r="B17" s="24"/>
      <c r="C17" s="11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D17" s="2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ht="57.0" customHeight="1">
      <c r="C18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D18" s="24"/>
      <c r="E18" s="14"/>
      <c r="F18" s="14"/>
      <c r="G18" s="14"/>
      <c r="H18" s="14"/>
      <c r="I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ht="57.0" customHeight="1">
      <c r="A19" s="24"/>
      <c r="B19" s="24"/>
      <c r="C19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G19" s="14"/>
      <c r="J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ht="57.0" customHeight="1">
      <c r="A20" s="24"/>
      <c r="B20" s="24"/>
      <c r="C20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D20" s="2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ht="57.0" customHeight="1">
      <c r="A21" s="24"/>
      <c r="B21" s="24"/>
      <c r="C21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D21" s="2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ht="57.0" customHeight="1">
      <c r="A22" s="24"/>
      <c r="B22" s="24"/>
      <c r="C22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D22" s="2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ht="57.0" customHeight="1">
      <c r="A23" s="24"/>
      <c r="B23" s="24"/>
      <c r="C23" s="9" t="s">
        <v>74</v>
      </c>
      <c r="D23" s="2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ht="57.0" customHeight="1">
      <c r="A24" s="24"/>
      <c r="B24" s="24"/>
      <c r="C24" s="9" t="s">
        <v>75</v>
      </c>
      <c r="D24" s="2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ht="57.0" customHeight="1">
      <c r="A25" s="24"/>
      <c r="B25" s="24"/>
      <c r="C25" s="14"/>
      <c r="D25" s="2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ht="57.0" customHeight="1">
      <c r="A26" s="24"/>
      <c r="B26" s="24"/>
      <c r="C26" s="14"/>
      <c r="D26" s="2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ht="57.0" customHeight="1">
      <c r="A27" s="25"/>
      <c r="B27" s="25"/>
      <c r="C27" s="14"/>
      <c r="D27" s="24"/>
      <c r="E27" s="14"/>
      <c r="F27" s="14"/>
      <c r="G27" s="14"/>
      <c r="H27" s="14"/>
      <c r="I27" s="14"/>
      <c r="J27" s="2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26"/>
      <c r="W27" s="26"/>
    </row>
    <row r="28" ht="57.0" customHeight="1">
      <c r="A28" s="24"/>
      <c r="B28" s="24"/>
      <c r="C28" s="26"/>
      <c r="D28" s="25"/>
      <c r="E28" s="26"/>
      <c r="F28" s="17"/>
      <c r="G28" s="26"/>
      <c r="H28" s="26"/>
      <c r="I28" s="26"/>
      <c r="J28" s="2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4"/>
      <c r="W28" s="24"/>
    </row>
    <row r="29" ht="57.0" customHeight="1">
      <c r="A29" s="24"/>
      <c r="B29" s="24"/>
      <c r="C29" s="24"/>
      <c r="D29" s="24"/>
      <c r="E29" s="24"/>
      <c r="F29" s="24"/>
      <c r="G29" s="24"/>
      <c r="H29" s="24"/>
      <c r="I29" s="24"/>
      <c r="J29" s="1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14"/>
      <c r="W29" s="14"/>
    </row>
    <row r="30" ht="57.0" customHeight="1">
      <c r="A30" s="24"/>
      <c r="B30" s="24"/>
      <c r="C30" s="14"/>
      <c r="D30" s="2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ht="57.0" customHeight="1">
      <c r="A31" s="24"/>
      <c r="B31" s="24"/>
      <c r="C31" s="14"/>
      <c r="D31" s="2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ht="57.0" customHeight="1">
      <c r="A32" s="24"/>
      <c r="B32" s="24"/>
      <c r="C32" s="14"/>
      <c r="D32" s="2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ht="57.0" customHeight="1">
      <c r="A33" s="24"/>
      <c r="B33" s="24"/>
      <c r="C33" s="14"/>
      <c r="D33" s="2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ht="57.0" customHeight="1">
      <c r="A34" s="24"/>
      <c r="B34" s="24"/>
      <c r="C34" s="14"/>
      <c r="D34" s="2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ht="57.0" customHeight="1">
      <c r="A35" s="24"/>
      <c r="B35" s="24"/>
      <c r="C35" s="14"/>
      <c r="D35" s="2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ht="57.0" customHeight="1">
      <c r="A36" s="24"/>
      <c r="B36" s="24"/>
      <c r="C36" s="14"/>
      <c r="D36" s="2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ht="57.0" customHeight="1">
      <c r="A37" s="24"/>
      <c r="B37" s="24"/>
      <c r="C37" s="14"/>
      <c r="D37" s="2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ht="57.0" customHeight="1">
      <c r="A38" s="24"/>
      <c r="B38" s="24"/>
      <c r="C38" s="14"/>
      <c r="D38" s="2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ht="57.0" customHeight="1">
      <c r="A39" s="24"/>
      <c r="B39" s="24"/>
      <c r="C39" s="14"/>
      <c r="D39" s="2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ht="57.0" customHeight="1">
      <c r="A40" s="24"/>
      <c r="B40" s="24"/>
      <c r="C40" s="14"/>
      <c r="D40" s="2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ht="57.0" customHeight="1">
      <c r="A41" s="24"/>
      <c r="B41" s="24"/>
      <c r="C41" s="14"/>
      <c r="D41" s="2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ht="57.0" customHeight="1">
      <c r="A42" s="24"/>
      <c r="B42" s="24"/>
      <c r="C42" s="14"/>
      <c r="D42" s="2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ht="57.0" customHeight="1">
      <c r="A43" s="24"/>
      <c r="B43" s="24"/>
      <c r="C43" s="14"/>
      <c r="D43" s="2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ht="57.0" customHeight="1">
      <c r="A44" s="24"/>
      <c r="B44" s="24"/>
      <c r="C44" s="14"/>
      <c r="D44" s="2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ht="57.0" customHeight="1">
      <c r="A45" s="24"/>
      <c r="B45" s="24"/>
      <c r="C45" s="14"/>
      <c r="D45" s="2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ht="57.0" customHeight="1">
      <c r="A46" s="24"/>
      <c r="B46" s="24"/>
      <c r="C46" s="14"/>
      <c r="D46" s="2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ht="57.0" customHeight="1">
      <c r="A47" s="24"/>
      <c r="B47" s="24"/>
      <c r="C47" s="14"/>
      <c r="D47" s="2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ht="57.0" customHeight="1">
      <c r="A48" s="24"/>
      <c r="B48" s="24"/>
      <c r="C48" s="14"/>
      <c r="D48" s="2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57.0" customHeight="1">
      <c r="A49" s="24"/>
      <c r="B49" s="24"/>
      <c r="C49" s="14"/>
      <c r="D49" s="2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57.0" customHeight="1">
      <c r="A50" s="24"/>
      <c r="B50" s="24"/>
      <c r="C50" s="14"/>
      <c r="D50" s="2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ht="57.0" customHeight="1">
      <c r="A51" s="24"/>
      <c r="B51" s="24"/>
      <c r="C51" s="14"/>
      <c r="D51" s="2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ht="57.0" customHeight="1">
      <c r="A52" s="24"/>
      <c r="B52" s="24"/>
      <c r="C52" s="14"/>
      <c r="D52" s="2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ht="57.0" customHeight="1">
      <c r="A53" s="24"/>
      <c r="B53" s="24"/>
      <c r="C53" s="14"/>
      <c r="D53" s="2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ht="57.0" customHeight="1">
      <c r="A54" s="24"/>
      <c r="B54" s="24"/>
      <c r="C54" s="14"/>
      <c r="D54" s="2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ht="57.0" customHeight="1">
      <c r="A55" s="24"/>
      <c r="B55" s="24"/>
      <c r="C55" s="14"/>
      <c r="D55" s="2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ht="57.0" customHeight="1">
      <c r="A56" s="24"/>
      <c r="B56" s="24"/>
      <c r="C56" s="14"/>
      <c r="D56" s="2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ht="57.0" customHeight="1">
      <c r="A57" s="24"/>
      <c r="B57" s="24"/>
      <c r="C57" s="14"/>
      <c r="D57" s="2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ht="57.0" customHeight="1">
      <c r="A58" s="24"/>
      <c r="B58" s="24"/>
      <c r="C58" s="14"/>
      <c r="D58" s="2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ht="57.0" customHeight="1">
      <c r="A59" s="24"/>
      <c r="B59" s="24"/>
      <c r="C59" s="14"/>
      <c r="D59" s="2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ht="57.0" customHeight="1">
      <c r="A60" s="24"/>
      <c r="B60" s="24"/>
      <c r="C60" s="14"/>
      <c r="D60" s="2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ht="57.0" customHeight="1">
      <c r="A61" s="24"/>
      <c r="B61" s="24"/>
      <c r="C61" s="14"/>
      <c r="D61" s="2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ht="57.0" customHeight="1">
      <c r="A62" s="24"/>
      <c r="B62" s="24"/>
      <c r="C62" s="14"/>
      <c r="D62" s="2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ht="57.0" customHeight="1">
      <c r="A63" s="24"/>
      <c r="B63" s="24"/>
      <c r="C63" s="14"/>
      <c r="D63" s="2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ht="57.0" customHeight="1">
      <c r="A64" s="24"/>
      <c r="B64" s="24"/>
      <c r="C64" s="14"/>
      <c r="D64" s="2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ht="57.0" customHeight="1">
      <c r="A65" s="24"/>
      <c r="B65" s="24"/>
      <c r="C65" s="14"/>
      <c r="D65" s="2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ht="57.0" customHeight="1">
      <c r="A66" s="24"/>
      <c r="B66" s="24"/>
      <c r="C66" s="14"/>
      <c r="D66" s="2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ht="57.0" customHeight="1">
      <c r="A67" s="24"/>
      <c r="B67" s="24"/>
      <c r="C67" s="14"/>
      <c r="D67" s="2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ht="57.0" customHeight="1">
      <c r="A68" s="24"/>
      <c r="B68" s="24"/>
      <c r="C68" s="14"/>
      <c r="D68" s="2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ht="57.0" customHeight="1">
      <c r="A69" s="24"/>
      <c r="B69" s="24"/>
      <c r="C69" s="14"/>
      <c r="D69" s="2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ht="57.0" customHeight="1">
      <c r="A70" s="24"/>
      <c r="B70" s="24"/>
      <c r="C70" s="14"/>
      <c r="D70" s="2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ht="57.0" customHeight="1">
      <c r="A71" s="24"/>
      <c r="B71" s="24"/>
      <c r="C71" s="14"/>
      <c r="D71" s="2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ht="57.0" customHeight="1">
      <c r="A72" s="24"/>
      <c r="B72" s="24"/>
      <c r="C72" s="14"/>
      <c r="D72" s="2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ht="57.0" customHeight="1">
      <c r="A73" s="24"/>
      <c r="B73" s="24"/>
      <c r="C73" s="14"/>
      <c r="D73" s="2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ht="57.0" customHeight="1">
      <c r="A74" s="24"/>
      <c r="B74" s="24"/>
      <c r="C74" s="14"/>
      <c r="D74" s="2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ht="57.0" customHeight="1">
      <c r="A75" s="24"/>
      <c r="B75" s="24"/>
      <c r="C75" s="14"/>
      <c r="D75" s="2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ht="57.0" customHeight="1">
      <c r="A76" s="24"/>
      <c r="B76" s="24"/>
      <c r="C76" s="14"/>
      <c r="D76" s="2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ht="57.0" customHeight="1">
      <c r="A77" s="24"/>
      <c r="B77" s="24"/>
      <c r="C77" s="14"/>
      <c r="D77" s="2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ht="57.0" customHeight="1">
      <c r="A78" s="24"/>
      <c r="B78" s="24"/>
      <c r="C78" s="14"/>
      <c r="D78" s="2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ht="57.0" customHeight="1">
      <c r="A79" s="24"/>
      <c r="B79" s="24"/>
      <c r="C79" s="14"/>
      <c r="D79" s="2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ht="57.0" customHeight="1">
      <c r="A80" s="24"/>
      <c r="B80" s="24"/>
      <c r="C80" s="14"/>
      <c r="D80" s="2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ht="57.0" customHeight="1">
      <c r="A81" s="24"/>
      <c r="B81" s="24"/>
      <c r="C81" s="14"/>
      <c r="D81" s="2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ht="57.0" customHeight="1">
      <c r="A82" s="24"/>
      <c r="B82" s="24"/>
      <c r="C82" s="14"/>
      <c r="D82" s="2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ht="57.0" customHeight="1">
      <c r="A83" s="24"/>
      <c r="B83" s="24"/>
      <c r="C83" s="14"/>
      <c r="D83" s="2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ht="57.0" customHeight="1">
      <c r="A84" s="24"/>
      <c r="B84" s="24"/>
      <c r="C84" s="14"/>
      <c r="D84" s="2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ht="57.0" customHeight="1">
      <c r="A85" s="24"/>
      <c r="B85" s="24"/>
      <c r="C85" s="14"/>
      <c r="D85" s="2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ht="57.0" customHeight="1">
      <c r="A86" s="24"/>
      <c r="B86" s="24"/>
      <c r="C86" s="14"/>
      <c r="D86" s="2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ht="57.0" customHeight="1">
      <c r="A87" s="24"/>
      <c r="B87" s="24"/>
      <c r="C87" s="14"/>
      <c r="D87" s="2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ht="57.0" customHeight="1">
      <c r="A88" s="24"/>
      <c r="B88" s="24"/>
      <c r="C88" s="14"/>
      <c r="D88" s="2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ht="57.0" customHeight="1">
      <c r="A89" s="24"/>
      <c r="B89" s="24"/>
      <c r="C89" s="14"/>
      <c r="D89" s="2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ht="57.0" customHeight="1">
      <c r="A90" s="24"/>
      <c r="B90" s="24"/>
      <c r="C90" s="14"/>
      <c r="D90" s="2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ht="57.0" customHeight="1">
      <c r="A91" s="24"/>
      <c r="B91" s="24"/>
      <c r="C91" s="14"/>
      <c r="D91" s="2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ht="57.0" customHeight="1">
      <c r="A92" s="24"/>
      <c r="B92" s="24"/>
      <c r="C92" s="14"/>
      <c r="D92" s="2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ht="57.0" customHeight="1">
      <c r="A93" s="24"/>
      <c r="B93" s="24"/>
      <c r="C93" s="14"/>
      <c r="D93" s="2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ht="57.0" customHeight="1">
      <c r="A94" s="24"/>
      <c r="B94" s="24"/>
      <c r="C94" s="14"/>
      <c r="D94" s="2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ht="57.0" customHeight="1">
      <c r="A95" s="24"/>
      <c r="B95" s="24"/>
      <c r="C95" s="14"/>
      <c r="D95" s="2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ht="57.0" customHeight="1">
      <c r="A96" s="24"/>
      <c r="B96" s="24"/>
      <c r="C96" s="14"/>
      <c r="D96" s="2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ht="57.0" customHeight="1">
      <c r="A97" s="24"/>
      <c r="B97" s="24"/>
      <c r="C97" s="14"/>
      <c r="D97" s="2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ht="57.0" customHeight="1">
      <c r="A98" s="24"/>
      <c r="B98" s="24"/>
      <c r="C98" s="14"/>
      <c r="D98" s="2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ht="57.0" customHeight="1">
      <c r="A99" s="24"/>
      <c r="B99" s="24"/>
      <c r="C99" s="14"/>
      <c r="D99" s="2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ht="57.0" customHeight="1">
      <c r="A100" s="24"/>
      <c r="B100" s="24"/>
      <c r="C100" s="14"/>
      <c r="D100" s="2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ht="57.0" customHeight="1">
      <c r="A101" s="24"/>
      <c r="B101" s="24"/>
      <c r="C101" s="14"/>
      <c r="D101" s="2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ht="57.0" customHeight="1">
      <c r="A102" s="24"/>
      <c r="B102" s="24"/>
      <c r="C102" s="14"/>
      <c r="D102" s="2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ht="57.0" customHeight="1">
      <c r="A103" s="24"/>
      <c r="B103" s="24"/>
      <c r="C103" s="14"/>
      <c r="D103" s="2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ht="57.0" customHeight="1">
      <c r="A104" s="24"/>
      <c r="B104" s="24"/>
      <c r="C104" s="14"/>
      <c r="D104" s="2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ht="57.0" customHeight="1">
      <c r="A105" s="24"/>
      <c r="B105" s="24"/>
      <c r="C105" s="14"/>
      <c r="D105" s="2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ht="57.0" customHeight="1">
      <c r="A106" s="24"/>
      <c r="B106" s="24"/>
      <c r="C106" s="14"/>
      <c r="D106" s="2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ht="57.0" customHeight="1">
      <c r="A107" s="24"/>
      <c r="B107" s="24"/>
      <c r="C107" s="14"/>
      <c r="D107" s="2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ht="57.0" customHeight="1">
      <c r="A108" s="24"/>
      <c r="B108" s="24"/>
      <c r="C108" s="14"/>
      <c r="D108" s="2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ht="57.0" customHeight="1">
      <c r="A109" s="24"/>
      <c r="B109" s="24"/>
      <c r="C109" s="14"/>
      <c r="D109" s="2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ht="57.0" customHeight="1">
      <c r="A110" s="24"/>
      <c r="B110" s="24"/>
      <c r="C110" s="14"/>
      <c r="D110" s="2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ht="57.0" customHeight="1">
      <c r="A111" s="24"/>
      <c r="B111" s="24"/>
      <c r="C111" s="14"/>
      <c r="D111" s="2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ht="57.0" customHeight="1">
      <c r="A112" s="24"/>
      <c r="B112" s="24"/>
      <c r="C112" s="14"/>
      <c r="D112" s="2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ht="57.0" customHeight="1">
      <c r="A113" s="24"/>
      <c r="B113" s="24"/>
      <c r="C113" s="14"/>
      <c r="D113" s="2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ht="57.0" customHeight="1">
      <c r="A114" s="24"/>
      <c r="B114" s="24"/>
      <c r="C114" s="14"/>
      <c r="D114" s="2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ht="57.0" customHeight="1">
      <c r="A115" s="24"/>
      <c r="B115" s="24"/>
      <c r="C115" s="14"/>
      <c r="D115" s="2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ht="57.0" customHeight="1">
      <c r="A116" s="24"/>
      <c r="B116" s="24"/>
      <c r="C116" s="14"/>
      <c r="D116" s="2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ht="57.0" customHeight="1">
      <c r="A117" s="24"/>
      <c r="B117" s="24"/>
      <c r="C117" s="14"/>
      <c r="D117" s="2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ht="57.0" customHeight="1">
      <c r="A118" s="24"/>
      <c r="B118" s="24"/>
      <c r="C118" s="14"/>
      <c r="D118" s="2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ht="57.0" customHeight="1">
      <c r="A119" s="24"/>
      <c r="B119" s="24"/>
      <c r="C119" s="14"/>
      <c r="D119" s="2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ht="57.0" customHeight="1">
      <c r="A120" s="24"/>
      <c r="B120" s="24"/>
      <c r="C120" s="14"/>
      <c r="D120" s="2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ht="57.0" customHeight="1">
      <c r="A121" s="24"/>
      <c r="B121" s="24"/>
      <c r="C121" s="14"/>
      <c r="D121" s="2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ht="57.0" customHeight="1">
      <c r="A122" s="24"/>
      <c r="B122" s="24"/>
      <c r="C122" s="14"/>
      <c r="D122" s="2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ht="57.0" customHeight="1">
      <c r="A123" s="24"/>
      <c r="B123" s="24"/>
      <c r="C123" s="14"/>
      <c r="D123" s="2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ht="57.0" customHeight="1">
      <c r="A124" s="24"/>
      <c r="B124" s="24"/>
      <c r="C124" s="14"/>
      <c r="D124" s="2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ht="57.0" customHeight="1">
      <c r="A125" s="24"/>
      <c r="B125" s="24"/>
      <c r="C125" s="14"/>
      <c r="D125" s="2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ht="57.0" customHeight="1">
      <c r="A126" s="24"/>
      <c r="B126" s="24"/>
      <c r="C126" s="14"/>
      <c r="D126" s="2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ht="57.0" customHeight="1">
      <c r="A127" s="24"/>
      <c r="B127" s="24"/>
      <c r="C127" s="14"/>
      <c r="D127" s="2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ht="57.0" customHeight="1">
      <c r="A128" s="24"/>
      <c r="B128" s="24"/>
      <c r="C128" s="14"/>
      <c r="D128" s="2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ht="57.0" customHeight="1">
      <c r="A129" s="24"/>
      <c r="B129" s="24"/>
      <c r="C129" s="14"/>
      <c r="D129" s="2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ht="57.0" customHeight="1">
      <c r="A130" s="24"/>
      <c r="B130" s="24"/>
      <c r="C130" s="14"/>
      <c r="D130" s="2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ht="57.0" customHeight="1">
      <c r="A131" s="24"/>
      <c r="B131" s="24"/>
      <c r="C131" s="14"/>
      <c r="D131" s="2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ht="57.0" customHeight="1">
      <c r="A132" s="24"/>
      <c r="B132" s="24"/>
      <c r="C132" s="14"/>
      <c r="D132" s="2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ht="57.0" customHeight="1">
      <c r="A133" s="24"/>
      <c r="B133" s="24"/>
      <c r="C133" s="14"/>
      <c r="D133" s="2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ht="57.0" customHeight="1">
      <c r="A134" s="24"/>
      <c r="B134" s="24"/>
      <c r="C134" s="14"/>
      <c r="D134" s="2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ht="57.0" customHeight="1">
      <c r="A135" s="24"/>
      <c r="B135" s="24"/>
      <c r="C135" s="14"/>
      <c r="D135" s="2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ht="57.0" customHeight="1">
      <c r="A136" s="24"/>
      <c r="B136" s="24"/>
      <c r="C136" s="14"/>
      <c r="D136" s="2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ht="57.0" customHeight="1">
      <c r="A137" s="24"/>
      <c r="B137" s="24"/>
      <c r="C137" s="14"/>
      <c r="D137" s="2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ht="57.0" customHeight="1">
      <c r="A138" s="24"/>
      <c r="B138" s="24"/>
      <c r="C138" s="14"/>
      <c r="D138" s="2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ht="57.0" customHeight="1">
      <c r="A139" s="24"/>
      <c r="B139" s="24"/>
      <c r="C139" s="14"/>
      <c r="D139" s="2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ht="57.0" customHeight="1">
      <c r="A140" s="24"/>
      <c r="B140" s="24"/>
      <c r="C140" s="14"/>
      <c r="D140" s="2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ht="57.0" customHeight="1">
      <c r="A141" s="24"/>
      <c r="B141" s="24"/>
      <c r="C141" s="14"/>
      <c r="D141" s="2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ht="57.0" customHeight="1">
      <c r="A142" s="24"/>
      <c r="B142" s="24"/>
      <c r="C142" s="14"/>
      <c r="D142" s="2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ht="57.0" customHeight="1">
      <c r="A143" s="24"/>
      <c r="B143" s="24"/>
      <c r="C143" s="14"/>
      <c r="D143" s="2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ht="57.0" customHeight="1">
      <c r="A144" s="24"/>
      <c r="B144" s="24"/>
      <c r="C144" s="14"/>
      <c r="D144" s="2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ht="57.0" customHeight="1">
      <c r="A145" s="24"/>
      <c r="B145" s="24"/>
      <c r="C145" s="14"/>
      <c r="D145" s="2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ht="57.0" customHeight="1">
      <c r="A146" s="24"/>
      <c r="B146" s="24"/>
      <c r="C146" s="14"/>
      <c r="D146" s="2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ht="57.0" customHeight="1">
      <c r="A147" s="24"/>
      <c r="B147" s="24"/>
      <c r="C147" s="14"/>
      <c r="D147" s="2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ht="57.0" customHeight="1">
      <c r="A148" s="24"/>
      <c r="B148" s="24"/>
      <c r="C148" s="14"/>
      <c r="D148" s="2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ht="57.0" customHeight="1">
      <c r="A149" s="24"/>
      <c r="B149" s="24"/>
      <c r="C149" s="14"/>
      <c r="D149" s="2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ht="57.0" customHeight="1">
      <c r="A150" s="24"/>
      <c r="B150" s="24"/>
      <c r="C150" s="14"/>
      <c r="D150" s="2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ht="57.0" customHeight="1">
      <c r="A151" s="24"/>
      <c r="B151" s="24"/>
      <c r="C151" s="14"/>
      <c r="D151" s="2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ht="57.0" customHeight="1">
      <c r="A152" s="24"/>
      <c r="B152" s="24"/>
      <c r="C152" s="14"/>
      <c r="D152" s="2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ht="57.0" customHeight="1">
      <c r="A153" s="24"/>
      <c r="B153" s="24"/>
      <c r="C153" s="14"/>
      <c r="D153" s="2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ht="57.0" customHeight="1">
      <c r="A154" s="24"/>
      <c r="B154" s="24"/>
      <c r="C154" s="14"/>
      <c r="D154" s="2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ht="57.0" customHeight="1">
      <c r="A155" s="24"/>
      <c r="B155" s="24"/>
      <c r="C155" s="14"/>
      <c r="D155" s="2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ht="57.0" customHeight="1">
      <c r="A156" s="24"/>
      <c r="B156" s="24"/>
      <c r="C156" s="14"/>
      <c r="D156" s="2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ht="57.0" customHeight="1">
      <c r="A157" s="24"/>
      <c r="B157" s="24"/>
      <c r="C157" s="14"/>
      <c r="D157" s="2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ht="57.0" customHeight="1">
      <c r="A158" s="24"/>
      <c r="B158" s="24"/>
      <c r="C158" s="14"/>
      <c r="D158" s="2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ht="57.0" customHeight="1">
      <c r="A159" s="24"/>
      <c r="B159" s="24"/>
      <c r="C159" s="14"/>
      <c r="D159" s="2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ht="57.0" customHeight="1">
      <c r="A160" s="24"/>
      <c r="B160" s="24"/>
      <c r="C160" s="14"/>
      <c r="D160" s="2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ht="57.0" customHeight="1">
      <c r="A161" s="24"/>
      <c r="B161" s="24"/>
      <c r="C161" s="14"/>
      <c r="D161" s="2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ht="57.0" customHeight="1">
      <c r="A162" s="24"/>
      <c r="B162" s="24"/>
      <c r="C162" s="14"/>
      <c r="D162" s="2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ht="57.0" customHeight="1">
      <c r="A163" s="24"/>
      <c r="B163" s="24"/>
      <c r="C163" s="14"/>
      <c r="D163" s="2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ht="57.0" customHeight="1">
      <c r="A164" s="24"/>
      <c r="B164" s="24"/>
      <c r="C164" s="14"/>
      <c r="D164" s="2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ht="57.0" customHeight="1">
      <c r="A165" s="24"/>
      <c r="B165" s="24"/>
      <c r="C165" s="14"/>
      <c r="D165" s="2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ht="57.0" customHeight="1">
      <c r="A166" s="24"/>
      <c r="B166" s="24"/>
      <c r="C166" s="14"/>
      <c r="D166" s="2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ht="57.0" customHeight="1">
      <c r="A167" s="24"/>
      <c r="B167" s="24"/>
      <c r="C167" s="14"/>
      <c r="D167" s="2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ht="57.0" customHeight="1">
      <c r="A168" s="24"/>
      <c r="B168" s="24"/>
      <c r="C168" s="14"/>
      <c r="D168" s="2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ht="57.0" customHeight="1">
      <c r="A169" s="24"/>
      <c r="B169" s="24"/>
      <c r="C169" s="14"/>
      <c r="D169" s="2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ht="57.0" customHeight="1">
      <c r="A170" s="24"/>
      <c r="B170" s="24"/>
      <c r="C170" s="14"/>
      <c r="D170" s="2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ht="57.0" customHeight="1">
      <c r="A171" s="24"/>
      <c r="B171" s="24"/>
      <c r="C171" s="14"/>
      <c r="D171" s="2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ht="57.0" customHeight="1">
      <c r="A172" s="24"/>
      <c r="B172" s="24"/>
      <c r="C172" s="14"/>
      <c r="D172" s="2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ht="57.0" customHeight="1">
      <c r="A173" s="24"/>
      <c r="B173" s="24"/>
      <c r="C173" s="14"/>
      <c r="D173" s="2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ht="57.0" customHeight="1">
      <c r="A174" s="24"/>
      <c r="B174" s="24"/>
      <c r="C174" s="14"/>
      <c r="D174" s="2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ht="57.0" customHeight="1">
      <c r="A175" s="24"/>
      <c r="B175" s="24"/>
      <c r="C175" s="14"/>
      <c r="D175" s="2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ht="57.0" customHeight="1">
      <c r="A176" s="24"/>
      <c r="B176" s="24"/>
      <c r="C176" s="14"/>
      <c r="D176" s="2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ht="57.0" customHeight="1">
      <c r="A177" s="24"/>
      <c r="B177" s="24"/>
      <c r="C177" s="14"/>
      <c r="D177" s="2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ht="57.0" customHeight="1">
      <c r="A178" s="24"/>
      <c r="B178" s="24"/>
      <c r="C178" s="14"/>
      <c r="D178" s="2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ht="57.0" customHeight="1">
      <c r="A179" s="24"/>
      <c r="B179" s="24"/>
      <c r="C179" s="14"/>
      <c r="D179" s="2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ht="57.0" customHeight="1">
      <c r="A180" s="24"/>
      <c r="B180" s="24"/>
      <c r="C180" s="14"/>
      <c r="D180" s="2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ht="57.0" customHeight="1">
      <c r="A181" s="24"/>
      <c r="B181" s="24"/>
      <c r="C181" s="14"/>
      <c r="D181" s="2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ht="57.0" customHeight="1">
      <c r="A182" s="24"/>
      <c r="B182" s="24"/>
      <c r="C182" s="14"/>
      <c r="D182" s="2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ht="57.0" customHeight="1">
      <c r="A183" s="24"/>
      <c r="B183" s="24"/>
      <c r="C183" s="14"/>
      <c r="D183" s="2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ht="57.0" customHeight="1">
      <c r="A184" s="24"/>
      <c r="B184" s="24"/>
      <c r="C184" s="14"/>
      <c r="D184" s="2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ht="57.0" customHeight="1">
      <c r="A185" s="24"/>
      <c r="B185" s="24"/>
      <c r="C185" s="14"/>
      <c r="D185" s="2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ht="57.0" customHeight="1">
      <c r="A186" s="24"/>
      <c r="B186" s="24"/>
      <c r="C186" s="14"/>
      <c r="D186" s="2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ht="57.0" customHeight="1">
      <c r="A187" s="24"/>
      <c r="B187" s="24"/>
      <c r="C187" s="14"/>
      <c r="D187" s="2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ht="57.0" customHeight="1">
      <c r="A188" s="24"/>
      <c r="B188" s="24"/>
      <c r="C188" s="14"/>
      <c r="D188" s="2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ht="57.0" customHeight="1">
      <c r="A189" s="24"/>
      <c r="B189" s="24"/>
      <c r="C189" s="14"/>
      <c r="D189" s="2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ht="57.0" customHeight="1">
      <c r="A190" s="24"/>
      <c r="B190" s="24"/>
      <c r="C190" s="14"/>
      <c r="D190" s="2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ht="57.0" customHeight="1">
      <c r="A191" s="24"/>
      <c r="B191" s="24"/>
      <c r="C191" s="14"/>
      <c r="D191" s="2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ht="57.0" customHeight="1">
      <c r="A192" s="24"/>
      <c r="B192" s="24"/>
      <c r="C192" s="14"/>
      <c r="D192" s="2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ht="57.0" customHeight="1">
      <c r="A193" s="24"/>
      <c r="B193" s="24"/>
      <c r="C193" s="14"/>
      <c r="D193" s="2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ht="57.0" customHeight="1">
      <c r="A194" s="24"/>
      <c r="B194" s="24"/>
      <c r="C194" s="14"/>
      <c r="D194" s="2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ht="57.0" customHeight="1">
      <c r="A195" s="24"/>
      <c r="B195" s="24"/>
      <c r="C195" s="14"/>
      <c r="D195" s="2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ht="57.0" customHeight="1">
      <c r="A196" s="24"/>
      <c r="B196" s="24"/>
      <c r="C196" s="14"/>
      <c r="D196" s="2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ht="57.0" customHeight="1">
      <c r="A197" s="24"/>
      <c r="B197" s="24"/>
      <c r="C197" s="14"/>
      <c r="D197" s="2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ht="57.0" customHeight="1">
      <c r="A198" s="24"/>
      <c r="B198" s="24"/>
      <c r="C198" s="14"/>
      <c r="D198" s="2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ht="57.0" customHeight="1">
      <c r="A199" s="24"/>
      <c r="B199" s="24"/>
      <c r="C199" s="14"/>
      <c r="D199" s="2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ht="57.0" customHeight="1">
      <c r="A200" s="24"/>
      <c r="B200" s="24"/>
      <c r="C200" s="14"/>
      <c r="D200" s="2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ht="57.0" customHeight="1">
      <c r="A201" s="24"/>
      <c r="B201" s="24"/>
      <c r="C201" s="14"/>
      <c r="D201" s="2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ht="57.0" customHeight="1">
      <c r="A202" s="24"/>
      <c r="B202" s="24"/>
      <c r="C202" s="14"/>
      <c r="D202" s="2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ht="57.0" customHeight="1">
      <c r="A203" s="24"/>
      <c r="B203" s="24"/>
      <c r="C203" s="14"/>
      <c r="D203" s="2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ht="57.0" customHeight="1">
      <c r="A204" s="24"/>
      <c r="B204" s="24"/>
      <c r="C204" s="14"/>
      <c r="D204" s="2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ht="57.0" customHeight="1">
      <c r="A205" s="24"/>
      <c r="B205" s="24"/>
      <c r="C205" s="14"/>
      <c r="D205" s="2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ht="57.0" customHeight="1">
      <c r="A206" s="24"/>
      <c r="B206" s="24"/>
      <c r="C206" s="14"/>
      <c r="D206" s="2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ht="57.0" customHeight="1">
      <c r="A207" s="24"/>
      <c r="B207" s="24"/>
      <c r="C207" s="14"/>
      <c r="D207" s="2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ht="57.0" customHeight="1">
      <c r="A208" s="24"/>
      <c r="B208" s="24"/>
      <c r="C208" s="14"/>
      <c r="D208" s="2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ht="57.0" customHeight="1">
      <c r="A209" s="24"/>
      <c r="B209" s="24"/>
      <c r="C209" s="14"/>
      <c r="D209" s="2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ht="57.0" customHeight="1">
      <c r="A210" s="24"/>
      <c r="B210" s="24"/>
      <c r="C210" s="14"/>
      <c r="D210" s="2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ht="57.0" customHeight="1">
      <c r="A211" s="24"/>
      <c r="B211" s="24"/>
      <c r="C211" s="14"/>
      <c r="D211" s="2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ht="57.0" customHeight="1">
      <c r="A212" s="24"/>
      <c r="B212" s="24"/>
      <c r="C212" s="14"/>
      <c r="D212" s="2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ht="57.0" customHeight="1">
      <c r="A213" s="24"/>
      <c r="B213" s="24"/>
      <c r="C213" s="14"/>
      <c r="D213" s="2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ht="57.0" customHeight="1">
      <c r="A214" s="24"/>
      <c r="B214" s="24"/>
      <c r="C214" s="14"/>
      <c r="D214" s="2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ht="57.0" customHeight="1">
      <c r="A215" s="24"/>
      <c r="B215" s="24"/>
      <c r="C215" s="14"/>
      <c r="D215" s="2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ht="57.0" customHeight="1">
      <c r="A216" s="24"/>
      <c r="B216" s="24"/>
      <c r="C216" s="14"/>
      <c r="D216" s="2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ht="57.0" customHeight="1">
      <c r="A217" s="24"/>
      <c r="B217" s="24"/>
      <c r="C217" s="14"/>
      <c r="D217" s="2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ht="57.0" customHeight="1">
      <c r="A218" s="24"/>
      <c r="B218" s="24"/>
      <c r="C218" s="14"/>
      <c r="D218" s="2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ht="57.0" customHeight="1">
      <c r="A219" s="24"/>
      <c r="B219" s="24"/>
      <c r="C219" s="14"/>
      <c r="D219" s="2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ht="57.0" customHeight="1">
      <c r="A220" s="24"/>
      <c r="B220" s="24"/>
      <c r="C220" s="14"/>
      <c r="D220" s="2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ht="57.0" customHeight="1">
      <c r="A221" s="24"/>
      <c r="B221" s="24"/>
      <c r="C221" s="14"/>
      <c r="D221" s="2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ht="57.0" customHeight="1">
      <c r="A222" s="24"/>
      <c r="B222" s="24"/>
      <c r="C222" s="14"/>
      <c r="D222" s="2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ht="57.0" customHeight="1">
      <c r="A223" s="24"/>
      <c r="B223" s="24"/>
      <c r="C223" s="14"/>
      <c r="D223" s="2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ht="57.0" customHeight="1">
      <c r="A224" s="24"/>
      <c r="B224" s="24"/>
      <c r="C224" s="14"/>
      <c r="D224" s="2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ht="57.0" customHeight="1">
      <c r="A225" s="24"/>
      <c r="B225" s="24"/>
      <c r="C225" s="14"/>
      <c r="D225" s="2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ht="57.0" customHeight="1">
      <c r="A226" s="24"/>
      <c r="B226" s="24"/>
      <c r="C226" s="14"/>
      <c r="D226" s="2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ht="57.0" customHeight="1">
      <c r="A227" s="24"/>
      <c r="B227" s="24"/>
      <c r="C227" s="14"/>
      <c r="D227" s="2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ht="57.0" customHeight="1">
      <c r="A228" s="24"/>
      <c r="B228" s="24"/>
      <c r="C228" s="14"/>
      <c r="D228" s="2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ht="57.0" customHeight="1">
      <c r="A229" s="24"/>
      <c r="B229" s="24"/>
      <c r="C229" s="14"/>
      <c r="D229" s="2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ht="57.0" customHeight="1">
      <c r="A230" s="24"/>
      <c r="B230" s="24"/>
      <c r="C230" s="14"/>
      <c r="D230" s="2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ht="57.0" customHeight="1">
      <c r="A231" s="24"/>
      <c r="B231" s="24"/>
      <c r="C231" s="14"/>
      <c r="D231" s="2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ht="57.0" customHeight="1">
      <c r="A232" s="24"/>
      <c r="B232" s="24"/>
      <c r="C232" s="14"/>
      <c r="D232" s="2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ht="57.0" customHeight="1">
      <c r="A233" s="24"/>
      <c r="B233" s="24"/>
      <c r="C233" s="14"/>
      <c r="D233" s="2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ht="57.0" customHeight="1">
      <c r="A234" s="24"/>
      <c r="B234" s="24"/>
      <c r="C234" s="14"/>
      <c r="D234" s="2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ht="57.0" customHeight="1">
      <c r="A235" s="24"/>
      <c r="B235" s="24"/>
      <c r="C235" s="14"/>
      <c r="D235" s="2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ht="57.0" customHeight="1">
      <c r="A236" s="24"/>
      <c r="B236" s="24"/>
      <c r="C236" s="14"/>
      <c r="D236" s="2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ht="57.0" customHeight="1">
      <c r="A237" s="24"/>
      <c r="B237" s="24"/>
      <c r="C237" s="14"/>
      <c r="D237" s="2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ht="57.0" customHeight="1">
      <c r="A238" s="24"/>
      <c r="B238" s="24"/>
      <c r="C238" s="14"/>
      <c r="D238" s="2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ht="57.0" customHeight="1">
      <c r="A239" s="24"/>
      <c r="B239" s="24"/>
      <c r="C239" s="14"/>
      <c r="D239" s="2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ht="57.0" customHeight="1">
      <c r="A240" s="24"/>
      <c r="B240" s="24"/>
      <c r="C240" s="14"/>
      <c r="D240" s="2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ht="57.0" customHeight="1">
      <c r="A241" s="24"/>
      <c r="B241" s="24"/>
      <c r="C241" s="14"/>
      <c r="D241" s="2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ht="57.0" customHeight="1">
      <c r="A242" s="24"/>
      <c r="B242" s="24"/>
      <c r="C242" s="14"/>
      <c r="D242" s="2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ht="57.0" customHeight="1">
      <c r="A243" s="24"/>
      <c r="B243" s="24"/>
      <c r="C243" s="14"/>
      <c r="D243" s="2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ht="57.0" customHeight="1">
      <c r="A244" s="24"/>
      <c r="B244" s="24"/>
      <c r="C244" s="14"/>
      <c r="D244" s="2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ht="57.0" customHeight="1">
      <c r="A245" s="24"/>
      <c r="B245" s="24"/>
      <c r="C245" s="14"/>
      <c r="D245" s="2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ht="57.0" customHeight="1">
      <c r="A246" s="24"/>
      <c r="B246" s="24"/>
      <c r="C246" s="14"/>
      <c r="D246" s="2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ht="57.0" customHeight="1">
      <c r="A247" s="24"/>
      <c r="B247" s="24"/>
      <c r="C247" s="14"/>
      <c r="D247" s="2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ht="57.0" customHeight="1">
      <c r="A248" s="24"/>
      <c r="B248" s="24"/>
      <c r="C248" s="14"/>
      <c r="D248" s="2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ht="57.0" customHeight="1">
      <c r="A249" s="24"/>
      <c r="B249" s="24"/>
      <c r="C249" s="14"/>
      <c r="D249" s="2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ht="57.0" customHeight="1">
      <c r="A250" s="24"/>
      <c r="B250" s="24"/>
      <c r="C250" s="14"/>
      <c r="D250" s="2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ht="57.0" customHeight="1">
      <c r="A251" s="24"/>
      <c r="B251" s="24"/>
      <c r="C251" s="14"/>
      <c r="D251" s="2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ht="57.0" customHeight="1">
      <c r="A252" s="24"/>
      <c r="B252" s="24"/>
      <c r="C252" s="14"/>
      <c r="D252" s="2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ht="57.0" customHeight="1">
      <c r="A253" s="24"/>
      <c r="B253" s="24"/>
      <c r="C253" s="14"/>
      <c r="D253" s="2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ht="57.0" customHeight="1">
      <c r="A254" s="24"/>
      <c r="B254" s="24"/>
      <c r="C254" s="14"/>
      <c r="D254" s="2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ht="57.0" customHeight="1">
      <c r="A255" s="24"/>
      <c r="B255" s="24"/>
      <c r="C255" s="14"/>
      <c r="D255" s="2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ht="57.0" customHeight="1">
      <c r="A256" s="24"/>
      <c r="B256" s="24"/>
      <c r="C256" s="14"/>
      <c r="D256" s="2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ht="57.0" customHeight="1">
      <c r="A257" s="24"/>
      <c r="B257" s="24"/>
      <c r="C257" s="14"/>
      <c r="D257" s="2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ht="57.0" customHeight="1">
      <c r="A258" s="24"/>
      <c r="B258" s="24"/>
      <c r="C258" s="14"/>
      <c r="D258" s="2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ht="57.0" customHeight="1">
      <c r="A259" s="24"/>
      <c r="B259" s="24"/>
      <c r="C259" s="14"/>
      <c r="D259" s="2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ht="57.0" customHeight="1">
      <c r="A260" s="24"/>
      <c r="B260" s="24"/>
      <c r="C260" s="14"/>
      <c r="D260" s="2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ht="57.0" customHeight="1">
      <c r="A261" s="24"/>
      <c r="B261" s="24"/>
      <c r="C261" s="14"/>
      <c r="D261" s="2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ht="57.0" customHeight="1">
      <c r="A262" s="24"/>
      <c r="B262" s="24"/>
      <c r="C262" s="14"/>
      <c r="D262" s="2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ht="57.0" customHeight="1">
      <c r="A263" s="24"/>
      <c r="B263" s="24"/>
      <c r="C263" s="14"/>
      <c r="D263" s="2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ht="57.0" customHeight="1">
      <c r="A264" s="24"/>
      <c r="B264" s="24"/>
      <c r="C264" s="14"/>
      <c r="D264" s="2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ht="57.0" customHeight="1">
      <c r="A265" s="24"/>
      <c r="B265" s="24"/>
      <c r="C265" s="14"/>
      <c r="D265" s="2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ht="57.0" customHeight="1">
      <c r="A266" s="24"/>
      <c r="B266" s="24"/>
      <c r="C266" s="14"/>
      <c r="D266" s="2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ht="57.0" customHeight="1">
      <c r="A267" s="24"/>
      <c r="B267" s="24"/>
      <c r="C267" s="14"/>
      <c r="D267" s="2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ht="57.0" customHeight="1">
      <c r="A268" s="24"/>
      <c r="B268" s="24"/>
      <c r="C268" s="14"/>
      <c r="D268" s="2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ht="57.0" customHeight="1">
      <c r="A269" s="24"/>
      <c r="B269" s="24"/>
      <c r="C269" s="14"/>
      <c r="D269" s="2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ht="57.0" customHeight="1">
      <c r="A270" s="24"/>
      <c r="B270" s="24"/>
      <c r="C270" s="14"/>
      <c r="D270" s="2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ht="57.0" customHeight="1">
      <c r="A271" s="24"/>
      <c r="B271" s="24"/>
      <c r="C271" s="14"/>
      <c r="D271" s="2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ht="57.0" customHeight="1">
      <c r="A272" s="24"/>
      <c r="B272" s="24"/>
      <c r="C272" s="14"/>
      <c r="D272" s="2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ht="57.0" customHeight="1">
      <c r="A273" s="24"/>
      <c r="B273" s="24"/>
      <c r="C273" s="14"/>
      <c r="D273" s="2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ht="57.0" customHeight="1">
      <c r="A274" s="24"/>
      <c r="B274" s="24"/>
      <c r="C274" s="14"/>
      <c r="D274" s="2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ht="57.0" customHeight="1">
      <c r="A275" s="24"/>
      <c r="B275" s="24"/>
      <c r="C275" s="14"/>
      <c r="D275" s="2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ht="57.0" customHeight="1">
      <c r="A276" s="24"/>
      <c r="B276" s="24"/>
      <c r="C276" s="14"/>
      <c r="D276" s="2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ht="57.0" customHeight="1">
      <c r="A277" s="24"/>
      <c r="B277" s="24"/>
      <c r="C277" s="14"/>
      <c r="D277" s="2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ht="57.0" customHeight="1">
      <c r="A278" s="24"/>
      <c r="B278" s="24"/>
      <c r="C278" s="14"/>
      <c r="D278" s="2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ht="57.0" customHeight="1">
      <c r="A279" s="24"/>
      <c r="B279" s="24"/>
      <c r="C279" s="14"/>
      <c r="D279" s="2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ht="57.0" customHeight="1">
      <c r="A280" s="24"/>
      <c r="B280" s="24"/>
      <c r="C280" s="14"/>
      <c r="D280" s="2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ht="57.0" customHeight="1">
      <c r="A281" s="24"/>
      <c r="B281" s="24"/>
      <c r="C281" s="14"/>
      <c r="D281" s="2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ht="57.0" customHeight="1">
      <c r="A282" s="24"/>
      <c r="B282" s="24"/>
      <c r="C282" s="14"/>
      <c r="D282" s="2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ht="57.0" customHeight="1">
      <c r="A283" s="24"/>
      <c r="B283" s="24"/>
      <c r="C283" s="14"/>
      <c r="D283" s="2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ht="57.0" customHeight="1">
      <c r="A284" s="24"/>
      <c r="B284" s="24"/>
      <c r="C284" s="14"/>
      <c r="D284" s="2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ht="57.0" customHeight="1">
      <c r="A285" s="24"/>
      <c r="B285" s="24"/>
      <c r="C285" s="14"/>
      <c r="D285" s="2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ht="57.0" customHeight="1">
      <c r="A286" s="24"/>
      <c r="B286" s="24"/>
      <c r="C286" s="14"/>
      <c r="D286" s="2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ht="57.0" customHeight="1">
      <c r="A287" s="24"/>
      <c r="B287" s="24"/>
      <c r="C287" s="14"/>
      <c r="D287" s="2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ht="57.0" customHeight="1">
      <c r="A288" s="24"/>
      <c r="B288" s="24"/>
      <c r="C288" s="14"/>
      <c r="D288" s="2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ht="57.0" customHeight="1">
      <c r="A289" s="24"/>
      <c r="B289" s="24"/>
      <c r="C289" s="14"/>
      <c r="D289" s="2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ht="57.0" customHeight="1">
      <c r="A290" s="24"/>
      <c r="B290" s="24"/>
      <c r="C290" s="14"/>
      <c r="D290" s="2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ht="57.0" customHeight="1">
      <c r="A291" s="24"/>
      <c r="B291" s="24"/>
      <c r="C291" s="14"/>
      <c r="D291" s="2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ht="57.0" customHeight="1">
      <c r="A292" s="24"/>
      <c r="B292" s="24"/>
      <c r="C292" s="14"/>
      <c r="D292" s="2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ht="57.0" customHeight="1">
      <c r="A293" s="24"/>
      <c r="B293" s="24"/>
      <c r="C293" s="14"/>
      <c r="D293" s="2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ht="57.0" customHeight="1">
      <c r="A294" s="24"/>
      <c r="B294" s="24"/>
      <c r="C294" s="14"/>
      <c r="D294" s="2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ht="57.0" customHeight="1">
      <c r="A295" s="24"/>
      <c r="B295" s="24"/>
      <c r="C295" s="14"/>
      <c r="D295" s="2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ht="57.0" customHeight="1">
      <c r="A296" s="24"/>
      <c r="B296" s="24"/>
      <c r="C296" s="14"/>
      <c r="D296" s="2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ht="57.0" customHeight="1">
      <c r="A297" s="24"/>
      <c r="B297" s="24"/>
      <c r="C297" s="14"/>
      <c r="D297" s="2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ht="57.0" customHeight="1">
      <c r="A298" s="24"/>
      <c r="B298" s="24"/>
      <c r="C298" s="14"/>
      <c r="D298" s="2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ht="57.0" customHeight="1">
      <c r="A299" s="24"/>
      <c r="B299" s="24"/>
      <c r="C299" s="14"/>
      <c r="D299" s="2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ht="57.0" customHeight="1">
      <c r="A300" s="24"/>
      <c r="B300" s="24"/>
      <c r="C300" s="14"/>
      <c r="D300" s="2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ht="57.0" customHeight="1">
      <c r="A301" s="24"/>
      <c r="B301" s="24"/>
      <c r="C301" s="14"/>
      <c r="D301" s="2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ht="57.0" customHeight="1">
      <c r="A302" s="24"/>
      <c r="B302" s="24"/>
      <c r="C302" s="14"/>
      <c r="D302" s="2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ht="57.0" customHeight="1">
      <c r="A303" s="24"/>
      <c r="B303" s="24"/>
      <c r="C303" s="14"/>
      <c r="D303" s="2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ht="57.0" customHeight="1">
      <c r="A304" s="24"/>
      <c r="B304" s="24"/>
      <c r="C304" s="14"/>
      <c r="D304" s="2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ht="57.0" customHeight="1">
      <c r="A305" s="24"/>
      <c r="B305" s="24"/>
      <c r="C305" s="14"/>
      <c r="D305" s="2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ht="57.0" customHeight="1">
      <c r="A306" s="24"/>
      <c r="B306" s="24"/>
      <c r="C306" s="14"/>
      <c r="D306" s="2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ht="57.0" customHeight="1">
      <c r="A307" s="24"/>
      <c r="B307" s="24"/>
      <c r="C307" s="14"/>
      <c r="D307" s="2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ht="57.0" customHeight="1">
      <c r="A308" s="24"/>
      <c r="B308" s="24"/>
      <c r="C308" s="14"/>
      <c r="D308" s="2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ht="57.0" customHeight="1">
      <c r="A309" s="24"/>
      <c r="B309" s="24"/>
      <c r="C309" s="14"/>
      <c r="D309" s="2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ht="57.0" customHeight="1">
      <c r="A310" s="24"/>
      <c r="B310" s="24"/>
      <c r="C310" s="14"/>
      <c r="D310" s="2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ht="57.0" customHeight="1">
      <c r="A311" s="24"/>
      <c r="B311" s="24"/>
      <c r="C311" s="14"/>
      <c r="D311" s="2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ht="57.0" customHeight="1">
      <c r="A312" s="24"/>
      <c r="B312" s="24"/>
      <c r="C312" s="14"/>
      <c r="D312" s="2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ht="57.0" customHeight="1">
      <c r="A313" s="24"/>
      <c r="B313" s="24"/>
      <c r="C313" s="14"/>
      <c r="D313" s="2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ht="57.0" customHeight="1">
      <c r="A314" s="24"/>
      <c r="B314" s="24"/>
      <c r="C314" s="14"/>
      <c r="D314" s="2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ht="57.0" customHeight="1">
      <c r="A315" s="24"/>
      <c r="B315" s="24"/>
      <c r="C315" s="14"/>
      <c r="D315" s="2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ht="57.0" customHeight="1">
      <c r="A316" s="24"/>
      <c r="B316" s="24"/>
      <c r="C316" s="14"/>
      <c r="D316" s="2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ht="57.0" customHeight="1">
      <c r="A317" s="24"/>
      <c r="B317" s="24"/>
      <c r="C317" s="14"/>
      <c r="D317" s="2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ht="57.0" customHeight="1">
      <c r="A318" s="24"/>
      <c r="B318" s="24"/>
      <c r="C318" s="14"/>
      <c r="D318" s="2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ht="57.0" customHeight="1">
      <c r="A319" s="24"/>
      <c r="B319" s="24"/>
      <c r="C319" s="14"/>
      <c r="D319" s="2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ht="57.0" customHeight="1">
      <c r="A320" s="24"/>
      <c r="B320" s="24"/>
      <c r="C320" s="14"/>
      <c r="D320" s="2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ht="57.0" customHeight="1">
      <c r="A321" s="24"/>
      <c r="B321" s="24"/>
      <c r="C321" s="14"/>
      <c r="D321" s="2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ht="57.0" customHeight="1">
      <c r="A322" s="24"/>
      <c r="B322" s="24"/>
      <c r="C322" s="14"/>
      <c r="D322" s="2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ht="57.0" customHeight="1">
      <c r="A323" s="24"/>
      <c r="B323" s="24"/>
      <c r="C323" s="14"/>
      <c r="D323" s="2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ht="57.0" customHeight="1">
      <c r="A324" s="24"/>
      <c r="B324" s="24"/>
      <c r="C324" s="14"/>
      <c r="D324" s="2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ht="57.0" customHeight="1">
      <c r="A325" s="24"/>
      <c r="B325" s="24"/>
      <c r="C325" s="14"/>
      <c r="D325" s="2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ht="57.0" customHeight="1">
      <c r="A326" s="24"/>
      <c r="B326" s="24"/>
      <c r="C326" s="14"/>
      <c r="D326" s="2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ht="57.0" customHeight="1">
      <c r="A327" s="24"/>
      <c r="B327" s="24"/>
      <c r="C327" s="14"/>
      <c r="D327" s="2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ht="57.0" customHeight="1">
      <c r="A328" s="24"/>
      <c r="B328" s="24"/>
      <c r="C328" s="14"/>
      <c r="D328" s="2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ht="57.0" customHeight="1">
      <c r="A329" s="24"/>
      <c r="B329" s="24"/>
      <c r="C329" s="14"/>
      <c r="D329" s="2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ht="57.0" customHeight="1">
      <c r="A330" s="24"/>
      <c r="B330" s="24"/>
      <c r="C330" s="14"/>
      <c r="D330" s="2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ht="57.0" customHeight="1">
      <c r="A331" s="24"/>
      <c r="B331" s="24"/>
      <c r="C331" s="14"/>
      <c r="D331" s="2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ht="57.0" customHeight="1">
      <c r="A332" s="24"/>
      <c r="B332" s="24"/>
      <c r="C332" s="14"/>
      <c r="D332" s="2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ht="57.0" customHeight="1">
      <c r="A333" s="24"/>
      <c r="B333" s="24"/>
      <c r="C333" s="14"/>
      <c r="D333" s="2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ht="57.0" customHeight="1">
      <c r="A334" s="24"/>
      <c r="B334" s="24"/>
      <c r="C334" s="14"/>
      <c r="D334" s="2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ht="57.0" customHeight="1">
      <c r="A335" s="24"/>
      <c r="B335" s="24"/>
      <c r="C335" s="14"/>
      <c r="D335" s="2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ht="57.0" customHeight="1">
      <c r="A336" s="24"/>
      <c r="B336" s="24"/>
      <c r="C336" s="14"/>
      <c r="D336" s="2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ht="57.0" customHeight="1">
      <c r="A337" s="24"/>
      <c r="B337" s="24"/>
      <c r="C337" s="14"/>
      <c r="D337" s="2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ht="57.0" customHeight="1">
      <c r="A338" s="24"/>
      <c r="B338" s="24"/>
      <c r="C338" s="14"/>
      <c r="D338" s="2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ht="57.0" customHeight="1">
      <c r="A339" s="24"/>
      <c r="B339" s="24"/>
      <c r="C339" s="14"/>
      <c r="D339" s="2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ht="57.0" customHeight="1">
      <c r="A340" s="24"/>
      <c r="B340" s="24"/>
      <c r="C340" s="14"/>
      <c r="D340" s="2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ht="57.0" customHeight="1">
      <c r="A341" s="24"/>
      <c r="B341" s="24"/>
      <c r="C341" s="14"/>
      <c r="D341" s="2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ht="57.0" customHeight="1">
      <c r="A342" s="24"/>
      <c r="B342" s="24"/>
      <c r="C342" s="14"/>
      <c r="D342" s="2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ht="57.0" customHeight="1">
      <c r="A343" s="24"/>
      <c r="B343" s="24"/>
      <c r="C343" s="14"/>
      <c r="D343" s="2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ht="57.0" customHeight="1">
      <c r="A344" s="24"/>
      <c r="B344" s="24"/>
      <c r="C344" s="14"/>
      <c r="D344" s="2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ht="57.0" customHeight="1">
      <c r="A345" s="24"/>
      <c r="B345" s="24"/>
      <c r="C345" s="14"/>
      <c r="D345" s="2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ht="57.0" customHeight="1">
      <c r="A346" s="24"/>
      <c r="B346" s="24"/>
      <c r="C346" s="14"/>
      <c r="D346" s="2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ht="57.0" customHeight="1">
      <c r="A347" s="24"/>
      <c r="B347" s="24"/>
      <c r="C347" s="14"/>
      <c r="D347" s="2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ht="57.0" customHeight="1">
      <c r="A348" s="24"/>
      <c r="B348" s="24"/>
      <c r="C348" s="14"/>
      <c r="D348" s="2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ht="57.0" customHeight="1">
      <c r="A349" s="24"/>
      <c r="B349" s="24"/>
      <c r="C349" s="14"/>
      <c r="D349" s="2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ht="57.0" customHeight="1">
      <c r="A350" s="24"/>
      <c r="B350" s="24"/>
      <c r="C350" s="14"/>
      <c r="D350" s="2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ht="57.0" customHeight="1">
      <c r="A351" s="24"/>
      <c r="B351" s="24"/>
      <c r="C351" s="14"/>
      <c r="D351" s="2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ht="57.0" customHeight="1">
      <c r="A352" s="24"/>
      <c r="B352" s="24"/>
      <c r="C352" s="14"/>
      <c r="D352" s="2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ht="57.0" customHeight="1">
      <c r="A353" s="24"/>
      <c r="B353" s="24"/>
      <c r="C353" s="14"/>
      <c r="D353" s="2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ht="57.0" customHeight="1">
      <c r="A354" s="24"/>
      <c r="B354" s="24"/>
      <c r="C354" s="14"/>
      <c r="D354" s="2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ht="57.0" customHeight="1">
      <c r="A355" s="24"/>
      <c r="B355" s="24"/>
      <c r="C355" s="14"/>
      <c r="D355" s="2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ht="57.0" customHeight="1">
      <c r="A356" s="24"/>
      <c r="B356" s="24"/>
      <c r="C356" s="14"/>
      <c r="D356" s="2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ht="57.0" customHeight="1">
      <c r="A357" s="24"/>
      <c r="B357" s="24"/>
      <c r="C357" s="14"/>
      <c r="D357" s="2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ht="57.0" customHeight="1">
      <c r="A358" s="24"/>
      <c r="B358" s="24"/>
      <c r="C358" s="14"/>
      <c r="D358" s="2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ht="57.0" customHeight="1">
      <c r="A359" s="24"/>
      <c r="B359" s="24"/>
      <c r="C359" s="14"/>
      <c r="D359" s="2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ht="57.0" customHeight="1">
      <c r="A360" s="24"/>
      <c r="B360" s="24"/>
      <c r="C360" s="14"/>
      <c r="D360" s="2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ht="57.0" customHeight="1">
      <c r="A361" s="24"/>
      <c r="B361" s="24"/>
      <c r="C361" s="14"/>
      <c r="D361" s="2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ht="57.0" customHeight="1">
      <c r="A362" s="24"/>
      <c r="B362" s="24"/>
      <c r="C362" s="14"/>
      <c r="D362" s="2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ht="57.0" customHeight="1">
      <c r="A363" s="24"/>
      <c r="B363" s="24"/>
      <c r="C363" s="14"/>
      <c r="D363" s="2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ht="57.0" customHeight="1">
      <c r="A364" s="24"/>
      <c r="B364" s="24"/>
      <c r="C364" s="14"/>
      <c r="D364" s="2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ht="57.0" customHeight="1">
      <c r="A365" s="24"/>
      <c r="B365" s="24"/>
      <c r="C365" s="14"/>
      <c r="D365" s="2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ht="57.0" customHeight="1">
      <c r="A366" s="24"/>
      <c r="B366" s="24"/>
      <c r="C366" s="14"/>
      <c r="D366" s="2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ht="57.0" customHeight="1">
      <c r="A367" s="24"/>
      <c r="B367" s="24"/>
      <c r="C367" s="14"/>
      <c r="D367" s="2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ht="57.0" customHeight="1">
      <c r="A368" s="24"/>
      <c r="B368" s="24"/>
      <c r="C368" s="14"/>
      <c r="D368" s="2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ht="57.0" customHeight="1">
      <c r="A369" s="24"/>
      <c r="B369" s="24"/>
      <c r="C369" s="14"/>
      <c r="D369" s="2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ht="57.0" customHeight="1">
      <c r="A370" s="24"/>
      <c r="B370" s="24"/>
      <c r="C370" s="14"/>
      <c r="D370" s="2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ht="57.0" customHeight="1">
      <c r="A371" s="24"/>
      <c r="B371" s="24"/>
      <c r="C371" s="14"/>
      <c r="D371" s="2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ht="57.0" customHeight="1">
      <c r="A372" s="24"/>
      <c r="B372" s="24"/>
      <c r="C372" s="14"/>
      <c r="D372" s="2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ht="57.0" customHeight="1">
      <c r="A373" s="24"/>
      <c r="B373" s="24"/>
      <c r="C373" s="14"/>
      <c r="D373" s="2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ht="57.0" customHeight="1">
      <c r="A374" s="24"/>
      <c r="B374" s="24"/>
      <c r="C374" s="14"/>
      <c r="D374" s="2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ht="57.0" customHeight="1">
      <c r="A375" s="24"/>
      <c r="B375" s="24"/>
      <c r="C375" s="14"/>
      <c r="D375" s="2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ht="57.0" customHeight="1">
      <c r="A376" s="24"/>
      <c r="B376" s="24"/>
      <c r="C376" s="14"/>
      <c r="D376" s="2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ht="57.0" customHeight="1">
      <c r="A377" s="24"/>
      <c r="B377" s="24"/>
      <c r="C377" s="14"/>
      <c r="D377" s="2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ht="57.0" customHeight="1">
      <c r="A378" s="24"/>
      <c r="B378" s="24"/>
      <c r="C378" s="14"/>
      <c r="D378" s="2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ht="57.0" customHeight="1">
      <c r="A379" s="24"/>
      <c r="B379" s="24"/>
      <c r="C379" s="14"/>
      <c r="D379" s="2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ht="57.0" customHeight="1">
      <c r="A380" s="24"/>
      <c r="B380" s="24"/>
      <c r="C380" s="14"/>
      <c r="D380" s="2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ht="57.0" customHeight="1">
      <c r="A381" s="24"/>
      <c r="B381" s="24"/>
      <c r="C381" s="14"/>
      <c r="D381" s="2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ht="57.0" customHeight="1">
      <c r="A382" s="24"/>
      <c r="B382" s="24"/>
      <c r="C382" s="14"/>
      <c r="D382" s="2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ht="57.0" customHeight="1">
      <c r="A383" s="24"/>
      <c r="B383" s="24"/>
      <c r="C383" s="14"/>
      <c r="D383" s="2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ht="57.0" customHeight="1">
      <c r="A384" s="24"/>
      <c r="B384" s="24"/>
      <c r="C384" s="14"/>
      <c r="D384" s="2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ht="57.0" customHeight="1">
      <c r="A385" s="24"/>
      <c r="B385" s="24"/>
      <c r="C385" s="14"/>
      <c r="D385" s="2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ht="57.0" customHeight="1">
      <c r="A386" s="24"/>
      <c r="B386" s="24"/>
      <c r="C386" s="14"/>
      <c r="D386" s="2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ht="57.0" customHeight="1">
      <c r="A387" s="24"/>
      <c r="B387" s="24"/>
      <c r="C387" s="14"/>
      <c r="D387" s="2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ht="57.0" customHeight="1">
      <c r="A388" s="24"/>
      <c r="B388" s="24"/>
      <c r="C388" s="14"/>
      <c r="D388" s="2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ht="57.0" customHeight="1">
      <c r="A389" s="24"/>
      <c r="B389" s="24"/>
      <c r="C389" s="14"/>
      <c r="D389" s="2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ht="57.0" customHeight="1">
      <c r="A390" s="24"/>
      <c r="B390" s="24"/>
      <c r="C390" s="14"/>
      <c r="D390" s="2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ht="57.0" customHeight="1">
      <c r="A391" s="24"/>
      <c r="B391" s="24"/>
      <c r="C391" s="14"/>
      <c r="D391" s="2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ht="57.0" customHeight="1">
      <c r="A392" s="24"/>
      <c r="B392" s="24"/>
      <c r="C392" s="14"/>
      <c r="D392" s="2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ht="57.0" customHeight="1">
      <c r="A393" s="24"/>
      <c r="B393" s="24"/>
      <c r="C393" s="14"/>
      <c r="D393" s="2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ht="57.0" customHeight="1">
      <c r="A394" s="24"/>
      <c r="B394" s="24"/>
      <c r="C394" s="14"/>
      <c r="D394" s="2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ht="57.0" customHeight="1">
      <c r="A395" s="24"/>
      <c r="B395" s="24"/>
      <c r="C395" s="14"/>
      <c r="D395" s="2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ht="57.0" customHeight="1">
      <c r="A396" s="24"/>
      <c r="B396" s="24"/>
      <c r="C396" s="14"/>
      <c r="D396" s="2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ht="57.0" customHeight="1">
      <c r="A397" s="24"/>
      <c r="B397" s="24"/>
      <c r="C397" s="14"/>
      <c r="D397" s="2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ht="57.0" customHeight="1">
      <c r="A398" s="24"/>
      <c r="B398" s="24"/>
      <c r="C398" s="14"/>
      <c r="D398" s="2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ht="57.0" customHeight="1">
      <c r="A399" s="24"/>
      <c r="B399" s="24"/>
      <c r="C399" s="14"/>
      <c r="D399" s="2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ht="57.0" customHeight="1">
      <c r="A400" s="24"/>
      <c r="B400" s="24"/>
      <c r="C400" s="14"/>
      <c r="D400" s="2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ht="57.0" customHeight="1">
      <c r="A401" s="24"/>
      <c r="B401" s="24"/>
      <c r="C401" s="14"/>
      <c r="D401" s="2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ht="57.0" customHeight="1">
      <c r="A402" s="24"/>
      <c r="B402" s="24"/>
      <c r="C402" s="14"/>
      <c r="D402" s="2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ht="57.0" customHeight="1">
      <c r="A403" s="24"/>
      <c r="B403" s="24"/>
      <c r="C403" s="14"/>
      <c r="D403" s="2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ht="57.0" customHeight="1">
      <c r="A404" s="24"/>
      <c r="B404" s="24"/>
      <c r="C404" s="14"/>
      <c r="D404" s="2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ht="57.0" customHeight="1">
      <c r="A405" s="24"/>
      <c r="B405" s="24"/>
      <c r="C405" s="14"/>
      <c r="D405" s="2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ht="57.0" customHeight="1">
      <c r="A406" s="24"/>
      <c r="B406" s="24"/>
      <c r="C406" s="14"/>
      <c r="D406" s="2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ht="57.0" customHeight="1">
      <c r="A407" s="24"/>
      <c r="B407" s="24"/>
      <c r="C407" s="14"/>
      <c r="D407" s="2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ht="57.0" customHeight="1">
      <c r="A408" s="24"/>
      <c r="B408" s="24"/>
      <c r="C408" s="14"/>
      <c r="D408" s="2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ht="57.0" customHeight="1">
      <c r="A409" s="24"/>
      <c r="B409" s="24"/>
      <c r="C409" s="14"/>
      <c r="D409" s="2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ht="57.0" customHeight="1">
      <c r="A410" s="24"/>
      <c r="B410" s="24"/>
      <c r="C410" s="14"/>
      <c r="D410" s="2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ht="57.0" customHeight="1">
      <c r="A411" s="24"/>
      <c r="B411" s="24"/>
      <c r="C411" s="14"/>
      <c r="D411" s="2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ht="57.0" customHeight="1">
      <c r="A412" s="24"/>
      <c r="B412" s="24"/>
      <c r="C412" s="14"/>
      <c r="D412" s="2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ht="57.0" customHeight="1">
      <c r="A413" s="24"/>
      <c r="B413" s="24"/>
      <c r="C413" s="14"/>
      <c r="D413" s="2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ht="57.0" customHeight="1">
      <c r="A414" s="24"/>
      <c r="B414" s="24"/>
      <c r="C414" s="14"/>
      <c r="D414" s="2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ht="57.0" customHeight="1">
      <c r="A415" s="24"/>
      <c r="B415" s="24"/>
      <c r="C415" s="14"/>
      <c r="D415" s="2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ht="57.0" customHeight="1">
      <c r="A416" s="24"/>
      <c r="B416" s="24"/>
      <c r="C416" s="14"/>
      <c r="D416" s="2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ht="57.0" customHeight="1">
      <c r="A417" s="24"/>
      <c r="B417" s="24"/>
      <c r="C417" s="14"/>
      <c r="D417" s="2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ht="57.0" customHeight="1">
      <c r="A418" s="24"/>
      <c r="B418" s="24"/>
      <c r="C418" s="14"/>
      <c r="D418" s="2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ht="57.0" customHeight="1">
      <c r="A419" s="24"/>
      <c r="B419" s="24"/>
      <c r="C419" s="14"/>
      <c r="D419" s="2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ht="57.0" customHeight="1">
      <c r="A420" s="24"/>
      <c r="B420" s="24"/>
      <c r="C420" s="14"/>
      <c r="D420" s="2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ht="57.0" customHeight="1">
      <c r="A421" s="24"/>
      <c r="B421" s="24"/>
      <c r="C421" s="14"/>
      <c r="D421" s="2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ht="57.0" customHeight="1">
      <c r="A422" s="24"/>
      <c r="B422" s="24"/>
      <c r="C422" s="14"/>
      <c r="D422" s="2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ht="57.0" customHeight="1">
      <c r="A423" s="24"/>
      <c r="B423" s="24"/>
      <c r="C423" s="14"/>
      <c r="D423" s="2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ht="57.0" customHeight="1">
      <c r="A424" s="24"/>
      <c r="B424" s="24"/>
      <c r="C424" s="14"/>
      <c r="D424" s="2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ht="57.0" customHeight="1">
      <c r="A425" s="24"/>
      <c r="B425" s="24"/>
      <c r="C425" s="14"/>
      <c r="D425" s="2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ht="57.0" customHeight="1">
      <c r="A426" s="24"/>
      <c r="B426" s="24"/>
      <c r="C426" s="14"/>
      <c r="D426" s="2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ht="57.0" customHeight="1">
      <c r="A427" s="24"/>
      <c r="B427" s="24"/>
      <c r="C427" s="14"/>
      <c r="D427" s="2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ht="57.0" customHeight="1">
      <c r="A428" s="24"/>
      <c r="B428" s="24"/>
      <c r="C428" s="14"/>
      <c r="D428" s="2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ht="57.0" customHeight="1">
      <c r="A429" s="24"/>
      <c r="B429" s="24"/>
      <c r="C429" s="14"/>
      <c r="D429" s="2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ht="57.0" customHeight="1">
      <c r="A430" s="24"/>
      <c r="B430" s="24"/>
      <c r="C430" s="14"/>
      <c r="D430" s="2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ht="57.0" customHeight="1">
      <c r="A431" s="24"/>
      <c r="B431" s="24"/>
      <c r="C431" s="14"/>
      <c r="D431" s="2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ht="57.0" customHeight="1">
      <c r="A432" s="24"/>
      <c r="B432" s="24"/>
      <c r="C432" s="14"/>
      <c r="D432" s="2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ht="57.0" customHeight="1">
      <c r="A433" s="24"/>
      <c r="B433" s="24"/>
      <c r="C433" s="14"/>
      <c r="D433" s="2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ht="57.0" customHeight="1">
      <c r="A434" s="24"/>
      <c r="B434" s="24"/>
      <c r="C434" s="14"/>
      <c r="D434" s="2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ht="57.0" customHeight="1">
      <c r="A435" s="24"/>
      <c r="B435" s="24"/>
      <c r="C435" s="14"/>
      <c r="D435" s="2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ht="57.0" customHeight="1">
      <c r="A436" s="24"/>
      <c r="B436" s="24"/>
      <c r="C436" s="14"/>
      <c r="D436" s="2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ht="57.0" customHeight="1">
      <c r="A437" s="24"/>
      <c r="B437" s="24"/>
      <c r="C437" s="14"/>
      <c r="D437" s="2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ht="57.0" customHeight="1">
      <c r="A438" s="24"/>
      <c r="B438" s="24"/>
      <c r="C438" s="14"/>
      <c r="D438" s="2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ht="57.0" customHeight="1">
      <c r="A439" s="24"/>
      <c r="B439" s="24"/>
      <c r="C439" s="14"/>
      <c r="D439" s="2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ht="57.0" customHeight="1">
      <c r="A440" s="24"/>
      <c r="B440" s="24"/>
      <c r="C440" s="14"/>
      <c r="D440" s="2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ht="57.0" customHeight="1">
      <c r="A441" s="24"/>
      <c r="B441" s="24"/>
      <c r="C441" s="14"/>
      <c r="D441" s="2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ht="57.0" customHeight="1">
      <c r="A442" s="24"/>
      <c r="B442" s="24"/>
      <c r="C442" s="14"/>
      <c r="D442" s="2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ht="57.0" customHeight="1">
      <c r="A443" s="24"/>
      <c r="B443" s="24"/>
      <c r="C443" s="14"/>
      <c r="D443" s="2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ht="57.0" customHeight="1">
      <c r="A444" s="24"/>
      <c r="B444" s="24"/>
      <c r="C444" s="14"/>
      <c r="D444" s="2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ht="57.0" customHeight="1">
      <c r="A445" s="24"/>
      <c r="B445" s="24"/>
      <c r="C445" s="14"/>
      <c r="D445" s="2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ht="57.0" customHeight="1">
      <c r="A446" s="24"/>
      <c r="B446" s="24"/>
      <c r="C446" s="14"/>
      <c r="D446" s="2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ht="57.0" customHeight="1">
      <c r="A447" s="24"/>
      <c r="B447" s="24"/>
      <c r="C447" s="14"/>
      <c r="D447" s="2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ht="57.0" customHeight="1">
      <c r="A448" s="24"/>
      <c r="B448" s="24"/>
      <c r="C448" s="14"/>
      <c r="D448" s="2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ht="57.0" customHeight="1">
      <c r="A449" s="24"/>
      <c r="B449" s="24"/>
      <c r="C449" s="14"/>
      <c r="D449" s="2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ht="57.0" customHeight="1">
      <c r="A450" s="24"/>
      <c r="B450" s="24"/>
      <c r="C450" s="14"/>
      <c r="D450" s="2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ht="57.0" customHeight="1">
      <c r="A451" s="24"/>
      <c r="B451" s="24"/>
      <c r="C451" s="14"/>
      <c r="D451" s="2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ht="57.0" customHeight="1">
      <c r="A452" s="24"/>
      <c r="B452" s="24"/>
      <c r="C452" s="14"/>
      <c r="D452" s="2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ht="57.0" customHeight="1">
      <c r="A453" s="24"/>
      <c r="B453" s="24"/>
      <c r="C453" s="14"/>
      <c r="D453" s="2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ht="57.0" customHeight="1">
      <c r="A454" s="24"/>
      <c r="B454" s="24"/>
      <c r="C454" s="14"/>
      <c r="D454" s="2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ht="57.0" customHeight="1">
      <c r="A455" s="24"/>
      <c r="B455" s="24"/>
      <c r="C455" s="14"/>
      <c r="D455" s="2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ht="57.0" customHeight="1">
      <c r="A456" s="24"/>
      <c r="B456" s="24"/>
      <c r="C456" s="14"/>
      <c r="D456" s="2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ht="57.0" customHeight="1">
      <c r="A457" s="24"/>
      <c r="B457" s="24"/>
      <c r="C457" s="14"/>
      <c r="D457" s="2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ht="57.0" customHeight="1">
      <c r="A458" s="24"/>
      <c r="B458" s="24"/>
      <c r="C458" s="14"/>
      <c r="D458" s="2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ht="57.0" customHeight="1">
      <c r="A459" s="24"/>
      <c r="B459" s="24"/>
      <c r="C459" s="14"/>
      <c r="D459" s="2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ht="57.0" customHeight="1">
      <c r="A460" s="24"/>
      <c r="B460" s="24"/>
      <c r="C460" s="14"/>
      <c r="D460" s="2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ht="57.0" customHeight="1">
      <c r="A461" s="24"/>
      <c r="B461" s="24"/>
      <c r="C461" s="14"/>
      <c r="D461" s="2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ht="57.0" customHeight="1">
      <c r="A462" s="24"/>
      <c r="B462" s="24"/>
      <c r="C462" s="14"/>
      <c r="D462" s="2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ht="57.0" customHeight="1">
      <c r="A463" s="24"/>
      <c r="B463" s="24"/>
      <c r="C463" s="14"/>
      <c r="D463" s="2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ht="57.0" customHeight="1">
      <c r="A464" s="24"/>
      <c r="B464" s="24"/>
      <c r="C464" s="14"/>
      <c r="D464" s="2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ht="57.0" customHeight="1">
      <c r="A465" s="24"/>
      <c r="B465" s="24"/>
      <c r="C465" s="14"/>
      <c r="D465" s="2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ht="57.0" customHeight="1">
      <c r="A466" s="24"/>
      <c r="B466" s="24"/>
      <c r="C466" s="14"/>
      <c r="D466" s="2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ht="57.0" customHeight="1">
      <c r="A467" s="24"/>
      <c r="B467" s="24"/>
      <c r="C467" s="14"/>
      <c r="D467" s="2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ht="57.0" customHeight="1">
      <c r="A468" s="24"/>
      <c r="B468" s="24"/>
      <c r="C468" s="14"/>
      <c r="D468" s="2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ht="57.0" customHeight="1">
      <c r="A469" s="24"/>
      <c r="B469" s="24"/>
      <c r="C469" s="14"/>
      <c r="D469" s="2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ht="57.0" customHeight="1">
      <c r="A470" s="24"/>
      <c r="B470" s="24"/>
      <c r="C470" s="14"/>
      <c r="D470" s="2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ht="57.0" customHeight="1">
      <c r="A471" s="24"/>
      <c r="B471" s="24"/>
      <c r="C471" s="14"/>
      <c r="D471" s="2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ht="57.0" customHeight="1">
      <c r="A472" s="24"/>
      <c r="B472" s="24"/>
      <c r="C472" s="14"/>
      <c r="D472" s="2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ht="57.0" customHeight="1">
      <c r="A473" s="24"/>
      <c r="B473" s="24"/>
      <c r="C473" s="14"/>
      <c r="D473" s="2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ht="57.0" customHeight="1">
      <c r="A474" s="24"/>
      <c r="B474" s="24"/>
      <c r="C474" s="14"/>
      <c r="D474" s="2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ht="57.0" customHeight="1">
      <c r="A475" s="24"/>
      <c r="B475" s="24"/>
      <c r="C475" s="14"/>
      <c r="D475" s="2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ht="57.0" customHeight="1">
      <c r="A476" s="24"/>
      <c r="B476" s="24"/>
      <c r="C476" s="14"/>
      <c r="D476" s="2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ht="57.0" customHeight="1">
      <c r="A477" s="24"/>
      <c r="B477" s="24"/>
      <c r="C477" s="14"/>
      <c r="D477" s="2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ht="57.0" customHeight="1">
      <c r="A478" s="24"/>
      <c r="B478" s="24"/>
      <c r="C478" s="14"/>
      <c r="D478" s="2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ht="57.0" customHeight="1">
      <c r="A479" s="24"/>
      <c r="B479" s="24"/>
      <c r="C479" s="14"/>
      <c r="D479" s="2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ht="57.0" customHeight="1">
      <c r="A480" s="24"/>
      <c r="B480" s="24"/>
      <c r="C480" s="14"/>
      <c r="D480" s="2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ht="57.0" customHeight="1">
      <c r="A481" s="24"/>
      <c r="B481" s="24"/>
      <c r="C481" s="14"/>
      <c r="D481" s="2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ht="57.0" customHeight="1">
      <c r="A482" s="24"/>
      <c r="B482" s="24"/>
      <c r="C482" s="14"/>
      <c r="D482" s="2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ht="57.0" customHeight="1">
      <c r="A483" s="24"/>
      <c r="B483" s="24"/>
      <c r="C483" s="14"/>
      <c r="D483" s="2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ht="57.0" customHeight="1">
      <c r="A484" s="24"/>
      <c r="B484" s="24"/>
      <c r="C484" s="14"/>
      <c r="D484" s="2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ht="57.0" customHeight="1">
      <c r="A485" s="24"/>
      <c r="B485" s="24"/>
      <c r="C485" s="14"/>
      <c r="D485" s="2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ht="57.0" customHeight="1">
      <c r="A486" s="24"/>
      <c r="B486" s="24"/>
      <c r="C486" s="14"/>
      <c r="D486" s="2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ht="57.0" customHeight="1">
      <c r="A487" s="24"/>
      <c r="B487" s="24"/>
      <c r="C487" s="14"/>
      <c r="D487" s="2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ht="57.0" customHeight="1">
      <c r="A488" s="24"/>
      <c r="B488" s="24"/>
      <c r="C488" s="14"/>
      <c r="D488" s="2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ht="57.0" customHeight="1">
      <c r="A489" s="24"/>
      <c r="B489" s="24"/>
      <c r="C489" s="14"/>
      <c r="D489" s="2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ht="57.0" customHeight="1">
      <c r="A490" s="24"/>
      <c r="B490" s="24"/>
      <c r="C490" s="14"/>
      <c r="D490" s="2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ht="57.0" customHeight="1">
      <c r="A491" s="24"/>
      <c r="B491" s="24"/>
      <c r="C491" s="14"/>
      <c r="D491" s="2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ht="57.0" customHeight="1">
      <c r="A492" s="24"/>
      <c r="B492" s="24"/>
      <c r="C492" s="14"/>
      <c r="D492" s="2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ht="57.0" customHeight="1">
      <c r="A493" s="24"/>
      <c r="B493" s="24"/>
      <c r="C493" s="14"/>
      <c r="D493" s="2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ht="57.0" customHeight="1">
      <c r="A494" s="24"/>
      <c r="B494" s="24"/>
      <c r="C494" s="14"/>
      <c r="D494" s="2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ht="57.0" customHeight="1">
      <c r="A495" s="24"/>
      <c r="B495" s="24"/>
      <c r="C495" s="14"/>
      <c r="D495" s="2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ht="57.0" customHeight="1">
      <c r="A496" s="24"/>
      <c r="B496" s="24"/>
      <c r="C496" s="14"/>
      <c r="D496" s="2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ht="57.0" customHeight="1">
      <c r="A497" s="24"/>
      <c r="B497" s="24"/>
      <c r="C497" s="14"/>
      <c r="D497" s="2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ht="57.0" customHeight="1">
      <c r="A498" s="24"/>
      <c r="B498" s="24"/>
      <c r="C498" s="14"/>
      <c r="D498" s="2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ht="57.0" customHeight="1">
      <c r="A499" s="24"/>
      <c r="B499" s="24"/>
      <c r="C499" s="14"/>
      <c r="D499" s="2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ht="57.0" customHeight="1">
      <c r="A500" s="24"/>
      <c r="B500" s="24"/>
      <c r="C500" s="14"/>
      <c r="D500" s="2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ht="57.0" customHeight="1">
      <c r="A501" s="24"/>
      <c r="B501" s="24"/>
      <c r="C501" s="14"/>
      <c r="D501" s="2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ht="57.0" customHeight="1">
      <c r="A502" s="24"/>
      <c r="B502" s="24"/>
      <c r="C502" s="14"/>
      <c r="D502" s="2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ht="57.0" customHeight="1">
      <c r="A503" s="24"/>
      <c r="B503" s="24"/>
      <c r="C503" s="14"/>
      <c r="D503" s="2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ht="57.0" customHeight="1">
      <c r="A504" s="24"/>
      <c r="B504" s="24"/>
      <c r="C504" s="14"/>
      <c r="D504" s="2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ht="57.0" customHeight="1">
      <c r="A505" s="24"/>
      <c r="B505" s="24"/>
      <c r="C505" s="14"/>
      <c r="D505" s="2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ht="57.0" customHeight="1">
      <c r="A506" s="24"/>
      <c r="B506" s="24"/>
      <c r="C506" s="14"/>
      <c r="D506" s="2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ht="57.0" customHeight="1">
      <c r="A507" s="24"/>
      <c r="B507" s="24"/>
      <c r="C507" s="14"/>
      <c r="D507" s="2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ht="57.0" customHeight="1">
      <c r="A508" s="24"/>
      <c r="B508" s="24"/>
      <c r="C508" s="14"/>
      <c r="D508" s="2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ht="57.0" customHeight="1">
      <c r="A509" s="24"/>
      <c r="B509" s="24"/>
      <c r="C509" s="14"/>
      <c r="D509" s="2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ht="57.0" customHeight="1">
      <c r="A510" s="24"/>
      <c r="B510" s="24"/>
      <c r="C510" s="14"/>
      <c r="D510" s="2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ht="57.0" customHeight="1">
      <c r="A511" s="24"/>
      <c r="B511" s="24"/>
      <c r="C511" s="14"/>
      <c r="D511" s="2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ht="57.0" customHeight="1">
      <c r="A512" s="24"/>
      <c r="B512" s="24"/>
      <c r="C512" s="14"/>
      <c r="D512" s="2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ht="57.0" customHeight="1">
      <c r="A513" s="24"/>
      <c r="B513" s="24"/>
      <c r="C513" s="14"/>
      <c r="D513" s="2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ht="57.0" customHeight="1">
      <c r="A514" s="24"/>
      <c r="B514" s="24"/>
      <c r="C514" s="14"/>
      <c r="D514" s="2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ht="57.0" customHeight="1">
      <c r="A515" s="24"/>
      <c r="B515" s="24"/>
      <c r="C515" s="14"/>
      <c r="D515" s="2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ht="57.0" customHeight="1">
      <c r="A516" s="24"/>
      <c r="B516" s="24"/>
      <c r="C516" s="14"/>
      <c r="D516" s="2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ht="57.0" customHeight="1">
      <c r="A517" s="24"/>
      <c r="B517" s="24"/>
      <c r="C517" s="14"/>
      <c r="D517" s="2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ht="57.0" customHeight="1">
      <c r="A518" s="24"/>
      <c r="B518" s="24"/>
      <c r="C518" s="14"/>
      <c r="D518" s="2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ht="57.0" customHeight="1">
      <c r="A519" s="24"/>
      <c r="B519" s="24"/>
      <c r="C519" s="14"/>
      <c r="D519" s="2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ht="57.0" customHeight="1">
      <c r="A520" s="24"/>
      <c r="B520" s="24"/>
      <c r="C520" s="14"/>
      <c r="D520" s="2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ht="57.0" customHeight="1">
      <c r="A521" s="24"/>
      <c r="B521" s="24"/>
      <c r="C521" s="14"/>
      <c r="D521" s="2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ht="57.0" customHeight="1">
      <c r="A522" s="24"/>
      <c r="B522" s="24"/>
      <c r="C522" s="14"/>
      <c r="D522" s="2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ht="57.0" customHeight="1">
      <c r="A523" s="24"/>
      <c r="B523" s="24"/>
      <c r="C523" s="14"/>
      <c r="D523" s="2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ht="57.0" customHeight="1">
      <c r="A524" s="24"/>
      <c r="B524" s="24"/>
      <c r="C524" s="14"/>
      <c r="D524" s="2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ht="57.0" customHeight="1">
      <c r="A525" s="24"/>
      <c r="B525" s="24"/>
      <c r="C525" s="14"/>
      <c r="D525" s="2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ht="57.0" customHeight="1">
      <c r="A526" s="24"/>
      <c r="B526" s="24"/>
      <c r="C526" s="14"/>
      <c r="D526" s="2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ht="57.0" customHeight="1">
      <c r="A527" s="24"/>
      <c r="B527" s="24"/>
      <c r="C527" s="14"/>
      <c r="D527" s="2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ht="57.0" customHeight="1">
      <c r="A528" s="24"/>
      <c r="B528" s="24"/>
      <c r="C528" s="14"/>
      <c r="D528" s="2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ht="57.0" customHeight="1">
      <c r="A529" s="24"/>
      <c r="B529" s="24"/>
      <c r="C529" s="14"/>
      <c r="D529" s="2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ht="57.0" customHeight="1">
      <c r="A530" s="24"/>
      <c r="B530" s="24"/>
      <c r="C530" s="14"/>
      <c r="D530" s="2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ht="57.0" customHeight="1">
      <c r="A531" s="24"/>
      <c r="B531" s="24"/>
      <c r="C531" s="14"/>
      <c r="D531" s="2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ht="57.0" customHeight="1">
      <c r="A532" s="24"/>
      <c r="B532" s="24"/>
      <c r="C532" s="14"/>
      <c r="D532" s="2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ht="57.0" customHeight="1">
      <c r="A533" s="24"/>
      <c r="B533" s="24"/>
      <c r="C533" s="14"/>
      <c r="D533" s="2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ht="57.0" customHeight="1">
      <c r="A534" s="24"/>
      <c r="B534" s="24"/>
      <c r="C534" s="14"/>
      <c r="D534" s="2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ht="57.0" customHeight="1">
      <c r="A535" s="24"/>
      <c r="B535" s="24"/>
      <c r="C535" s="14"/>
      <c r="D535" s="2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ht="57.0" customHeight="1">
      <c r="A536" s="24"/>
      <c r="B536" s="24"/>
      <c r="C536" s="14"/>
      <c r="D536" s="2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ht="57.0" customHeight="1">
      <c r="A537" s="24"/>
      <c r="B537" s="24"/>
      <c r="C537" s="14"/>
      <c r="D537" s="2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ht="57.0" customHeight="1">
      <c r="A538" s="24"/>
      <c r="B538" s="24"/>
      <c r="C538" s="14"/>
      <c r="D538" s="2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ht="57.0" customHeight="1">
      <c r="A539" s="24"/>
      <c r="B539" s="24"/>
      <c r="C539" s="14"/>
      <c r="D539" s="2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ht="57.0" customHeight="1">
      <c r="A540" s="24"/>
      <c r="B540" s="24"/>
      <c r="C540" s="14"/>
      <c r="D540" s="2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ht="57.0" customHeight="1">
      <c r="A541" s="24"/>
      <c r="B541" s="24"/>
      <c r="C541" s="14"/>
      <c r="D541" s="2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ht="57.0" customHeight="1">
      <c r="A542" s="24"/>
      <c r="B542" s="24"/>
      <c r="C542" s="14"/>
      <c r="D542" s="2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ht="57.0" customHeight="1">
      <c r="A543" s="24"/>
      <c r="B543" s="24"/>
      <c r="C543" s="14"/>
      <c r="D543" s="2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ht="57.0" customHeight="1">
      <c r="A544" s="24"/>
      <c r="B544" s="24"/>
      <c r="C544" s="14"/>
      <c r="D544" s="2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ht="57.0" customHeight="1">
      <c r="A545" s="24"/>
      <c r="B545" s="24"/>
      <c r="C545" s="14"/>
      <c r="D545" s="2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</row>
    <row r="546" ht="57.0" customHeight="1">
      <c r="A546" s="24"/>
      <c r="B546" s="24"/>
      <c r="C546" s="14"/>
      <c r="D546" s="2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</row>
    <row r="547" ht="57.0" customHeight="1">
      <c r="A547" s="24"/>
      <c r="B547" s="24"/>
      <c r="C547" s="14"/>
      <c r="D547" s="2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</row>
    <row r="548" ht="57.0" customHeight="1">
      <c r="A548" s="24"/>
      <c r="B548" s="24"/>
      <c r="C548" s="14"/>
      <c r="D548" s="2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</row>
    <row r="549" ht="57.0" customHeight="1">
      <c r="A549" s="24"/>
      <c r="B549" s="24"/>
      <c r="C549" s="14"/>
      <c r="D549" s="2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</row>
    <row r="550" ht="57.0" customHeight="1">
      <c r="A550" s="24"/>
      <c r="B550" s="24"/>
      <c r="C550" s="14"/>
      <c r="D550" s="2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</row>
    <row r="551" ht="57.0" customHeight="1">
      <c r="A551" s="24"/>
      <c r="B551" s="24"/>
      <c r="C551" s="14"/>
      <c r="D551" s="2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ht="57.0" customHeight="1">
      <c r="A552" s="24"/>
      <c r="B552" s="24"/>
      <c r="C552" s="14"/>
      <c r="D552" s="2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ht="57.0" customHeight="1">
      <c r="A553" s="24"/>
      <c r="B553" s="24"/>
      <c r="C553" s="14"/>
      <c r="D553" s="2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ht="57.0" customHeight="1">
      <c r="A554" s="24"/>
      <c r="B554" s="24"/>
      <c r="C554" s="14"/>
      <c r="D554" s="2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ht="57.0" customHeight="1">
      <c r="A555" s="24"/>
      <c r="B555" s="24"/>
      <c r="C555" s="14"/>
      <c r="D555" s="2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ht="57.0" customHeight="1">
      <c r="A556" s="24"/>
      <c r="B556" s="24"/>
      <c r="C556" s="14"/>
      <c r="D556" s="2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ht="57.0" customHeight="1">
      <c r="A557" s="24"/>
      <c r="B557" s="24"/>
      <c r="C557" s="14"/>
      <c r="D557" s="2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ht="57.0" customHeight="1">
      <c r="A558" s="24"/>
      <c r="B558" s="24"/>
      <c r="C558" s="14"/>
      <c r="D558" s="2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ht="57.0" customHeight="1">
      <c r="A559" s="24"/>
      <c r="B559" s="24"/>
      <c r="C559" s="14"/>
      <c r="D559" s="2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ht="57.0" customHeight="1">
      <c r="A560" s="24"/>
      <c r="B560" s="24"/>
      <c r="C560" s="14"/>
      <c r="D560" s="2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ht="57.0" customHeight="1">
      <c r="A561" s="24"/>
      <c r="B561" s="24"/>
      <c r="C561" s="14"/>
      <c r="D561" s="2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ht="57.0" customHeight="1">
      <c r="A562" s="24"/>
      <c r="B562" s="24"/>
      <c r="C562" s="14"/>
      <c r="D562" s="2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ht="57.0" customHeight="1">
      <c r="A563" s="24"/>
      <c r="B563" s="24"/>
      <c r="C563" s="14"/>
      <c r="D563" s="2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ht="57.0" customHeight="1">
      <c r="A564" s="24"/>
      <c r="B564" s="24"/>
      <c r="C564" s="14"/>
      <c r="D564" s="2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ht="57.0" customHeight="1">
      <c r="A565" s="24"/>
      <c r="B565" s="24"/>
      <c r="C565" s="14"/>
      <c r="D565" s="2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ht="57.0" customHeight="1">
      <c r="A566" s="24"/>
      <c r="B566" s="24"/>
      <c r="C566" s="14"/>
      <c r="D566" s="2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ht="57.0" customHeight="1">
      <c r="A567" s="24"/>
      <c r="B567" s="24"/>
      <c r="C567" s="14"/>
      <c r="D567" s="2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ht="57.0" customHeight="1">
      <c r="A568" s="24"/>
      <c r="B568" s="24"/>
      <c r="C568" s="14"/>
      <c r="D568" s="2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ht="57.0" customHeight="1">
      <c r="A569" s="24"/>
      <c r="B569" s="24"/>
      <c r="C569" s="14"/>
      <c r="D569" s="2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ht="57.0" customHeight="1">
      <c r="A570" s="24"/>
      <c r="B570" s="24"/>
      <c r="C570" s="14"/>
      <c r="D570" s="2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ht="57.0" customHeight="1">
      <c r="A571" s="24"/>
      <c r="B571" s="24"/>
      <c r="C571" s="14"/>
      <c r="D571" s="2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ht="57.0" customHeight="1">
      <c r="A572" s="24"/>
      <c r="B572" s="24"/>
      <c r="C572" s="14"/>
      <c r="D572" s="2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ht="57.0" customHeight="1">
      <c r="A573" s="24"/>
      <c r="B573" s="24"/>
      <c r="C573" s="14"/>
      <c r="D573" s="2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ht="57.0" customHeight="1">
      <c r="A574" s="24"/>
      <c r="B574" s="24"/>
      <c r="C574" s="14"/>
      <c r="D574" s="2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ht="57.0" customHeight="1">
      <c r="A575" s="24"/>
      <c r="B575" s="24"/>
      <c r="C575" s="14"/>
      <c r="D575" s="2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ht="57.0" customHeight="1">
      <c r="A576" s="24"/>
      <c r="B576" s="24"/>
      <c r="C576" s="14"/>
      <c r="D576" s="2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ht="57.0" customHeight="1">
      <c r="A577" s="24"/>
      <c r="B577" s="24"/>
      <c r="C577" s="14"/>
      <c r="D577" s="2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ht="57.0" customHeight="1">
      <c r="A578" s="24"/>
      <c r="B578" s="24"/>
      <c r="C578" s="14"/>
      <c r="D578" s="2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ht="57.0" customHeight="1">
      <c r="A579" s="24"/>
      <c r="B579" s="24"/>
      <c r="C579" s="14"/>
      <c r="D579" s="2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ht="57.0" customHeight="1">
      <c r="A580" s="24"/>
      <c r="B580" s="24"/>
      <c r="C580" s="14"/>
      <c r="D580" s="2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ht="57.0" customHeight="1">
      <c r="A581" s="24"/>
      <c r="B581" s="24"/>
      <c r="C581" s="14"/>
      <c r="D581" s="2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ht="57.0" customHeight="1">
      <c r="A582" s="24"/>
      <c r="B582" s="24"/>
      <c r="C582" s="14"/>
      <c r="D582" s="2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ht="57.0" customHeight="1">
      <c r="A583" s="24"/>
      <c r="B583" s="24"/>
      <c r="C583" s="14"/>
      <c r="D583" s="2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ht="57.0" customHeight="1">
      <c r="A584" s="24"/>
      <c r="B584" s="24"/>
      <c r="C584" s="14"/>
      <c r="D584" s="2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ht="57.0" customHeight="1">
      <c r="A585" s="24"/>
      <c r="B585" s="24"/>
      <c r="C585" s="14"/>
      <c r="D585" s="2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ht="57.0" customHeight="1">
      <c r="A586" s="24"/>
      <c r="B586" s="24"/>
      <c r="C586" s="14"/>
      <c r="D586" s="2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ht="57.0" customHeight="1">
      <c r="A587" s="24"/>
      <c r="B587" s="24"/>
      <c r="C587" s="14"/>
      <c r="D587" s="2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ht="57.0" customHeight="1">
      <c r="A588" s="24"/>
      <c r="B588" s="24"/>
      <c r="C588" s="14"/>
      <c r="D588" s="2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ht="57.0" customHeight="1">
      <c r="A589" s="24"/>
      <c r="B589" s="24"/>
      <c r="C589" s="14"/>
      <c r="D589" s="2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ht="57.0" customHeight="1">
      <c r="A590" s="24"/>
      <c r="B590" s="24"/>
      <c r="C590" s="14"/>
      <c r="D590" s="2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ht="57.0" customHeight="1">
      <c r="A591" s="24"/>
      <c r="B591" s="24"/>
      <c r="C591" s="14"/>
      <c r="D591" s="2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ht="57.0" customHeight="1">
      <c r="A592" s="24"/>
      <c r="B592" s="24"/>
      <c r="C592" s="14"/>
      <c r="D592" s="2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ht="57.0" customHeight="1">
      <c r="A593" s="24"/>
      <c r="B593" s="24"/>
      <c r="C593" s="14"/>
      <c r="D593" s="2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ht="57.0" customHeight="1">
      <c r="A594" s="24"/>
      <c r="B594" s="24"/>
      <c r="C594" s="14"/>
      <c r="D594" s="2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ht="57.0" customHeight="1">
      <c r="A595" s="24"/>
      <c r="B595" s="24"/>
      <c r="C595" s="14"/>
      <c r="D595" s="2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ht="57.0" customHeight="1">
      <c r="A596" s="24"/>
      <c r="B596" s="24"/>
      <c r="C596" s="14"/>
      <c r="D596" s="2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ht="57.0" customHeight="1">
      <c r="A597" s="24"/>
      <c r="B597" s="24"/>
      <c r="C597" s="14"/>
      <c r="D597" s="2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ht="57.0" customHeight="1">
      <c r="A598" s="24"/>
      <c r="B598" s="24"/>
      <c r="C598" s="14"/>
      <c r="D598" s="2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ht="57.0" customHeight="1">
      <c r="A599" s="24"/>
      <c r="B599" s="24"/>
      <c r="C599" s="14"/>
      <c r="D599" s="2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ht="57.0" customHeight="1">
      <c r="A600" s="24"/>
      <c r="B600" s="24"/>
      <c r="C600" s="14"/>
      <c r="D600" s="2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ht="57.0" customHeight="1">
      <c r="A601" s="24"/>
      <c r="B601" s="24"/>
      <c r="C601" s="14"/>
      <c r="D601" s="2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ht="57.0" customHeight="1">
      <c r="A602" s="24"/>
      <c r="B602" s="24"/>
      <c r="C602" s="14"/>
      <c r="D602" s="2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ht="57.0" customHeight="1">
      <c r="A603" s="24"/>
      <c r="B603" s="24"/>
      <c r="C603" s="14"/>
      <c r="D603" s="2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ht="57.0" customHeight="1">
      <c r="A604" s="24"/>
      <c r="B604" s="24"/>
      <c r="C604" s="14"/>
      <c r="D604" s="2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ht="57.0" customHeight="1">
      <c r="A605" s="24"/>
      <c r="B605" s="24"/>
      <c r="C605" s="14"/>
      <c r="D605" s="2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ht="57.0" customHeight="1">
      <c r="A606" s="24"/>
      <c r="B606" s="24"/>
      <c r="C606" s="14"/>
      <c r="D606" s="2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ht="57.0" customHeight="1">
      <c r="A607" s="24"/>
      <c r="B607" s="24"/>
      <c r="C607" s="14"/>
      <c r="D607" s="2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ht="57.0" customHeight="1">
      <c r="A608" s="24"/>
      <c r="B608" s="24"/>
      <c r="C608" s="14"/>
      <c r="D608" s="2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ht="57.0" customHeight="1">
      <c r="A609" s="24"/>
      <c r="B609" s="24"/>
      <c r="C609" s="14"/>
      <c r="D609" s="2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ht="57.0" customHeight="1">
      <c r="A610" s="24"/>
      <c r="B610" s="24"/>
      <c r="C610" s="14"/>
      <c r="D610" s="2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ht="57.0" customHeight="1">
      <c r="A611" s="24"/>
      <c r="B611" s="24"/>
      <c r="C611" s="14"/>
      <c r="D611" s="2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ht="57.0" customHeight="1">
      <c r="A612" s="24"/>
      <c r="B612" s="24"/>
      <c r="C612" s="14"/>
      <c r="D612" s="2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ht="57.0" customHeight="1">
      <c r="A613" s="24"/>
      <c r="B613" s="24"/>
      <c r="C613" s="14"/>
      <c r="D613" s="2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ht="57.0" customHeight="1">
      <c r="A614" s="24"/>
      <c r="B614" s="24"/>
      <c r="C614" s="14"/>
      <c r="D614" s="2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ht="57.0" customHeight="1">
      <c r="A615" s="24"/>
      <c r="B615" s="24"/>
      <c r="C615" s="14"/>
      <c r="D615" s="2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ht="57.0" customHeight="1">
      <c r="A616" s="24"/>
      <c r="B616" s="24"/>
      <c r="C616" s="14"/>
      <c r="D616" s="2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ht="57.0" customHeight="1">
      <c r="A617" s="24"/>
      <c r="B617" s="24"/>
      <c r="C617" s="14"/>
      <c r="D617" s="2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ht="57.0" customHeight="1">
      <c r="A618" s="24"/>
      <c r="B618" s="24"/>
      <c r="C618" s="14"/>
      <c r="D618" s="2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ht="57.0" customHeight="1">
      <c r="A619" s="24"/>
      <c r="B619" s="24"/>
      <c r="C619" s="14"/>
      <c r="D619" s="2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ht="57.0" customHeight="1">
      <c r="A620" s="24"/>
      <c r="B620" s="24"/>
      <c r="C620" s="14"/>
      <c r="D620" s="2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ht="57.0" customHeight="1">
      <c r="A621" s="24"/>
      <c r="B621" s="24"/>
      <c r="C621" s="14"/>
      <c r="D621" s="2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ht="57.0" customHeight="1">
      <c r="A622" s="24"/>
      <c r="B622" s="24"/>
      <c r="C622" s="14"/>
      <c r="D622" s="2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ht="57.0" customHeight="1">
      <c r="A623" s="24"/>
      <c r="B623" s="24"/>
      <c r="C623" s="14"/>
      <c r="D623" s="2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ht="57.0" customHeight="1">
      <c r="A624" s="24"/>
      <c r="B624" s="24"/>
      <c r="C624" s="14"/>
      <c r="D624" s="2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ht="57.0" customHeight="1">
      <c r="A625" s="24"/>
      <c r="B625" s="24"/>
      <c r="C625" s="14"/>
      <c r="D625" s="2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ht="57.0" customHeight="1">
      <c r="A626" s="24"/>
      <c r="B626" s="24"/>
      <c r="C626" s="14"/>
      <c r="D626" s="2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ht="57.0" customHeight="1">
      <c r="A627" s="24"/>
      <c r="B627" s="24"/>
      <c r="C627" s="14"/>
      <c r="D627" s="2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ht="57.0" customHeight="1">
      <c r="A628" s="24"/>
      <c r="B628" s="24"/>
      <c r="C628" s="14"/>
      <c r="D628" s="2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ht="57.0" customHeight="1">
      <c r="A629" s="24"/>
      <c r="B629" s="24"/>
      <c r="C629" s="14"/>
      <c r="D629" s="2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ht="57.0" customHeight="1">
      <c r="A630" s="24"/>
      <c r="B630" s="24"/>
      <c r="C630" s="14"/>
      <c r="D630" s="2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ht="57.0" customHeight="1">
      <c r="A631" s="24"/>
      <c r="B631" s="24"/>
      <c r="C631" s="14"/>
      <c r="D631" s="2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ht="57.0" customHeight="1">
      <c r="A632" s="24"/>
      <c r="B632" s="24"/>
      <c r="C632" s="14"/>
      <c r="D632" s="2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ht="57.0" customHeight="1">
      <c r="A633" s="24"/>
      <c r="B633" s="24"/>
      <c r="C633" s="14"/>
      <c r="D633" s="2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ht="57.0" customHeight="1">
      <c r="A634" s="24"/>
      <c r="B634" s="24"/>
      <c r="C634" s="14"/>
      <c r="D634" s="2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ht="57.0" customHeight="1">
      <c r="A635" s="24"/>
      <c r="B635" s="24"/>
      <c r="C635" s="14"/>
      <c r="D635" s="2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ht="57.0" customHeight="1">
      <c r="A636" s="24"/>
      <c r="B636" s="24"/>
      <c r="C636" s="14"/>
      <c r="D636" s="2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ht="57.0" customHeight="1">
      <c r="A637" s="24"/>
      <c r="B637" s="24"/>
      <c r="C637" s="14"/>
      <c r="D637" s="2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ht="57.0" customHeight="1">
      <c r="A638" s="24"/>
      <c r="B638" s="24"/>
      <c r="C638" s="14"/>
      <c r="D638" s="2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ht="57.0" customHeight="1">
      <c r="A639" s="24"/>
      <c r="B639" s="24"/>
      <c r="C639" s="14"/>
      <c r="D639" s="2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ht="57.0" customHeight="1">
      <c r="A640" s="24"/>
      <c r="B640" s="24"/>
      <c r="C640" s="14"/>
      <c r="D640" s="2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ht="57.0" customHeight="1">
      <c r="A641" s="24"/>
      <c r="B641" s="24"/>
      <c r="C641" s="14"/>
      <c r="D641" s="2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ht="57.0" customHeight="1">
      <c r="A642" s="24"/>
      <c r="B642" s="24"/>
      <c r="C642" s="14"/>
      <c r="D642" s="2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ht="57.0" customHeight="1">
      <c r="A643" s="24"/>
      <c r="B643" s="24"/>
      <c r="C643" s="14"/>
      <c r="D643" s="2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ht="57.0" customHeight="1">
      <c r="A644" s="24"/>
      <c r="B644" s="24"/>
      <c r="C644" s="14"/>
      <c r="D644" s="2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ht="57.0" customHeight="1">
      <c r="A645" s="24"/>
      <c r="B645" s="24"/>
      <c r="C645" s="14"/>
      <c r="D645" s="2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ht="57.0" customHeight="1">
      <c r="A646" s="24"/>
      <c r="B646" s="24"/>
      <c r="C646" s="14"/>
      <c r="D646" s="2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ht="57.0" customHeight="1">
      <c r="A647" s="24"/>
      <c r="B647" s="24"/>
      <c r="C647" s="14"/>
      <c r="D647" s="2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ht="57.0" customHeight="1">
      <c r="A648" s="24"/>
      <c r="B648" s="24"/>
      <c r="C648" s="14"/>
      <c r="D648" s="2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ht="57.0" customHeight="1">
      <c r="A649" s="24"/>
      <c r="B649" s="24"/>
      <c r="C649" s="14"/>
      <c r="D649" s="2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ht="57.0" customHeight="1">
      <c r="A650" s="24"/>
      <c r="B650" s="24"/>
      <c r="C650" s="14"/>
      <c r="D650" s="2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ht="57.0" customHeight="1">
      <c r="A651" s="24"/>
      <c r="B651" s="24"/>
      <c r="C651" s="14"/>
      <c r="D651" s="2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ht="57.0" customHeight="1">
      <c r="A652" s="24"/>
      <c r="B652" s="24"/>
      <c r="C652" s="14"/>
      <c r="D652" s="2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ht="57.0" customHeight="1">
      <c r="A653" s="24"/>
      <c r="B653" s="24"/>
      <c r="C653" s="14"/>
      <c r="D653" s="2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ht="57.0" customHeight="1">
      <c r="A654" s="24"/>
      <c r="B654" s="24"/>
      <c r="C654" s="14"/>
      <c r="D654" s="2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ht="57.0" customHeight="1">
      <c r="A655" s="24"/>
      <c r="B655" s="24"/>
      <c r="C655" s="14"/>
      <c r="D655" s="2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ht="57.0" customHeight="1">
      <c r="A656" s="24"/>
      <c r="B656" s="24"/>
      <c r="C656" s="14"/>
      <c r="D656" s="2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ht="57.0" customHeight="1">
      <c r="A657" s="24"/>
      <c r="B657" s="24"/>
      <c r="C657" s="14"/>
      <c r="D657" s="2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ht="57.0" customHeight="1">
      <c r="A658" s="24"/>
      <c r="B658" s="24"/>
      <c r="C658" s="14"/>
      <c r="D658" s="2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ht="57.0" customHeight="1">
      <c r="A659" s="24"/>
      <c r="B659" s="24"/>
      <c r="C659" s="14"/>
      <c r="D659" s="2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ht="57.0" customHeight="1">
      <c r="A660" s="24"/>
      <c r="B660" s="24"/>
      <c r="C660" s="14"/>
      <c r="D660" s="2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ht="57.0" customHeight="1">
      <c r="A661" s="24"/>
      <c r="B661" s="24"/>
      <c r="C661" s="14"/>
      <c r="D661" s="2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ht="57.0" customHeight="1">
      <c r="A662" s="24"/>
      <c r="B662" s="24"/>
      <c r="C662" s="14"/>
      <c r="D662" s="2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ht="57.0" customHeight="1">
      <c r="A663" s="24"/>
      <c r="B663" s="24"/>
      <c r="C663" s="14"/>
      <c r="D663" s="2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ht="57.0" customHeight="1">
      <c r="A664" s="24"/>
      <c r="B664" s="24"/>
      <c r="C664" s="14"/>
      <c r="D664" s="2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ht="57.0" customHeight="1">
      <c r="A665" s="24"/>
      <c r="B665" s="24"/>
      <c r="C665" s="14"/>
      <c r="D665" s="2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ht="57.0" customHeight="1">
      <c r="A666" s="24"/>
      <c r="B666" s="24"/>
      <c r="C666" s="14"/>
      <c r="D666" s="2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ht="57.0" customHeight="1">
      <c r="A667" s="24"/>
      <c r="B667" s="24"/>
      <c r="C667" s="14"/>
      <c r="D667" s="2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ht="57.0" customHeight="1">
      <c r="A668" s="24"/>
      <c r="B668" s="24"/>
      <c r="C668" s="14"/>
      <c r="D668" s="2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ht="57.0" customHeight="1">
      <c r="A669" s="24"/>
      <c r="B669" s="24"/>
      <c r="C669" s="14"/>
      <c r="D669" s="2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ht="57.0" customHeight="1">
      <c r="A670" s="24"/>
      <c r="B670" s="24"/>
      <c r="C670" s="14"/>
      <c r="D670" s="2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ht="57.0" customHeight="1">
      <c r="A671" s="24"/>
      <c r="B671" s="24"/>
      <c r="C671" s="14"/>
      <c r="D671" s="2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ht="57.0" customHeight="1">
      <c r="A672" s="24"/>
      <c r="B672" s="24"/>
      <c r="C672" s="14"/>
      <c r="D672" s="2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ht="57.0" customHeight="1">
      <c r="A673" s="24"/>
      <c r="B673" s="24"/>
      <c r="C673" s="14"/>
      <c r="D673" s="2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ht="57.0" customHeight="1">
      <c r="A674" s="24"/>
      <c r="B674" s="24"/>
      <c r="C674" s="14"/>
      <c r="D674" s="2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ht="57.0" customHeight="1">
      <c r="A675" s="24"/>
      <c r="B675" s="24"/>
      <c r="C675" s="14"/>
      <c r="D675" s="2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ht="57.0" customHeight="1">
      <c r="A676" s="24"/>
      <c r="B676" s="24"/>
      <c r="C676" s="14"/>
      <c r="D676" s="2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ht="57.0" customHeight="1">
      <c r="A677" s="24"/>
      <c r="B677" s="24"/>
      <c r="C677" s="14"/>
      <c r="D677" s="2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ht="57.0" customHeight="1">
      <c r="A678" s="24"/>
      <c r="B678" s="24"/>
      <c r="C678" s="14"/>
      <c r="D678" s="2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ht="57.0" customHeight="1">
      <c r="A679" s="24"/>
      <c r="B679" s="24"/>
      <c r="C679" s="14"/>
      <c r="D679" s="2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ht="57.0" customHeight="1">
      <c r="A680" s="24"/>
      <c r="B680" s="24"/>
      <c r="C680" s="14"/>
      <c r="D680" s="2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ht="57.0" customHeight="1">
      <c r="A681" s="24"/>
      <c r="B681" s="24"/>
      <c r="C681" s="14"/>
      <c r="D681" s="2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ht="57.0" customHeight="1">
      <c r="A682" s="24"/>
      <c r="B682" s="24"/>
      <c r="C682" s="14"/>
      <c r="D682" s="2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ht="57.0" customHeight="1">
      <c r="A683" s="24"/>
      <c r="B683" s="24"/>
      <c r="C683" s="14"/>
      <c r="D683" s="2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ht="57.0" customHeight="1">
      <c r="A684" s="24"/>
      <c r="B684" s="24"/>
      <c r="C684" s="14"/>
      <c r="D684" s="2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ht="57.0" customHeight="1">
      <c r="A685" s="24"/>
      <c r="B685" s="24"/>
      <c r="C685" s="14"/>
      <c r="D685" s="2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ht="57.0" customHeight="1">
      <c r="A686" s="24"/>
      <c r="B686" s="24"/>
      <c r="C686" s="14"/>
      <c r="D686" s="2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ht="57.0" customHeight="1">
      <c r="A687" s="24"/>
      <c r="B687" s="24"/>
      <c r="C687" s="14"/>
      <c r="D687" s="2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ht="57.0" customHeight="1">
      <c r="A688" s="24"/>
      <c r="B688" s="24"/>
      <c r="C688" s="14"/>
      <c r="D688" s="2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ht="57.0" customHeight="1">
      <c r="A689" s="24"/>
      <c r="B689" s="24"/>
      <c r="C689" s="14"/>
      <c r="D689" s="2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ht="57.0" customHeight="1">
      <c r="A690" s="24"/>
      <c r="B690" s="24"/>
      <c r="C690" s="14"/>
      <c r="D690" s="2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ht="57.0" customHeight="1">
      <c r="A691" s="24"/>
      <c r="B691" s="24"/>
      <c r="C691" s="14"/>
      <c r="D691" s="2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ht="57.0" customHeight="1">
      <c r="A692" s="24"/>
      <c r="B692" s="24"/>
      <c r="C692" s="14"/>
      <c r="D692" s="2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ht="57.0" customHeight="1">
      <c r="A693" s="24"/>
      <c r="B693" s="24"/>
      <c r="C693" s="14"/>
      <c r="D693" s="2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ht="57.0" customHeight="1">
      <c r="A694" s="24"/>
      <c r="B694" s="24"/>
      <c r="C694" s="14"/>
      <c r="D694" s="2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ht="57.0" customHeight="1">
      <c r="A695" s="24"/>
      <c r="B695" s="24"/>
      <c r="C695" s="14"/>
      <c r="D695" s="2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ht="57.0" customHeight="1">
      <c r="A696" s="24"/>
      <c r="B696" s="24"/>
      <c r="C696" s="14"/>
      <c r="D696" s="2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ht="57.0" customHeight="1">
      <c r="A697" s="24"/>
      <c r="B697" s="24"/>
      <c r="C697" s="14"/>
      <c r="D697" s="2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ht="57.0" customHeight="1">
      <c r="A698" s="24"/>
      <c r="B698" s="24"/>
      <c r="C698" s="14"/>
      <c r="D698" s="2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ht="57.0" customHeight="1">
      <c r="A699" s="24"/>
      <c r="B699" s="24"/>
      <c r="C699" s="14"/>
      <c r="D699" s="2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ht="57.0" customHeight="1">
      <c r="A700" s="24"/>
      <c r="B700" s="24"/>
      <c r="C700" s="14"/>
      <c r="D700" s="2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ht="57.0" customHeight="1">
      <c r="A701" s="24"/>
      <c r="B701" s="24"/>
      <c r="C701" s="14"/>
      <c r="D701" s="2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ht="57.0" customHeight="1">
      <c r="A702" s="24"/>
      <c r="B702" s="24"/>
      <c r="C702" s="14"/>
      <c r="D702" s="2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ht="57.0" customHeight="1">
      <c r="A703" s="24"/>
      <c r="B703" s="24"/>
      <c r="C703" s="14"/>
      <c r="D703" s="2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ht="57.0" customHeight="1">
      <c r="A704" s="24"/>
      <c r="B704" s="24"/>
      <c r="C704" s="14"/>
      <c r="D704" s="2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ht="57.0" customHeight="1">
      <c r="A705" s="24"/>
      <c r="B705" s="24"/>
      <c r="C705" s="14"/>
      <c r="D705" s="2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ht="57.0" customHeight="1">
      <c r="A706" s="24"/>
      <c r="B706" s="24"/>
      <c r="C706" s="14"/>
      <c r="D706" s="2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ht="57.0" customHeight="1">
      <c r="A707" s="24"/>
      <c r="B707" s="24"/>
      <c r="C707" s="14"/>
      <c r="D707" s="2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ht="57.0" customHeight="1">
      <c r="A708" s="24"/>
      <c r="B708" s="24"/>
      <c r="C708" s="14"/>
      <c r="D708" s="2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ht="57.0" customHeight="1">
      <c r="A709" s="24"/>
      <c r="B709" s="24"/>
      <c r="C709" s="14"/>
      <c r="D709" s="2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ht="57.0" customHeight="1">
      <c r="A710" s="24"/>
      <c r="B710" s="24"/>
      <c r="C710" s="14"/>
      <c r="D710" s="2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ht="57.0" customHeight="1">
      <c r="A711" s="24"/>
      <c r="B711" s="24"/>
      <c r="C711" s="14"/>
      <c r="D711" s="2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ht="57.0" customHeight="1">
      <c r="A712" s="24"/>
      <c r="B712" s="24"/>
      <c r="C712" s="14"/>
      <c r="D712" s="2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ht="57.0" customHeight="1">
      <c r="A713" s="24"/>
      <c r="B713" s="24"/>
      <c r="C713" s="14"/>
      <c r="D713" s="2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ht="57.0" customHeight="1">
      <c r="A714" s="24"/>
      <c r="B714" s="24"/>
      <c r="C714" s="14"/>
      <c r="D714" s="2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ht="57.0" customHeight="1">
      <c r="A715" s="24"/>
      <c r="B715" s="24"/>
      <c r="C715" s="14"/>
      <c r="D715" s="2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ht="57.0" customHeight="1">
      <c r="A716" s="24"/>
      <c r="B716" s="24"/>
      <c r="C716" s="14"/>
      <c r="D716" s="2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ht="57.0" customHeight="1">
      <c r="A717" s="24"/>
      <c r="B717" s="24"/>
      <c r="C717" s="14"/>
      <c r="D717" s="2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ht="57.0" customHeight="1">
      <c r="A718" s="24"/>
      <c r="B718" s="24"/>
      <c r="C718" s="14"/>
      <c r="D718" s="2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ht="57.0" customHeight="1">
      <c r="A719" s="24"/>
      <c r="B719" s="24"/>
      <c r="C719" s="14"/>
      <c r="D719" s="2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ht="57.0" customHeight="1">
      <c r="A720" s="24"/>
      <c r="B720" s="24"/>
      <c r="C720" s="14"/>
      <c r="D720" s="2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ht="57.0" customHeight="1">
      <c r="A721" s="24"/>
      <c r="B721" s="24"/>
      <c r="C721" s="14"/>
      <c r="D721" s="2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ht="57.0" customHeight="1">
      <c r="A722" s="24"/>
      <c r="B722" s="24"/>
      <c r="C722" s="14"/>
      <c r="D722" s="2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ht="57.0" customHeight="1">
      <c r="A723" s="24"/>
      <c r="B723" s="24"/>
      <c r="C723" s="14"/>
      <c r="D723" s="2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ht="57.0" customHeight="1">
      <c r="A724" s="24"/>
      <c r="B724" s="24"/>
      <c r="C724" s="14"/>
      <c r="D724" s="2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ht="57.0" customHeight="1">
      <c r="A725" s="24"/>
      <c r="B725" s="24"/>
      <c r="C725" s="14"/>
      <c r="D725" s="2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ht="57.0" customHeight="1">
      <c r="A726" s="24"/>
      <c r="B726" s="24"/>
      <c r="C726" s="14"/>
      <c r="D726" s="2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ht="57.0" customHeight="1">
      <c r="A727" s="24"/>
      <c r="B727" s="24"/>
      <c r="C727" s="14"/>
      <c r="D727" s="2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ht="57.0" customHeight="1">
      <c r="A728" s="24"/>
      <c r="B728" s="24"/>
      <c r="C728" s="14"/>
      <c r="D728" s="2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ht="57.0" customHeight="1">
      <c r="A729" s="24"/>
      <c r="B729" s="24"/>
      <c r="C729" s="14"/>
      <c r="D729" s="2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ht="57.0" customHeight="1">
      <c r="A730" s="24"/>
      <c r="B730" s="24"/>
      <c r="C730" s="14"/>
      <c r="D730" s="2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ht="57.0" customHeight="1">
      <c r="A731" s="24"/>
      <c r="B731" s="24"/>
      <c r="C731" s="14"/>
      <c r="D731" s="2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ht="57.0" customHeight="1">
      <c r="A732" s="24"/>
      <c r="B732" s="24"/>
      <c r="C732" s="14"/>
      <c r="D732" s="2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ht="57.0" customHeight="1">
      <c r="A733" s="24"/>
      <c r="B733" s="24"/>
      <c r="C733" s="14"/>
      <c r="D733" s="2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ht="57.0" customHeight="1">
      <c r="A734" s="24"/>
      <c r="B734" s="24"/>
      <c r="C734" s="14"/>
      <c r="D734" s="2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ht="57.0" customHeight="1">
      <c r="A735" s="24"/>
      <c r="B735" s="24"/>
      <c r="C735" s="14"/>
      <c r="D735" s="2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ht="57.0" customHeight="1">
      <c r="A736" s="24"/>
      <c r="B736" s="24"/>
      <c r="C736" s="14"/>
      <c r="D736" s="2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ht="57.0" customHeight="1">
      <c r="A737" s="24"/>
      <c r="B737" s="24"/>
      <c r="C737" s="14"/>
      <c r="D737" s="2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ht="57.0" customHeight="1">
      <c r="A738" s="24"/>
      <c r="B738" s="24"/>
      <c r="C738" s="14"/>
      <c r="D738" s="2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ht="57.0" customHeight="1">
      <c r="A739" s="24"/>
      <c r="B739" s="24"/>
      <c r="C739" s="14"/>
      <c r="D739" s="2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ht="57.0" customHeight="1">
      <c r="A740" s="24"/>
      <c r="B740" s="24"/>
      <c r="C740" s="14"/>
      <c r="D740" s="2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ht="57.0" customHeight="1">
      <c r="A741" s="24"/>
      <c r="B741" s="24"/>
      <c r="C741" s="14"/>
      <c r="D741" s="2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ht="57.0" customHeight="1">
      <c r="A742" s="24"/>
      <c r="B742" s="24"/>
      <c r="C742" s="14"/>
      <c r="D742" s="2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ht="57.0" customHeight="1">
      <c r="A743" s="24"/>
      <c r="B743" s="24"/>
      <c r="C743" s="14"/>
      <c r="D743" s="2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ht="57.0" customHeight="1">
      <c r="A744" s="24"/>
      <c r="B744" s="24"/>
      <c r="C744" s="14"/>
      <c r="D744" s="2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ht="57.0" customHeight="1">
      <c r="A745" s="24"/>
      <c r="B745" s="24"/>
      <c r="C745" s="14"/>
      <c r="D745" s="2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ht="57.0" customHeight="1">
      <c r="A746" s="24"/>
      <c r="B746" s="24"/>
      <c r="C746" s="14"/>
      <c r="D746" s="2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ht="57.0" customHeight="1">
      <c r="A747" s="24"/>
      <c r="B747" s="24"/>
      <c r="C747" s="14"/>
      <c r="D747" s="2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ht="57.0" customHeight="1">
      <c r="A748" s="24"/>
      <c r="B748" s="24"/>
      <c r="C748" s="14"/>
      <c r="D748" s="2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ht="57.0" customHeight="1">
      <c r="A749" s="24"/>
      <c r="B749" s="24"/>
      <c r="C749" s="14"/>
      <c r="D749" s="2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ht="57.0" customHeight="1">
      <c r="A750" s="24"/>
      <c r="B750" s="24"/>
      <c r="C750" s="14"/>
      <c r="D750" s="2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ht="57.0" customHeight="1">
      <c r="A751" s="24"/>
      <c r="B751" s="24"/>
      <c r="C751" s="14"/>
      <c r="D751" s="2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ht="57.0" customHeight="1">
      <c r="A752" s="24"/>
      <c r="B752" s="24"/>
      <c r="C752" s="14"/>
      <c r="D752" s="2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ht="57.0" customHeight="1">
      <c r="A753" s="24"/>
      <c r="B753" s="24"/>
      <c r="C753" s="14"/>
      <c r="D753" s="2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ht="57.0" customHeight="1">
      <c r="A754" s="24"/>
      <c r="B754" s="24"/>
      <c r="C754" s="14"/>
      <c r="D754" s="2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ht="57.0" customHeight="1">
      <c r="A755" s="24"/>
      <c r="B755" s="24"/>
      <c r="C755" s="14"/>
      <c r="D755" s="2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ht="57.0" customHeight="1">
      <c r="A756" s="24"/>
      <c r="B756" s="24"/>
      <c r="C756" s="14"/>
      <c r="D756" s="2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ht="57.0" customHeight="1">
      <c r="A757" s="24"/>
      <c r="B757" s="24"/>
      <c r="C757" s="14"/>
      <c r="D757" s="2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ht="57.0" customHeight="1">
      <c r="A758" s="24"/>
      <c r="B758" s="24"/>
      <c r="C758" s="14"/>
      <c r="D758" s="2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ht="57.0" customHeight="1">
      <c r="A759" s="24"/>
      <c r="B759" s="24"/>
      <c r="C759" s="14"/>
      <c r="D759" s="2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ht="57.0" customHeight="1">
      <c r="A760" s="24"/>
      <c r="B760" s="24"/>
      <c r="C760" s="14"/>
      <c r="D760" s="2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ht="57.0" customHeight="1">
      <c r="A761" s="24"/>
      <c r="B761" s="24"/>
      <c r="C761" s="14"/>
      <c r="D761" s="2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ht="57.0" customHeight="1">
      <c r="A762" s="24"/>
      <c r="B762" s="24"/>
      <c r="C762" s="14"/>
      <c r="D762" s="2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ht="57.0" customHeight="1">
      <c r="A763" s="24"/>
      <c r="B763" s="24"/>
      <c r="C763" s="14"/>
      <c r="D763" s="2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ht="57.0" customHeight="1">
      <c r="A764" s="24"/>
      <c r="B764" s="24"/>
      <c r="C764" s="14"/>
      <c r="D764" s="2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ht="57.0" customHeight="1">
      <c r="A765" s="24"/>
      <c r="B765" s="24"/>
      <c r="C765" s="14"/>
      <c r="D765" s="2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ht="57.0" customHeight="1">
      <c r="A766" s="24"/>
      <c r="B766" s="24"/>
      <c r="C766" s="14"/>
      <c r="D766" s="2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ht="57.0" customHeight="1">
      <c r="A767" s="24"/>
      <c r="B767" s="24"/>
      <c r="C767" s="14"/>
      <c r="D767" s="2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ht="57.0" customHeight="1">
      <c r="A768" s="24"/>
      <c r="B768" s="24"/>
      <c r="C768" s="14"/>
      <c r="D768" s="2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ht="57.0" customHeight="1">
      <c r="A769" s="24"/>
      <c r="B769" s="24"/>
      <c r="C769" s="14"/>
      <c r="D769" s="2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ht="57.0" customHeight="1">
      <c r="A770" s="24"/>
      <c r="B770" s="24"/>
      <c r="C770" s="14"/>
      <c r="D770" s="2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ht="57.0" customHeight="1">
      <c r="A771" s="24"/>
      <c r="B771" s="24"/>
      <c r="C771" s="14"/>
      <c r="D771" s="2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ht="57.0" customHeight="1">
      <c r="A772" s="24"/>
      <c r="B772" s="24"/>
      <c r="C772" s="14"/>
      <c r="D772" s="2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ht="57.0" customHeight="1">
      <c r="A773" s="24"/>
      <c r="B773" s="24"/>
      <c r="C773" s="14"/>
      <c r="D773" s="2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ht="57.0" customHeight="1">
      <c r="A774" s="24"/>
      <c r="B774" s="24"/>
      <c r="C774" s="14"/>
      <c r="D774" s="2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ht="57.0" customHeight="1">
      <c r="A775" s="24"/>
      <c r="B775" s="24"/>
      <c r="C775" s="14"/>
      <c r="D775" s="2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ht="57.0" customHeight="1">
      <c r="A776" s="24"/>
      <c r="B776" s="24"/>
      <c r="C776" s="14"/>
      <c r="D776" s="2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ht="57.0" customHeight="1">
      <c r="A777" s="24"/>
      <c r="B777" s="24"/>
      <c r="C777" s="14"/>
      <c r="D777" s="2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ht="57.0" customHeight="1">
      <c r="A778" s="24"/>
      <c r="B778" s="24"/>
      <c r="C778" s="14"/>
      <c r="D778" s="2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ht="57.0" customHeight="1">
      <c r="A779" s="24"/>
      <c r="B779" s="24"/>
      <c r="C779" s="14"/>
      <c r="D779" s="2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ht="57.0" customHeight="1">
      <c r="A780" s="24"/>
      <c r="B780" s="24"/>
      <c r="C780" s="14"/>
      <c r="D780" s="2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ht="57.0" customHeight="1">
      <c r="A781" s="24"/>
      <c r="B781" s="24"/>
      <c r="C781" s="14"/>
      <c r="D781" s="2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ht="57.0" customHeight="1">
      <c r="A782" s="24"/>
      <c r="B782" s="24"/>
      <c r="C782" s="14"/>
      <c r="D782" s="2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ht="57.0" customHeight="1">
      <c r="A783" s="24"/>
      <c r="B783" s="24"/>
      <c r="C783" s="14"/>
      <c r="D783" s="2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ht="57.0" customHeight="1">
      <c r="A784" s="24"/>
      <c r="B784" s="24"/>
      <c r="C784" s="14"/>
      <c r="D784" s="2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ht="57.0" customHeight="1">
      <c r="A785" s="24"/>
      <c r="B785" s="24"/>
      <c r="C785" s="14"/>
      <c r="D785" s="2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ht="57.0" customHeight="1">
      <c r="A786" s="24"/>
      <c r="B786" s="24"/>
      <c r="C786" s="14"/>
      <c r="D786" s="2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ht="57.0" customHeight="1">
      <c r="A787" s="24"/>
      <c r="B787" s="24"/>
      <c r="C787" s="14"/>
      <c r="D787" s="2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ht="57.0" customHeight="1">
      <c r="A788" s="24"/>
      <c r="B788" s="24"/>
      <c r="C788" s="14"/>
      <c r="D788" s="2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ht="57.0" customHeight="1">
      <c r="A789" s="24"/>
      <c r="B789" s="24"/>
      <c r="C789" s="14"/>
      <c r="D789" s="2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ht="57.0" customHeight="1">
      <c r="A790" s="24"/>
      <c r="B790" s="24"/>
      <c r="C790" s="14"/>
      <c r="D790" s="2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ht="57.0" customHeight="1">
      <c r="A791" s="24"/>
      <c r="B791" s="24"/>
      <c r="C791" s="14"/>
      <c r="D791" s="2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ht="57.0" customHeight="1">
      <c r="A792" s="24"/>
      <c r="B792" s="24"/>
      <c r="C792" s="14"/>
      <c r="D792" s="2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ht="57.0" customHeight="1">
      <c r="A793" s="24"/>
      <c r="B793" s="24"/>
      <c r="C793" s="14"/>
      <c r="D793" s="2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ht="57.0" customHeight="1">
      <c r="A794" s="24"/>
      <c r="B794" s="24"/>
      <c r="C794" s="14"/>
      <c r="D794" s="2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ht="57.0" customHeight="1">
      <c r="A795" s="24"/>
      <c r="B795" s="24"/>
      <c r="C795" s="14"/>
      <c r="D795" s="2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ht="57.0" customHeight="1">
      <c r="A796" s="24"/>
      <c r="B796" s="24"/>
      <c r="C796" s="14"/>
      <c r="D796" s="2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ht="57.0" customHeight="1">
      <c r="A797" s="24"/>
      <c r="B797" s="24"/>
      <c r="C797" s="14"/>
      <c r="D797" s="2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ht="57.0" customHeight="1">
      <c r="A798" s="24"/>
      <c r="B798" s="24"/>
      <c r="C798" s="14"/>
      <c r="D798" s="2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ht="57.0" customHeight="1">
      <c r="A799" s="24"/>
      <c r="B799" s="24"/>
      <c r="C799" s="14"/>
      <c r="D799" s="2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ht="57.0" customHeight="1">
      <c r="A800" s="24"/>
      <c r="B800" s="24"/>
      <c r="C800" s="14"/>
      <c r="D800" s="2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ht="57.0" customHeight="1">
      <c r="A801" s="24"/>
      <c r="B801" s="24"/>
      <c r="C801" s="14"/>
      <c r="D801" s="2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ht="57.0" customHeight="1">
      <c r="A802" s="24"/>
      <c r="B802" s="24"/>
      <c r="C802" s="14"/>
      <c r="D802" s="2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ht="57.0" customHeight="1">
      <c r="A803" s="24"/>
      <c r="B803" s="24"/>
      <c r="C803" s="14"/>
      <c r="D803" s="2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ht="57.0" customHeight="1">
      <c r="A804" s="24"/>
      <c r="B804" s="24"/>
      <c r="C804" s="14"/>
      <c r="D804" s="2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ht="57.0" customHeight="1">
      <c r="A805" s="24"/>
      <c r="B805" s="24"/>
      <c r="C805" s="14"/>
      <c r="D805" s="2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ht="57.0" customHeight="1">
      <c r="A806" s="24"/>
      <c r="B806" s="24"/>
      <c r="C806" s="14"/>
      <c r="D806" s="2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ht="57.0" customHeight="1">
      <c r="A807" s="24"/>
      <c r="B807" s="24"/>
      <c r="C807" s="14"/>
      <c r="D807" s="2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ht="57.0" customHeight="1">
      <c r="A808" s="24"/>
      <c r="B808" s="24"/>
      <c r="C808" s="14"/>
      <c r="D808" s="2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ht="57.0" customHeight="1">
      <c r="A809" s="24"/>
      <c r="B809" s="24"/>
      <c r="C809" s="14"/>
      <c r="D809" s="2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ht="57.0" customHeight="1">
      <c r="A810" s="24"/>
      <c r="B810" s="24"/>
      <c r="C810" s="14"/>
      <c r="D810" s="2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ht="57.0" customHeight="1">
      <c r="A811" s="24"/>
      <c r="B811" s="24"/>
      <c r="C811" s="14"/>
      <c r="D811" s="2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ht="57.0" customHeight="1">
      <c r="A812" s="24"/>
      <c r="B812" s="24"/>
      <c r="C812" s="14"/>
      <c r="D812" s="2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ht="57.0" customHeight="1">
      <c r="A813" s="24"/>
      <c r="B813" s="24"/>
      <c r="C813" s="14"/>
      <c r="D813" s="2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ht="57.0" customHeight="1">
      <c r="A814" s="24"/>
      <c r="B814" s="24"/>
      <c r="C814" s="14"/>
      <c r="D814" s="2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ht="57.0" customHeight="1">
      <c r="A815" s="24"/>
      <c r="B815" s="24"/>
      <c r="C815" s="14"/>
      <c r="D815" s="2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ht="57.0" customHeight="1">
      <c r="A816" s="24"/>
      <c r="B816" s="24"/>
      <c r="C816" s="14"/>
      <c r="D816" s="2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ht="57.0" customHeight="1">
      <c r="A817" s="24"/>
      <c r="B817" s="24"/>
      <c r="C817" s="14"/>
      <c r="D817" s="2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ht="57.0" customHeight="1">
      <c r="A818" s="24"/>
      <c r="B818" s="24"/>
      <c r="C818" s="14"/>
      <c r="D818" s="2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ht="57.0" customHeight="1">
      <c r="A819" s="24"/>
      <c r="B819" s="24"/>
      <c r="C819" s="14"/>
      <c r="D819" s="2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ht="57.0" customHeight="1">
      <c r="A820" s="24"/>
      <c r="B820" s="24"/>
      <c r="C820" s="14"/>
      <c r="D820" s="2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ht="57.0" customHeight="1">
      <c r="A821" s="24"/>
      <c r="B821" s="24"/>
      <c r="C821" s="14"/>
      <c r="D821" s="2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ht="57.0" customHeight="1">
      <c r="A822" s="24"/>
      <c r="B822" s="24"/>
      <c r="C822" s="14"/>
      <c r="D822" s="2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ht="57.0" customHeight="1">
      <c r="A823" s="24"/>
      <c r="B823" s="24"/>
      <c r="C823" s="14"/>
      <c r="D823" s="2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ht="57.0" customHeight="1">
      <c r="A824" s="24"/>
      <c r="B824" s="24"/>
      <c r="C824" s="14"/>
      <c r="D824" s="2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ht="57.0" customHeight="1">
      <c r="A825" s="24"/>
      <c r="B825" s="24"/>
      <c r="C825" s="14"/>
      <c r="D825" s="2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ht="57.0" customHeight="1">
      <c r="A826" s="24"/>
      <c r="B826" s="24"/>
      <c r="C826" s="14"/>
      <c r="D826" s="2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ht="57.0" customHeight="1">
      <c r="A827" s="24"/>
      <c r="B827" s="24"/>
      <c r="C827" s="14"/>
      <c r="D827" s="2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ht="57.0" customHeight="1">
      <c r="A828" s="24"/>
      <c r="B828" s="24"/>
      <c r="C828" s="14"/>
      <c r="D828" s="2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ht="57.0" customHeight="1">
      <c r="A829" s="24"/>
      <c r="B829" s="24"/>
      <c r="C829" s="14"/>
      <c r="D829" s="2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ht="57.0" customHeight="1">
      <c r="A830" s="24"/>
      <c r="B830" s="24"/>
      <c r="C830" s="14"/>
      <c r="D830" s="2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ht="57.0" customHeight="1">
      <c r="A831" s="24"/>
      <c r="B831" s="24"/>
      <c r="C831" s="14"/>
      <c r="D831" s="2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ht="57.0" customHeight="1">
      <c r="A832" s="24"/>
      <c r="B832" s="24"/>
      <c r="C832" s="14"/>
      <c r="D832" s="2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ht="57.0" customHeight="1">
      <c r="A833" s="24"/>
      <c r="B833" s="24"/>
      <c r="C833" s="14"/>
      <c r="D833" s="2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ht="57.0" customHeight="1">
      <c r="A834" s="24"/>
      <c r="B834" s="24"/>
      <c r="C834" s="14"/>
      <c r="D834" s="2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ht="57.0" customHeight="1">
      <c r="A835" s="24"/>
      <c r="B835" s="24"/>
      <c r="C835" s="14"/>
      <c r="D835" s="2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ht="57.0" customHeight="1">
      <c r="A836" s="24"/>
      <c r="B836" s="24"/>
      <c r="C836" s="14"/>
      <c r="D836" s="2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ht="57.0" customHeight="1">
      <c r="A837" s="24"/>
      <c r="B837" s="24"/>
      <c r="C837" s="14"/>
      <c r="D837" s="2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ht="57.0" customHeight="1">
      <c r="A838" s="24"/>
      <c r="B838" s="24"/>
      <c r="C838" s="14"/>
      <c r="D838" s="2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ht="57.0" customHeight="1">
      <c r="A839" s="24"/>
      <c r="B839" s="24"/>
      <c r="C839" s="14"/>
      <c r="D839" s="2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ht="57.0" customHeight="1">
      <c r="A840" s="24"/>
      <c r="B840" s="24"/>
      <c r="C840" s="14"/>
      <c r="D840" s="2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ht="57.0" customHeight="1">
      <c r="A841" s="24"/>
      <c r="B841" s="24"/>
      <c r="C841" s="14"/>
      <c r="D841" s="2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ht="57.0" customHeight="1">
      <c r="A842" s="24"/>
      <c r="B842" s="24"/>
      <c r="C842" s="14"/>
      <c r="D842" s="2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ht="57.0" customHeight="1">
      <c r="A843" s="24"/>
      <c r="B843" s="24"/>
      <c r="C843" s="14"/>
      <c r="D843" s="2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ht="57.0" customHeight="1">
      <c r="A844" s="24"/>
      <c r="B844" s="24"/>
      <c r="C844" s="14"/>
      <c r="D844" s="2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ht="57.0" customHeight="1">
      <c r="A845" s="24"/>
      <c r="B845" s="24"/>
      <c r="C845" s="14"/>
      <c r="D845" s="2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ht="57.0" customHeight="1">
      <c r="A846" s="24"/>
      <c r="B846" s="24"/>
      <c r="C846" s="14"/>
      <c r="D846" s="2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ht="57.0" customHeight="1">
      <c r="A847" s="24"/>
      <c r="B847" s="24"/>
      <c r="C847" s="14"/>
      <c r="D847" s="2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ht="57.0" customHeight="1">
      <c r="A848" s="24"/>
      <c r="B848" s="24"/>
      <c r="C848" s="14"/>
      <c r="D848" s="2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ht="57.0" customHeight="1">
      <c r="A849" s="24"/>
      <c r="B849" s="24"/>
      <c r="C849" s="14"/>
      <c r="D849" s="2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ht="57.0" customHeight="1">
      <c r="A850" s="24"/>
      <c r="B850" s="24"/>
      <c r="C850" s="14"/>
      <c r="D850" s="2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ht="57.0" customHeight="1">
      <c r="A851" s="24"/>
      <c r="B851" s="24"/>
      <c r="C851" s="14"/>
      <c r="D851" s="2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ht="57.0" customHeight="1">
      <c r="A852" s="24"/>
      <c r="B852" s="24"/>
      <c r="C852" s="14"/>
      <c r="D852" s="2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ht="57.0" customHeight="1">
      <c r="A853" s="24"/>
      <c r="B853" s="24"/>
      <c r="C853" s="14"/>
      <c r="D853" s="2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ht="57.0" customHeight="1">
      <c r="A854" s="24"/>
      <c r="B854" s="24"/>
      <c r="C854" s="14"/>
      <c r="D854" s="2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ht="57.0" customHeight="1">
      <c r="A855" s="24"/>
      <c r="B855" s="24"/>
      <c r="C855" s="14"/>
      <c r="D855" s="2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ht="57.0" customHeight="1">
      <c r="A856" s="24"/>
      <c r="B856" s="24"/>
      <c r="C856" s="14"/>
      <c r="D856" s="2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ht="57.0" customHeight="1">
      <c r="A857" s="24"/>
      <c r="B857" s="24"/>
      <c r="C857" s="14"/>
      <c r="D857" s="2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ht="57.0" customHeight="1">
      <c r="A858" s="24"/>
      <c r="B858" s="24"/>
      <c r="C858" s="14"/>
      <c r="D858" s="2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ht="57.0" customHeight="1">
      <c r="A859" s="24"/>
      <c r="B859" s="24"/>
      <c r="C859" s="14"/>
      <c r="D859" s="2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ht="57.0" customHeight="1">
      <c r="A860" s="24"/>
      <c r="B860" s="24"/>
      <c r="C860" s="14"/>
      <c r="D860" s="2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ht="57.0" customHeight="1">
      <c r="A861" s="24"/>
      <c r="B861" s="24"/>
      <c r="C861" s="14"/>
      <c r="D861" s="2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ht="57.0" customHeight="1">
      <c r="A862" s="24"/>
      <c r="B862" s="24"/>
      <c r="C862" s="14"/>
      <c r="D862" s="2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ht="57.0" customHeight="1">
      <c r="A863" s="24"/>
      <c r="B863" s="24"/>
      <c r="C863" s="14"/>
      <c r="D863" s="2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ht="57.0" customHeight="1">
      <c r="A864" s="24"/>
      <c r="B864" s="24"/>
      <c r="C864" s="14"/>
      <c r="D864" s="2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ht="57.0" customHeight="1">
      <c r="A865" s="24"/>
      <c r="B865" s="24"/>
      <c r="C865" s="14"/>
      <c r="D865" s="2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ht="57.0" customHeight="1">
      <c r="A866" s="24"/>
      <c r="B866" s="24"/>
      <c r="C866" s="14"/>
      <c r="D866" s="2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ht="57.0" customHeight="1">
      <c r="A867" s="24"/>
      <c r="B867" s="24"/>
      <c r="C867" s="14"/>
      <c r="D867" s="2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ht="57.0" customHeight="1">
      <c r="A868" s="24"/>
      <c r="B868" s="24"/>
      <c r="C868" s="14"/>
      <c r="D868" s="2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ht="57.0" customHeight="1">
      <c r="A869" s="24"/>
      <c r="B869" s="24"/>
      <c r="C869" s="14"/>
      <c r="D869" s="2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ht="57.0" customHeight="1">
      <c r="A870" s="24"/>
      <c r="B870" s="24"/>
      <c r="C870" s="14"/>
      <c r="D870" s="2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ht="57.0" customHeight="1">
      <c r="A871" s="24"/>
      <c r="B871" s="24"/>
      <c r="C871" s="14"/>
      <c r="D871" s="2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ht="57.0" customHeight="1">
      <c r="A872" s="24"/>
      <c r="B872" s="24"/>
      <c r="C872" s="14"/>
      <c r="D872" s="2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ht="57.0" customHeight="1">
      <c r="A873" s="24"/>
      <c r="B873" s="24"/>
      <c r="C873" s="14"/>
      <c r="D873" s="2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ht="57.0" customHeight="1">
      <c r="A874" s="24"/>
      <c r="B874" s="24"/>
      <c r="C874" s="14"/>
      <c r="D874" s="2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ht="57.0" customHeight="1">
      <c r="A875" s="24"/>
      <c r="B875" s="24"/>
      <c r="C875" s="14"/>
      <c r="D875" s="2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ht="57.0" customHeight="1">
      <c r="A876" s="24"/>
      <c r="B876" s="24"/>
      <c r="C876" s="14"/>
      <c r="D876" s="2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ht="57.0" customHeight="1">
      <c r="A877" s="24"/>
      <c r="B877" s="24"/>
      <c r="C877" s="14"/>
      <c r="D877" s="2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ht="57.0" customHeight="1">
      <c r="A878" s="24"/>
      <c r="B878" s="24"/>
      <c r="C878" s="14"/>
      <c r="D878" s="2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ht="57.0" customHeight="1">
      <c r="A879" s="24"/>
      <c r="B879" s="24"/>
      <c r="C879" s="14"/>
      <c r="D879" s="2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ht="57.0" customHeight="1">
      <c r="A880" s="24"/>
      <c r="B880" s="24"/>
      <c r="C880" s="14"/>
      <c r="D880" s="2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ht="57.0" customHeight="1">
      <c r="A881" s="24"/>
      <c r="B881" s="24"/>
      <c r="C881" s="14"/>
      <c r="D881" s="2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ht="57.0" customHeight="1">
      <c r="A882" s="24"/>
      <c r="B882" s="24"/>
      <c r="C882" s="14"/>
      <c r="D882" s="2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ht="57.0" customHeight="1">
      <c r="A883" s="24"/>
      <c r="B883" s="24"/>
      <c r="C883" s="14"/>
      <c r="D883" s="2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ht="57.0" customHeight="1">
      <c r="A884" s="24"/>
      <c r="B884" s="24"/>
      <c r="C884" s="14"/>
      <c r="D884" s="2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ht="57.0" customHeight="1">
      <c r="A885" s="24"/>
      <c r="B885" s="24"/>
      <c r="C885" s="14"/>
      <c r="D885" s="2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ht="57.0" customHeight="1">
      <c r="A886" s="24"/>
      <c r="B886" s="24"/>
      <c r="C886" s="14"/>
      <c r="D886" s="2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ht="57.0" customHeight="1">
      <c r="A887" s="24"/>
      <c r="B887" s="24"/>
      <c r="C887" s="14"/>
      <c r="D887" s="2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ht="57.0" customHeight="1">
      <c r="A888" s="24"/>
      <c r="B888" s="24"/>
      <c r="C888" s="14"/>
      <c r="D888" s="2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ht="57.0" customHeight="1">
      <c r="A889" s="24"/>
      <c r="B889" s="24"/>
      <c r="C889" s="14"/>
      <c r="D889" s="2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ht="57.0" customHeight="1">
      <c r="A890" s="24"/>
      <c r="B890" s="24"/>
      <c r="C890" s="14"/>
      <c r="D890" s="2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ht="57.0" customHeight="1">
      <c r="A891" s="24"/>
      <c r="B891" s="24"/>
      <c r="C891" s="14"/>
      <c r="D891" s="2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ht="57.0" customHeight="1">
      <c r="A892" s="24"/>
      <c r="B892" s="24"/>
      <c r="C892" s="14"/>
      <c r="D892" s="2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ht="57.0" customHeight="1">
      <c r="A893" s="24"/>
      <c r="B893" s="24"/>
      <c r="C893" s="14"/>
      <c r="D893" s="2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ht="57.0" customHeight="1">
      <c r="A894" s="24"/>
      <c r="B894" s="24"/>
      <c r="C894" s="14"/>
      <c r="D894" s="2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ht="57.0" customHeight="1">
      <c r="A895" s="24"/>
      <c r="B895" s="24"/>
      <c r="C895" s="14"/>
      <c r="D895" s="2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ht="57.0" customHeight="1">
      <c r="A896" s="24"/>
      <c r="B896" s="24"/>
      <c r="C896" s="14"/>
      <c r="D896" s="2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ht="57.0" customHeight="1">
      <c r="A897" s="24"/>
      <c r="B897" s="24"/>
      <c r="C897" s="14"/>
      <c r="D897" s="2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ht="57.0" customHeight="1">
      <c r="A898" s="24"/>
      <c r="B898" s="24"/>
      <c r="C898" s="14"/>
      <c r="D898" s="2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ht="57.0" customHeight="1">
      <c r="A899" s="24"/>
      <c r="B899" s="24"/>
      <c r="C899" s="14"/>
      <c r="D899" s="2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ht="57.0" customHeight="1">
      <c r="A900" s="24"/>
      <c r="B900" s="24"/>
      <c r="C900" s="14"/>
      <c r="D900" s="2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ht="57.0" customHeight="1">
      <c r="A901" s="24"/>
      <c r="B901" s="24"/>
      <c r="C901" s="14"/>
      <c r="D901" s="2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ht="57.0" customHeight="1">
      <c r="A902" s="24"/>
      <c r="B902" s="24"/>
      <c r="C902" s="14"/>
      <c r="D902" s="2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ht="57.0" customHeight="1">
      <c r="A903" s="24"/>
      <c r="B903" s="24"/>
      <c r="C903" s="14"/>
      <c r="D903" s="2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ht="57.0" customHeight="1">
      <c r="A904" s="24"/>
      <c r="B904" s="24"/>
      <c r="C904" s="14"/>
      <c r="D904" s="2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ht="57.0" customHeight="1">
      <c r="A905" s="24"/>
      <c r="B905" s="24"/>
      <c r="C905" s="14"/>
      <c r="D905" s="2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ht="57.0" customHeight="1">
      <c r="A906" s="24"/>
      <c r="B906" s="24"/>
      <c r="C906" s="14"/>
      <c r="D906" s="2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ht="57.0" customHeight="1">
      <c r="A907" s="24"/>
      <c r="B907" s="24"/>
      <c r="C907" s="14"/>
      <c r="D907" s="2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ht="57.0" customHeight="1">
      <c r="A908" s="24"/>
      <c r="B908" s="24"/>
      <c r="C908" s="14"/>
      <c r="D908" s="2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ht="57.0" customHeight="1">
      <c r="A909" s="24"/>
      <c r="B909" s="24"/>
      <c r="C909" s="14"/>
      <c r="D909" s="2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ht="57.0" customHeight="1">
      <c r="A910" s="24"/>
      <c r="B910" s="24"/>
      <c r="C910" s="14"/>
      <c r="D910" s="2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ht="57.0" customHeight="1">
      <c r="A911" s="24"/>
      <c r="B911" s="24"/>
      <c r="C911" s="14"/>
      <c r="D911" s="2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ht="57.0" customHeight="1">
      <c r="A912" s="24"/>
      <c r="B912" s="24"/>
      <c r="C912" s="14"/>
      <c r="D912" s="2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ht="57.0" customHeight="1">
      <c r="A913" s="24"/>
      <c r="B913" s="24"/>
      <c r="C913" s="14"/>
      <c r="D913" s="2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ht="57.0" customHeight="1">
      <c r="A914" s="24"/>
      <c r="B914" s="24"/>
      <c r="C914" s="14"/>
      <c r="D914" s="2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ht="57.0" customHeight="1">
      <c r="A915" s="24"/>
      <c r="B915" s="24"/>
      <c r="C915" s="14"/>
      <c r="D915" s="2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ht="57.0" customHeight="1">
      <c r="A916" s="24"/>
      <c r="B916" s="24"/>
      <c r="C916" s="14"/>
      <c r="D916" s="2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ht="57.0" customHeight="1">
      <c r="A917" s="24"/>
      <c r="B917" s="24"/>
      <c r="C917" s="14"/>
      <c r="D917" s="2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ht="57.0" customHeight="1">
      <c r="A918" s="24"/>
      <c r="B918" s="24"/>
      <c r="C918" s="14"/>
      <c r="D918" s="2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ht="57.0" customHeight="1">
      <c r="A919" s="24"/>
      <c r="B919" s="24"/>
      <c r="C919" s="14"/>
      <c r="D919" s="2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ht="57.0" customHeight="1">
      <c r="A920" s="24"/>
      <c r="B920" s="24"/>
      <c r="C920" s="14"/>
      <c r="D920" s="2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ht="57.0" customHeight="1">
      <c r="A921" s="24"/>
      <c r="B921" s="24"/>
      <c r="C921" s="14"/>
      <c r="D921" s="2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ht="57.0" customHeight="1">
      <c r="A922" s="24"/>
      <c r="B922" s="24"/>
      <c r="C922" s="14"/>
      <c r="D922" s="2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ht="57.0" customHeight="1">
      <c r="A923" s="24"/>
      <c r="B923" s="24"/>
      <c r="C923" s="14"/>
      <c r="D923" s="2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ht="57.0" customHeight="1">
      <c r="A924" s="24"/>
      <c r="B924" s="24"/>
      <c r="C924" s="14"/>
      <c r="D924" s="2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ht="57.0" customHeight="1">
      <c r="A925" s="24"/>
      <c r="B925" s="24"/>
      <c r="C925" s="14"/>
      <c r="D925" s="2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ht="57.0" customHeight="1">
      <c r="A926" s="24"/>
      <c r="B926" s="24"/>
      <c r="C926" s="14"/>
      <c r="D926" s="2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ht="57.0" customHeight="1">
      <c r="A927" s="24"/>
      <c r="B927" s="24"/>
      <c r="C927" s="14"/>
      <c r="D927" s="2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ht="57.0" customHeight="1">
      <c r="A928" s="24"/>
      <c r="B928" s="24"/>
      <c r="C928" s="14"/>
      <c r="D928" s="2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ht="57.0" customHeight="1">
      <c r="A929" s="24"/>
      <c r="B929" s="24"/>
      <c r="C929" s="14"/>
      <c r="D929" s="2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ht="57.0" customHeight="1">
      <c r="A930" s="24"/>
      <c r="B930" s="24"/>
      <c r="C930" s="14"/>
      <c r="D930" s="2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ht="57.0" customHeight="1">
      <c r="A931" s="24"/>
      <c r="B931" s="24"/>
      <c r="C931" s="14"/>
      <c r="D931" s="2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ht="57.0" customHeight="1">
      <c r="A932" s="24"/>
      <c r="B932" s="24"/>
      <c r="C932" s="14"/>
      <c r="D932" s="2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ht="57.0" customHeight="1">
      <c r="A933" s="24"/>
      <c r="B933" s="24"/>
      <c r="C933" s="14"/>
      <c r="D933" s="2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ht="57.0" customHeight="1">
      <c r="A934" s="24"/>
      <c r="B934" s="24"/>
      <c r="C934" s="14"/>
      <c r="D934" s="2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ht="57.0" customHeight="1">
      <c r="A935" s="24"/>
      <c r="B935" s="24"/>
      <c r="C935" s="14"/>
      <c r="D935" s="2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ht="57.0" customHeight="1">
      <c r="A936" s="24"/>
      <c r="B936" s="24"/>
      <c r="C936" s="14"/>
      <c r="D936" s="24"/>
      <c r="E936" s="14"/>
      <c r="F936" s="14"/>
      <c r="G936" s="14"/>
      <c r="H936" s="27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ht="57.0" customHeight="1">
      <c r="A937" s="27"/>
      <c r="B937" s="24"/>
      <c r="C937" s="14"/>
      <c r="D937" s="24"/>
      <c r="E937" s="14"/>
      <c r="F937" s="14"/>
      <c r="G937" s="14"/>
      <c r="H937" s="27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ht="57.0" customHeight="1">
      <c r="C938" s="14"/>
      <c r="D938" s="24"/>
      <c r="E938" s="14"/>
      <c r="F938" s="14"/>
      <c r="G938" s="14"/>
      <c r="H938" s="27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ht="57.0" customHeight="1">
      <c r="C939" s="14"/>
      <c r="D939" s="27"/>
      <c r="E939" s="14"/>
      <c r="G939" s="14"/>
      <c r="I939" s="14"/>
      <c r="K939" s="27"/>
      <c r="L939" s="14"/>
      <c r="M939" s="14"/>
      <c r="N939" s="14"/>
      <c r="O939" s="14"/>
      <c r="Q939" s="27"/>
      <c r="R939" s="14"/>
      <c r="T939" s="14"/>
      <c r="U939" s="14"/>
    </row>
  </sheetData>
  <mergeCells count="22">
    <mergeCell ref="A1:A2"/>
    <mergeCell ref="B1:B2"/>
    <mergeCell ref="C1:C2"/>
    <mergeCell ref="D1:D2"/>
    <mergeCell ref="E1:E2"/>
    <mergeCell ref="F1:F2"/>
    <mergeCell ref="G1:G2"/>
    <mergeCell ref="P1:P2"/>
    <mergeCell ref="Q1:Q2"/>
    <mergeCell ref="R1:R2"/>
    <mergeCell ref="S1:S2"/>
    <mergeCell ref="T1:T2"/>
    <mergeCell ref="U1:U2"/>
    <mergeCell ref="V1:V2"/>
    <mergeCell ref="W1:W2"/>
    <mergeCell ref="H1:H2"/>
    <mergeCell ref="I1:J1"/>
    <mergeCell ref="K1:K2"/>
    <mergeCell ref="L1:L2"/>
    <mergeCell ref="M1:M2"/>
    <mergeCell ref="N1:N2"/>
    <mergeCell ref="O1:O2"/>
  </mergeCells>
  <conditionalFormatting sqref="A1:B17 C1:C939 D1:F18 G1:G939 H1:I18 J1:J17 K1:M18 N1:O939 P1:P5 Q1:R939 S1:S938 T1:U939 V1:W938 P7:P8 P10:P938 A19:B937 J19:J938 D20:E939 F20:F938 H20:H938 I20:I939 K20:M939">
    <cfRule type="expression" dxfId="0" priority="1">
      <formula>UNIQUE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41" width="31.29"/>
  </cols>
  <sheetData>
    <row r="1" ht="69.75" customHeight="1">
      <c r="A1" s="28" t="s">
        <v>76</v>
      </c>
      <c r="B1" s="28" t="s">
        <v>76</v>
      </c>
      <c r="C1" s="28" t="s">
        <v>76</v>
      </c>
      <c r="D1" s="28" t="s">
        <v>77</v>
      </c>
      <c r="E1" s="28" t="s">
        <v>77</v>
      </c>
      <c r="F1" s="28" t="s">
        <v>77</v>
      </c>
      <c r="G1" s="28" t="s">
        <v>77</v>
      </c>
      <c r="H1" s="28" t="s">
        <v>77</v>
      </c>
      <c r="I1" s="28" t="s">
        <v>77</v>
      </c>
      <c r="J1" s="28" t="s">
        <v>77</v>
      </c>
      <c r="K1" s="28" t="s">
        <v>77</v>
      </c>
      <c r="L1" s="28" t="s">
        <v>77</v>
      </c>
      <c r="M1" s="28" t="s">
        <v>77</v>
      </c>
      <c r="N1" s="28" t="s">
        <v>78</v>
      </c>
      <c r="O1" s="28" t="s">
        <v>78</v>
      </c>
      <c r="P1" s="28" t="s">
        <v>78</v>
      </c>
      <c r="Q1" s="29" t="s">
        <v>78</v>
      </c>
      <c r="R1" s="28" t="s">
        <v>79</v>
      </c>
      <c r="S1" s="28" t="s">
        <v>79</v>
      </c>
      <c r="T1" s="28" t="s">
        <v>79</v>
      </c>
      <c r="U1" s="28" t="s">
        <v>79</v>
      </c>
      <c r="V1" s="28" t="s">
        <v>79</v>
      </c>
      <c r="W1" s="28" t="s">
        <v>79</v>
      </c>
      <c r="X1" s="28" t="s">
        <v>79</v>
      </c>
      <c r="Y1" s="28" t="s">
        <v>79</v>
      </c>
      <c r="Z1" s="28" t="s">
        <v>79</v>
      </c>
      <c r="AA1" s="29" t="s">
        <v>79</v>
      </c>
      <c r="AB1" s="30" t="s">
        <v>80</v>
      </c>
      <c r="AC1" s="28" t="s">
        <v>81</v>
      </c>
      <c r="AD1" s="28" t="s">
        <v>81</v>
      </c>
      <c r="AE1" s="28" t="s">
        <v>82</v>
      </c>
      <c r="AF1" s="28" t="s">
        <v>82</v>
      </c>
      <c r="AG1" s="30" t="s">
        <v>83</v>
      </c>
      <c r="AH1" s="30" t="s">
        <v>84</v>
      </c>
      <c r="AI1" s="1" t="s">
        <v>85</v>
      </c>
      <c r="AJ1" s="30" t="s">
        <v>86</v>
      </c>
      <c r="AK1" s="30" t="s">
        <v>87</v>
      </c>
      <c r="AL1" s="28" t="s">
        <v>88</v>
      </c>
      <c r="AM1" s="28" t="s">
        <v>88</v>
      </c>
      <c r="AN1" s="28" t="s">
        <v>88</v>
      </c>
      <c r="AO1" s="28" t="s">
        <v>88</v>
      </c>
    </row>
    <row r="2" ht="69.75" customHeight="1">
      <c r="A2" s="31" t="s">
        <v>89</v>
      </c>
      <c r="B2" s="31" t="s">
        <v>90</v>
      </c>
      <c r="C2" s="31" t="s">
        <v>91</v>
      </c>
      <c r="D2" s="32" t="s">
        <v>92</v>
      </c>
      <c r="E2" s="31" t="s">
        <v>93</v>
      </c>
      <c r="F2" s="31" t="s">
        <v>94</v>
      </c>
      <c r="G2" s="31" t="s">
        <v>95</v>
      </c>
      <c r="H2" s="31" t="s">
        <v>96</v>
      </c>
      <c r="I2" s="32" t="s">
        <v>97</v>
      </c>
      <c r="J2" s="31" t="s">
        <v>98</v>
      </c>
      <c r="K2" s="32" t="s">
        <v>99</v>
      </c>
      <c r="L2" s="32" t="s">
        <v>100</v>
      </c>
      <c r="M2" s="31" t="s">
        <v>101</v>
      </c>
      <c r="N2" s="32" t="s">
        <v>89</v>
      </c>
      <c r="O2" s="31" t="s">
        <v>102</v>
      </c>
      <c r="P2" s="32" t="s">
        <v>103</v>
      </c>
      <c r="Q2" s="32" t="s">
        <v>104</v>
      </c>
      <c r="R2" s="31" t="s">
        <v>89</v>
      </c>
      <c r="S2" s="31" t="s">
        <v>96</v>
      </c>
      <c r="T2" s="31" t="s">
        <v>97</v>
      </c>
      <c r="U2" s="31" t="s">
        <v>105</v>
      </c>
      <c r="V2" s="31" t="s">
        <v>106</v>
      </c>
      <c r="W2" s="31" t="s">
        <v>107</v>
      </c>
      <c r="X2" s="31" t="s">
        <v>108</v>
      </c>
      <c r="Y2" s="32" t="s">
        <v>109</v>
      </c>
      <c r="Z2" s="32" t="s">
        <v>91</v>
      </c>
      <c r="AA2" s="32" t="s">
        <v>102</v>
      </c>
      <c r="AB2" s="5"/>
      <c r="AC2" s="32" t="s">
        <v>89</v>
      </c>
      <c r="AD2" s="32" t="s">
        <v>110</v>
      </c>
      <c r="AE2" s="31" t="s">
        <v>111</v>
      </c>
      <c r="AF2" s="32" t="s">
        <v>112</v>
      </c>
      <c r="AG2" s="5"/>
      <c r="AH2" s="5"/>
      <c r="AI2" s="5"/>
      <c r="AJ2" s="5"/>
      <c r="AK2" s="5"/>
      <c r="AL2" s="31" t="s">
        <v>96</v>
      </c>
      <c r="AM2" s="31" t="s">
        <v>81</v>
      </c>
      <c r="AN2" s="31" t="s">
        <v>78</v>
      </c>
      <c r="AO2" s="33" t="s">
        <v>113</v>
      </c>
    </row>
    <row r="3" ht="69.75" customHeight="1">
      <c r="A3" s="21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B3" s="34" t="str">
        <f>HYPERLINK("https://dl-acm-org.proxy.wm.edu/citation.cfm?id=3240471","A Neural Framework for Retrieval and Summarization of Source Code")</f>
        <v>A Neural Framework for Retrieval and Summarization of Source Code</v>
      </c>
      <c r="C3" s="10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D3" s="18" t="str">
        <f t="shared" ref="D3:F3" si="1">HYPERLINK("http://proceedings.mlr.press/v70/levy17a.html","Learning to align the source code to the compiled object code")</f>
        <v>Learning to align the source code to the compiled object code</v>
      </c>
      <c r="E3" s="34" t="str">
        <f t="shared" si="1"/>
        <v>Learning to align the source code to the compiled object code</v>
      </c>
      <c r="F3" s="34" t="str">
        <f t="shared" si="1"/>
        <v>Learning to align the source code to the compiled object code</v>
      </c>
      <c r="G3" s="34" t="str">
        <f>HYPERLINK("https://papers.nips.cc/paper/6803-neural-program-meta-induction.pdf","Neural program metainduction.")</f>
        <v>Neural program metainduction.</v>
      </c>
      <c r="H3" s="34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I3" s="35" t="s">
        <v>34</v>
      </c>
      <c r="J3" s="34" t="str">
        <f>HYPERLINK("https://arxiv.org/abs/1703.05698","Neural sketch learning for conditional program generation")</f>
        <v>Neural sketch learning for conditional program generation</v>
      </c>
      <c r="K3" s="34" t="str">
        <f>HYPERLINK("http://proceedings.mlr.press/v37/piech15.html","Learning program embeddings to propagate feedback on student code")</f>
        <v>Learning program embeddings to propagate feedback on student code</v>
      </c>
      <c r="L3" s="34" t="str">
        <f>HYPERLINK("https://papers.nips.cc/paper/7521-tree-to-tree-neural-networks-for-program-translation","Tree-to-tree neural networks for program translation")</f>
        <v>Tree-to-tree neural networks for program translation</v>
      </c>
      <c r="M3" s="34" t="str">
        <f>HYPERLINK("https://arxiv.org/abs/1611.01989","Deepcoder: Learning to write programs")</f>
        <v>Deepcoder: Learning to write programs</v>
      </c>
      <c r="N3" s="34" t="str">
        <f>HYPERLINK("https://dl-acm-org.proxy.wm.edu/citation.cfm?id=3238166","Deep Learning Based Feature Envy Detection")</f>
        <v>Deep Learning Based Feature Envy Detection</v>
      </c>
      <c r="O3" s="18" t="str">
        <f>HYPERLINK("https://arxiv.org/pdf/1602.03001.pdf","A convolutional attention network for extreme summarization of source code")</f>
        <v>A convolutional attention network for extreme summarization of source code</v>
      </c>
      <c r="P3" s="16" t="s">
        <v>24</v>
      </c>
      <c r="Q3" s="13" t="s">
        <v>72</v>
      </c>
      <c r="R3" s="34" t="str">
        <f>HYPERLINK("https://dl-acm-org.proxy.wm.edu/citation.cfm?id=3097445","Automatic Text Input Generation for Mobile Testing")</f>
        <v>Automatic Text Input Generation for Mobile Testing</v>
      </c>
      <c r="S3" s="34" t="str">
        <f>HYPERLINK("https://dl-acm-org.proxy.wm.edu/citation.cfm?id=3106290","Are deep neural networks the best choice for modeling source code?")</f>
        <v>Are deep neural networks the best choice for modeling source code?</v>
      </c>
      <c r="T3" s="34" t="str">
        <f>HYPERLINK("https://arxiv.org/pdf/1903.05734.pdf","Maybe Deep Neural Networks are the Best Choice for Modeling Source Code")</f>
        <v>Maybe Deep Neural Networks are the Best Choice for Modeling Source Code</v>
      </c>
      <c r="U3" s="36" t="str">
        <f>HYPERLINK("https://dl-acm-org.proxy.wm.edu/citation.cfm?id=3236051","Deep Learning Type Inference")</f>
        <v>Deep Learning Type Inference</v>
      </c>
      <c r="V3" s="34" t="str">
        <f>HYPERLINK("https://papers.nips.cc/paper/8001-learning-loop-invariants-for-program-verification","Learning loop invariants for program verification")</f>
        <v>Learning loop invariants for program verification</v>
      </c>
      <c r="W3" s="34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X3" s="34" t="str">
        <f>HYPERLINK("https://papers.nips.cc/paper/6284-latent-attention-for-if-then-program-synthesis","Latent attention for if-then program synthesis")</f>
        <v>Latent attention for if-then program synthesis</v>
      </c>
      <c r="Y3" s="16" t="s">
        <v>50</v>
      </c>
      <c r="Z3" s="18" t="str">
        <f>HYPERLINK("https://ieeexplore.ieee.org/document/7582748/versions","Deep learning code fragments for code clone detection")</f>
        <v>Deep learning code fragments for code clone detection</v>
      </c>
      <c r="AA3" s="37" t="s">
        <v>57</v>
      </c>
      <c r="AB3" s="18" t="str">
        <f>HYPERLINK("http://proceedings.mlr.press/v70/gaunt17a.html","Differentiable programs with neural libraries")</f>
        <v>Differentiable programs with neural libraries</v>
      </c>
      <c r="AC3" s="18" t="str">
        <f>HYPERLINK("http://people.cs.vt.edu/nm8247/publications/icsme-research-118-camera-ready.pdf","CCLearner: A Deep Learning-Based Clone Detection Approach")</f>
        <v>CCLearner: A Deep Learning-Based Clone Detection Approach</v>
      </c>
      <c r="AD3" s="34" t="str">
        <f>HYPERLINK("https://ieeexplore.ieee.org/document/7332513","Exploring the use of deep learning for feature location")</f>
        <v>Exploring the use of deep learning for feature location</v>
      </c>
      <c r="AE3" s="38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AF3" s="13" t="s">
        <v>65</v>
      </c>
      <c r="AG3" s="34" t="str">
        <f>HYPERLINK("https://arxiv.org/abs/1809.04059","Neural-augmented Static Analysis of Android Communication")</f>
        <v>Neural-augmented Static Analysis of Android Communication</v>
      </c>
      <c r="AH3" s="34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I3" s="34" t="str">
        <f>HYPERLINK("https://dl.acm.org/citation.cfm?id=2786849","Suggesting Accurate Method and Class Names")</f>
        <v>Suggesting Accurate Method and Class Names</v>
      </c>
      <c r="AJ3" s="3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AK3" s="34" t="str">
        <f>HYPERLINK("https://dl-acm-org.proxy.wm.edu/citation.cfm?id=2884804","Automatically Learning Semantic Features for Defect Prediction")</f>
        <v>Automatically Learning Semantic Features for Defect Prediction</v>
      </c>
      <c r="AL3" s="34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AM3" s="39" t="str">
        <f>HYPERLINK("https://arxiv.org/abs/1806.05837","Oreo: Detection of Clones in the Twilight Zone")</f>
        <v>Oreo: Detection of Clones in the Twilight Zone</v>
      </c>
      <c r="AN3" s="39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AO3" s="37" t="s">
        <v>28</v>
      </c>
    </row>
    <row r="4" ht="69.75" customHeight="1">
      <c r="A4" s="18" t="str">
        <f>HYPERLINK("https://ieeexplore.ieee.org/document/7582748/versions","Deep learning code fragments for code clone detection")</f>
        <v>Deep learning code fragments for code clone detection</v>
      </c>
      <c r="B4" s="13" t="s">
        <v>41</v>
      </c>
      <c r="D4" s="10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E4" s="40"/>
      <c r="F4" s="40"/>
      <c r="G4" s="41"/>
      <c r="H4" s="34" t="str">
        <f>HYPERLINK("http://proceedings.mlr.press/v80/sun18a.html","Neural Program Synthesis from Diverse Demonstration Videos")</f>
        <v>Neural Program Synthesis from Diverse Demonstration Videos</v>
      </c>
      <c r="I4" s="42"/>
      <c r="J4" s="40"/>
      <c r="K4" s="40"/>
      <c r="M4" s="41"/>
      <c r="N4" s="18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O4" s="16" t="s">
        <v>69</v>
      </c>
      <c r="P4" s="13" t="s">
        <v>28</v>
      </c>
      <c r="Q4" s="43"/>
      <c r="R4" s="18" t="str">
        <f>HYPERLINK("https://www.cs.rice.edu/~sc40/pubs/murali-fse17.pdf","Bayesian specification learning for finding API usage errors")</f>
        <v>Bayesian specification learning for finding API usage errors</v>
      </c>
      <c r="S4" s="34" t="str">
        <f>HYPERLINK("https://ieeexplore-ieee-org.proxy.wm.edu/document/8094428","Deep Green: Modelling Time-Series of Software Energy Consumption")</f>
        <v>Deep Green: Modelling Time-Series of Software Energy Consumption</v>
      </c>
      <c r="T4" s="34" t="str">
        <f>HYPERLINK("https://arxiv.org/pdf/1602.03001.pdf","A convolutional attention network for extreme summarization of source code")</f>
        <v>A convolutional attention network for extreme summarization of source code</v>
      </c>
      <c r="U4" s="34" t="str">
        <f>HYPERLINK("https://arxiv.org/abs/1711.00740","Learning to represent programs with graphs")</f>
        <v>Learning to represent programs with graphs</v>
      </c>
      <c r="V4" s="10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W4" s="16" t="s">
        <v>63</v>
      </c>
      <c r="X4" s="36" t="str">
        <f>HYPERLINK("https://dl-acm-org.proxy.wm.edu/citation.cfm?id=3180167","Deep Code Search")</f>
        <v>Deep Code Search</v>
      </c>
      <c r="Y4" s="40"/>
      <c r="Z4" s="10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AA4" s="40"/>
      <c r="AB4" s="40"/>
      <c r="AC4" s="18" t="str">
        <f>HYPERLINK("https://ieeexplore-ieee-org.proxy.wm.edu/document/8094428","Deep Green: Modelling Time-Series of Software Energy Consumption")</f>
        <v>Deep Green: Modelling Time-Series of Software Energy Consumption</v>
      </c>
      <c r="AD4" s="16" t="s">
        <v>55</v>
      </c>
      <c r="AE4" s="38" t="str">
        <f>HYPERLINK("https://arxiv.org/abs/1711.00740","Learning to represent programs with graphs")</f>
        <v>Learning to represent programs with graphs</v>
      </c>
      <c r="AF4" s="42"/>
      <c r="AG4" s="41"/>
      <c r="AH4" s="34" t="str">
        <f>HYPERLINK("https://dl-acm-org.proxy.wm.edu/citation.cfm?id=2884804","Automatically Learning Semantic Features for Defect Prediction")</f>
        <v>Automatically Learning Semantic Features for Defect Prediction</v>
      </c>
      <c r="AI4" s="40"/>
      <c r="AJ4" s="13" t="s">
        <v>41</v>
      </c>
      <c r="AK4" s="13" t="s">
        <v>32</v>
      </c>
      <c r="AL4" s="37" t="s">
        <v>70</v>
      </c>
      <c r="AM4" s="41"/>
      <c r="AN4" s="34" t="str">
        <f>HYPERLINK("https://dl.acm.org/citation.cfm?id=3238199","αDiff: cross-version binary code similarity detection with DNN")</f>
        <v>αDiff: cross-version binary code similarity detection with DNN</v>
      </c>
      <c r="AO4" s="42"/>
    </row>
    <row r="5" ht="69.75" customHeight="1">
      <c r="A5" s="3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B5" s="37" t="s">
        <v>58</v>
      </c>
      <c r="C5" s="40"/>
      <c r="D5" s="18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5" s="40"/>
      <c r="F5" s="40"/>
      <c r="G5" s="41"/>
      <c r="H5" s="34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I5" s="42"/>
      <c r="J5" s="40"/>
      <c r="K5" s="40"/>
      <c r="L5" s="40"/>
      <c r="M5" s="41"/>
      <c r="N5" s="18" t="str">
        <f>HYPERLINK("http://proceedings.mlr.press/v70/deng17a/deng17a.pdf","Image-to-markup generation with coarse-to-fine attention")</f>
        <v>Image-to-markup generation with coarse-to-fine attention</v>
      </c>
      <c r="O5" s="16" t="s">
        <v>44</v>
      </c>
      <c r="P5" s="40"/>
      <c r="Q5" s="40"/>
      <c r="R5" s="18" t="str">
        <f>HYPERLINK("https://dl-acm-org.proxy.wm.edu/citation.cfm?id=3106290","Are deep neural networks the best choice for modeling source code?")</f>
        <v>Are deep neural networks the best choice for modeling source code?</v>
      </c>
      <c r="S5" s="34" t="str">
        <f>HYPERLINK("http://proceedings.mlr.press/v70/gaunt17a.html","Differentiable programs with neural libraries")</f>
        <v>Differentiable programs with neural libraries</v>
      </c>
      <c r="T5" s="34" t="str">
        <f>HYPERLINK("https://dl-acm-org.proxy.wm.edu/citation.cfm?id=3264832","On the Naturalness of Proofs")</f>
        <v>On the Naturalness of Proofs</v>
      </c>
      <c r="U5" s="40"/>
      <c r="V5" s="13" t="s">
        <v>36</v>
      </c>
      <c r="W5" s="40"/>
      <c r="X5" s="16" t="s">
        <v>38</v>
      </c>
      <c r="Y5" s="40"/>
      <c r="Z5" s="18" t="str">
        <f>HYPERLINK("http://proceedings.mlr.press/v37/piech15.html","Learning program embeddings to propagate feedback on student code")</f>
        <v>Learning program embeddings to propagate feedback on student code</v>
      </c>
      <c r="AA5" s="42"/>
      <c r="AB5" s="40"/>
      <c r="AC5" s="1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AD5" s="41"/>
      <c r="AE5" s="38" t="str">
        <f>HYPERLINK("https://papers.nips.cc/paper/8001-learning-loop-invariants-for-program-verification","Learning loop invariants for program verification")</f>
        <v>Learning loop invariants for program verification</v>
      </c>
      <c r="AF5" s="42"/>
      <c r="AG5" s="40"/>
      <c r="AH5" s="40"/>
      <c r="AI5" s="40"/>
      <c r="AJ5" s="40"/>
      <c r="AK5" s="40"/>
      <c r="AL5" s="40"/>
      <c r="AM5" s="40"/>
      <c r="AN5" s="16" t="s">
        <v>29</v>
      </c>
      <c r="AO5" s="17"/>
    </row>
    <row r="6" ht="69.75" customHeight="1">
      <c r="A6" s="40"/>
      <c r="B6" s="40"/>
      <c r="C6" s="40"/>
      <c r="D6" s="16" t="s">
        <v>33</v>
      </c>
      <c r="E6" s="40"/>
      <c r="F6" s="40"/>
      <c r="G6" s="41"/>
      <c r="H6" s="16" t="s">
        <v>46</v>
      </c>
      <c r="I6" s="42"/>
      <c r="J6" s="40"/>
      <c r="K6" s="40"/>
      <c r="L6" s="40"/>
      <c r="M6" s="41"/>
      <c r="N6" s="1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O6" s="40"/>
      <c r="P6" s="40"/>
      <c r="Q6" s="40"/>
      <c r="R6" s="18" t="str">
        <f>HYPERLINK("https://dl.acm.org/citation.cfm?id=2820559","Toward Deep Learning Software Repositories")</f>
        <v>Toward Deep Learning Software Repositories</v>
      </c>
      <c r="S6" s="34" t="str">
        <f>HYPERLINK("https://dl-acm-org.proxy.wm.edu/citation.cfm?id=3155573","Learn&amp;Fuzz: Machine learning for input fuzzing")</f>
        <v>Learn&amp;Fuzz: Machine learning for input fuzzing</v>
      </c>
      <c r="T6" s="36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U6" s="40"/>
      <c r="V6" s="40"/>
      <c r="W6" s="40"/>
      <c r="X6" s="16" t="s">
        <v>74</v>
      </c>
      <c r="Y6" s="40"/>
      <c r="Z6" s="16" t="s">
        <v>74</v>
      </c>
      <c r="AA6" s="17"/>
      <c r="AB6" s="40"/>
      <c r="AC6" s="18" t="str">
        <f>HYPERLINK("https://ieeexplore-ieee-org.proxy.wm.edu/document/7898472","Predicting Delivery Capability in Iterative Software Development")</f>
        <v>Predicting Delivery Capability in Iterative Software Development</v>
      </c>
      <c r="AD6" s="40"/>
      <c r="AE6" s="44" t="s">
        <v>75</v>
      </c>
      <c r="AF6" s="17"/>
      <c r="AG6" s="40"/>
      <c r="AH6" s="40"/>
      <c r="AI6" s="40"/>
      <c r="AJ6" s="40"/>
      <c r="AK6" s="40"/>
      <c r="AL6" s="40"/>
      <c r="AM6" s="40"/>
      <c r="AN6" s="40"/>
      <c r="AO6" s="40"/>
    </row>
    <row r="7" ht="69.75" customHeight="1">
      <c r="A7" s="40"/>
      <c r="B7" s="40"/>
      <c r="C7" s="40"/>
      <c r="D7" s="1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7" s="40"/>
      <c r="F7" s="40"/>
      <c r="G7" s="40"/>
      <c r="H7" s="16" t="s">
        <v>35</v>
      </c>
      <c r="I7" s="17"/>
      <c r="J7" s="40"/>
      <c r="K7" s="40"/>
      <c r="L7" s="40"/>
      <c r="M7" s="41"/>
      <c r="N7" s="18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O7" s="45"/>
      <c r="P7" s="45"/>
      <c r="Q7" s="45"/>
      <c r="R7" s="18" t="str">
        <f>HYPERLINK("https://dl-acm-org.proxy.wm.edu/citation.cfm?id=3264832","On the Naturalness of Proofs")</f>
        <v>On the Naturalness of Proofs</v>
      </c>
      <c r="S7" s="34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T7" s="34" t="str">
        <f>HYPERLINK("https://arxiv.org/abs/1711.07163","Dynamic Neural Program Embedding for Program Repair")</f>
        <v>Dynamic Neural Program Embedding for Program Repair</v>
      </c>
      <c r="U7" s="40"/>
      <c r="V7" s="40"/>
      <c r="W7" s="40"/>
      <c r="X7" s="13" t="s">
        <v>67</v>
      </c>
      <c r="Y7" s="40"/>
      <c r="Z7" s="40"/>
      <c r="AA7" s="40"/>
      <c r="AB7" s="41"/>
      <c r="AC7" s="10" t="str">
        <f>HYPERLINK("https://dl-acm-org.proxy.wm.edu/citation.cfm?id=3180167","Deep Code Search")</f>
        <v>Deep Code Search</v>
      </c>
      <c r="AD7" s="40"/>
      <c r="AE7" s="44" t="s">
        <v>53</v>
      </c>
      <c r="AF7" s="17"/>
      <c r="AG7" s="40"/>
      <c r="AH7" s="40"/>
      <c r="AI7" s="40"/>
      <c r="AJ7" s="40"/>
      <c r="AK7" s="40"/>
      <c r="AL7" s="40"/>
      <c r="AM7" s="40"/>
      <c r="AN7" s="40"/>
      <c r="AO7" s="40"/>
    </row>
    <row r="8" ht="69.75" customHeight="1">
      <c r="A8" s="40"/>
      <c r="B8" s="40"/>
      <c r="C8" s="40"/>
      <c r="D8" s="1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E8" s="40"/>
      <c r="F8" s="40"/>
      <c r="G8" s="40"/>
      <c r="H8" s="13" t="s">
        <v>48</v>
      </c>
      <c r="I8" s="17"/>
      <c r="J8" s="40"/>
      <c r="K8" s="40"/>
      <c r="L8" s="40"/>
      <c r="M8" s="41"/>
      <c r="N8" s="46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O8" s="45"/>
      <c r="P8" s="45"/>
      <c r="Q8" s="47"/>
      <c r="R8" s="36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S8" s="34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T8" s="13" t="s">
        <v>65</v>
      </c>
      <c r="U8" s="40"/>
      <c r="V8" s="40"/>
      <c r="W8" s="40"/>
      <c r="X8" s="40"/>
      <c r="Y8" s="40"/>
      <c r="Z8" s="40"/>
      <c r="AA8" s="40"/>
      <c r="AB8" s="41"/>
      <c r="AC8" s="1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AD8" s="40"/>
      <c r="AE8" s="37" t="s">
        <v>64</v>
      </c>
      <c r="AF8" s="40"/>
      <c r="AG8" s="40"/>
      <c r="AH8" s="40"/>
      <c r="AI8" s="40"/>
      <c r="AJ8" s="40"/>
      <c r="AK8" s="40"/>
      <c r="AL8" s="40"/>
      <c r="AM8" s="40"/>
      <c r="AN8" s="40"/>
      <c r="AO8" s="40"/>
    </row>
    <row r="9" ht="69.75" customHeight="1">
      <c r="A9" s="40"/>
      <c r="B9" s="40"/>
      <c r="C9" s="40"/>
      <c r="D9" s="18" t="str">
        <f>HYPERLINK("http://proceedings.mlr.press/v70/deng17a/deng17a.pdf","Image-to-markup generation with coarse-to-fine attention")</f>
        <v>Image-to-markup generation with coarse-to-fine attention</v>
      </c>
      <c r="E9" s="40"/>
      <c r="F9" s="40"/>
      <c r="G9" s="40"/>
      <c r="H9" s="34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I9" s="40"/>
      <c r="J9" s="40"/>
      <c r="K9" s="40"/>
      <c r="L9" s="40"/>
      <c r="M9" s="41"/>
      <c r="N9" s="48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O9" s="40"/>
      <c r="P9" s="40"/>
      <c r="Q9" s="41"/>
      <c r="R9" s="18" t="str">
        <f>HYPERLINK("http://delivery.acm.org/10.1145/3190000/3180195/p94-lin.pdf","Sentiment Analysis for Software Engineering: How Far Can We Go?")</f>
        <v>Sentiment Analysis for Software Engineering: How Far Can We Go?</v>
      </c>
      <c r="S9" s="34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T9" s="40"/>
      <c r="U9" s="40"/>
      <c r="V9" s="40"/>
      <c r="W9" s="40"/>
      <c r="X9" s="40"/>
      <c r="Y9" s="40"/>
      <c r="Z9" s="40"/>
      <c r="AA9" s="40"/>
      <c r="AB9" s="41"/>
      <c r="AC9" s="1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</row>
    <row r="10" ht="69.75" customHeight="1">
      <c r="A10" s="40"/>
      <c r="B10" s="40"/>
      <c r="C10" s="40"/>
      <c r="D10" s="1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E10" s="40"/>
      <c r="F10" s="40"/>
      <c r="G10" s="40"/>
      <c r="H10" s="40"/>
      <c r="I10" s="40"/>
      <c r="J10" s="40"/>
      <c r="K10" s="40"/>
      <c r="L10" s="40"/>
      <c r="M10" s="41"/>
      <c r="N10" s="34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O10" s="40"/>
      <c r="P10" s="40"/>
      <c r="Q10" s="40"/>
      <c r="R10" s="18" t="str">
        <f>HYPERLINK("https://ieeexplore.ieee.org/document/7582748/versions","Deep learning code fragments for code clone detection")</f>
        <v>Deep learning code fragments for code clone detection</v>
      </c>
      <c r="S10" s="34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T10" s="40"/>
      <c r="U10" s="40"/>
      <c r="V10" s="40"/>
      <c r="W10" s="40"/>
      <c r="X10" s="40"/>
      <c r="Y10" s="40"/>
      <c r="Z10" s="40"/>
      <c r="AA10" s="40"/>
      <c r="AB10" s="41"/>
      <c r="AC10" s="1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</row>
    <row r="11" ht="69.75" customHeight="1">
      <c r="A11" s="40"/>
      <c r="B11" s="40"/>
      <c r="C11" s="40"/>
      <c r="D11" s="18" t="str">
        <f>HYPERLINK("https://dl.acm.org/citation.cfm?id=2950334","Deep API Learning")</f>
        <v>Deep API Learning</v>
      </c>
      <c r="E11" s="40"/>
      <c r="F11" s="40"/>
      <c r="G11" s="40"/>
      <c r="H11" s="40"/>
      <c r="I11" s="40"/>
      <c r="J11" s="40"/>
      <c r="K11" s="40"/>
      <c r="L11" s="40"/>
      <c r="M11" s="41"/>
      <c r="N11" s="36" t="str">
        <f>HYPERLINK("https://ieeexplore-ieee-org.proxy.wm.edu/document/8493285","Automating Intention Mining")</f>
        <v>Automating Intention Mining</v>
      </c>
      <c r="O11" s="40"/>
      <c r="P11" s="40"/>
      <c r="Q11" s="40"/>
      <c r="R11" s="23" t="s">
        <v>62</v>
      </c>
      <c r="S11" s="34" t="str">
        <f>HYPERLINK("https://dl.acm.org/citation.cfm?id=3180155.3180219","Neuro-Symbolic Program Corrector for Introductory Programming Assignments")</f>
        <v>Neuro-Symbolic Program Corrector for Introductory Programming Assignments</v>
      </c>
      <c r="T11" s="40"/>
      <c r="U11" s="40"/>
      <c r="V11" s="40"/>
      <c r="W11" s="40"/>
      <c r="X11" s="40"/>
      <c r="Y11" s="40"/>
      <c r="Z11" s="40"/>
      <c r="AA11" s="40"/>
      <c r="AB11" s="41"/>
      <c r="AC11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</row>
    <row r="12" ht="69.75" customHeight="1">
      <c r="A12" s="40"/>
      <c r="B12" s="40"/>
      <c r="C12" s="40"/>
      <c r="D12" s="16" t="s">
        <v>114</v>
      </c>
      <c r="E12" s="40"/>
      <c r="F12" s="40"/>
      <c r="G12" s="40"/>
      <c r="H12" s="40"/>
      <c r="I12" s="40"/>
      <c r="J12" s="40"/>
      <c r="K12" s="40"/>
      <c r="L12" s="40"/>
      <c r="M12" s="41"/>
      <c r="N12" s="34" t="str">
        <f>HYPERLINK("https://ieeexplore-ieee-org.proxy.wm.edu/document/8565907","Mining Fix Patterns for FindBugs Violations")</f>
        <v>Mining Fix Patterns for FindBugs Violations</v>
      </c>
      <c r="O12" s="40"/>
      <c r="P12" s="40"/>
      <c r="Q12" s="40"/>
      <c r="R12" s="13" t="s">
        <v>65</v>
      </c>
      <c r="S12" s="34" t="str">
        <f>HYPERLINK("https://arxiv.org/abs/1511.06279","Neural programmer-interpreters")</f>
        <v>Neural programmer-interpreters</v>
      </c>
      <c r="T12" s="40"/>
      <c r="U12" s="40"/>
      <c r="V12" s="40"/>
      <c r="W12" s="40"/>
      <c r="X12" s="40"/>
      <c r="Y12" s="40"/>
      <c r="Z12" s="40"/>
      <c r="AA12" s="40"/>
      <c r="AB12" s="40"/>
      <c r="AC12" s="9" t="s">
        <v>25</v>
      </c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</row>
    <row r="13" ht="69.75" customHeight="1">
      <c r="A13" s="40"/>
      <c r="B13" s="40"/>
      <c r="C13" s="40"/>
      <c r="D13" s="16" t="s">
        <v>47</v>
      </c>
      <c r="E13" s="40"/>
      <c r="F13" s="40"/>
      <c r="G13" s="40"/>
      <c r="H13" s="40"/>
      <c r="I13" s="40"/>
      <c r="J13" s="40"/>
      <c r="K13" s="40"/>
      <c r="L13" s="40"/>
      <c r="M13" s="41"/>
      <c r="N13" s="36" t="s">
        <v>115</v>
      </c>
      <c r="O13" s="40"/>
      <c r="P13" s="40"/>
      <c r="Q13" s="40"/>
      <c r="R13" s="13" t="s">
        <v>49</v>
      </c>
      <c r="S13" s="34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T13" s="40"/>
      <c r="U13" s="40"/>
      <c r="V13" s="40"/>
      <c r="W13" s="40"/>
      <c r="X13" s="40"/>
      <c r="Y13" s="40"/>
      <c r="Z13" s="40"/>
      <c r="AA13" s="40"/>
      <c r="AB13" s="40"/>
      <c r="AC13" s="16" t="s">
        <v>66</v>
      </c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</row>
    <row r="14" ht="69.75" customHeight="1">
      <c r="A14" s="40"/>
      <c r="B14" s="40"/>
      <c r="C14" s="40"/>
      <c r="D14" s="49" t="s">
        <v>26</v>
      </c>
      <c r="E14" s="40"/>
      <c r="F14" s="40"/>
      <c r="G14" s="40"/>
      <c r="H14" s="40"/>
      <c r="I14" s="40"/>
      <c r="J14" s="40"/>
      <c r="K14" s="40"/>
      <c r="L14" s="40"/>
      <c r="M14" s="41"/>
      <c r="N14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O14" s="40"/>
      <c r="P14" s="40"/>
      <c r="Q14" s="40"/>
      <c r="R14" s="41"/>
      <c r="S14" s="34" t="str">
        <f>HYPERLINK("https://arxiv.org/abs/1805.04276","Leveraging grammar and reinforcement learning for neural program synthesis")</f>
        <v>Leveraging grammar and reinforcement learning for neural program synthesis</v>
      </c>
      <c r="T14" s="40"/>
      <c r="U14" s="40"/>
      <c r="V14" s="40"/>
      <c r="W14" s="40"/>
      <c r="X14" s="40"/>
      <c r="Y14" s="40"/>
      <c r="Z14" s="40"/>
      <c r="AA14" s="40"/>
      <c r="AB14" s="40"/>
      <c r="AC14" s="16" t="s">
        <v>54</v>
      </c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</row>
    <row r="15" ht="69.7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6" t="s">
        <v>31</v>
      </c>
      <c r="O15" s="40"/>
      <c r="P15" s="40"/>
      <c r="Q15" s="40"/>
      <c r="R15" s="41"/>
      <c r="S15" s="34" t="str">
        <f>HYPERLINK("https://arxiv.org/abs/1804.01186","Neural-guided deductive search for real-time program synthesis from examples")</f>
        <v>Neural-guided deductive search for real-time program synthesis from examples</v>
      </c>
      <c r="T15" s="40"/>
      <c r="U15" s="40"/>
      <c r="V15" s="40"/>
      <c r="W15" s="40"/>
      <c r="X15" s="40"/>
      <c r="Y15" s="40"/>
      <c r="Z15" s="40"/>
      <c r="AA15" s="40"/>
      <c r="AB15" s="40"/>
      <c r="AC15" s="16" t="s">
        <v>68</v>
      </c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</row>
    <row r="16" ht="69.7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6" t="s">
        <v>56</v>
      </c>
      <c r="O16" s="40"/>
      <c r="P16" s="40"/>
      <c r="Q16" s="40"/>
      <c r="R16" s="41"/>
      <c r="S16" s="34" t="str">
        <f>HYPERLINK("https://arxiv.org/abs/1706.01284","Towards synthesizing complex programs from input-output")</f>
        <v>Towards synthesizing complex programs from input-output</v>
      </c>
      <c r="T16" s="40"/>
      <c r="U16" s="40"/>
      <c r="V16" s="40"/>
      <c r="W16" s="40"/>
      <c r="X16" s="40"/>
      <c r="Y16" s="40"/>
      <c r="Z16" s="40"/>
      <c r="AA16" s="40"/>
      <c r="AB16" s="40"/>
      <c r="AC16" s="10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</row>
    <row r="17" ht="69.7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16" t="s">
        <v>61</v>
      </c>
      <c r="O17" s="40"/>
      <c r="P17" s="40"/>
      <c r="Q17" s="40"/>
      <c r="R17" s="41"/>
      <c r="S17" s="34" t="str">
        <f>HYPERLINK("https://arxiv.org/abs/1708.02884","Predicting and Evaluating Software Model Growth in the Automotive Industry")</f>
        <v>Predicting and Evaluating Software Model Growth in the Automotive Industry</v>
      </c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</row>
    <row r="18" ht="69.75" customHeight="1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16" t="s">
        <v>60</v>
      </c>
      <c r="O18" s="40"/>
      <c r="P18" s="40"/>
      <c r="Q18" s="40"/>
      <c r="R18" s="41"/>
      <c r="S18" s="36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</row>
    <row r="19" ht="69.7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23" t="s">
        <v>71</v>
      </c>
      <c r="O19" s="40"/>
      <c r="P19" s="40"/>
      <c r="Q19" s="40"/>
      <c r="R19" s="41"/>
      <c r="S19" s="36" t="str">
        <f>HYPERLINK("https://dl-acm-org.proxy.wm.edu/citation.cfm?id=3213848","Compiler Fuzzing Through Deep Learning")</f>
        <v>Compiler Fuzzing Through Deep Learning</v>
      </c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</row>
    <row r="20" ht="69.7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23" t="s">
        <v>73</v>
      </c>
      <c r="O20" s="40"/>
      <c r="P20" s="40"/>
      <c r="Q20" s="40"/>
      <c r="R20" s="41"/>
      <c r="S20" s="36" t="str">
        <f>HYPERLINK("https://dl.acm.org/citation.cfm?id=3213846.3213876","Deep Specification Mining")</f>
        <v>Deep Specification Mining</v>
      </c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</row>
    <row r="21" ht="69.75" customHeight="1">
      <c r="A21" s="40"/>
      <c r="B21" s="40"/>
      <c r="C21" s="40"/>
      <c r="D21" s="50"/>
      <c r="E21" s="40"/>
      <c r="F21" s="40"/>
      <c r="G21" s="40"/>
      <c r="H21" s="40"/>
      <c r="I21" s="40"/>
      <c r="J21" s="40"/>
      <c r="K21" s="40"/>
      <c r="L21" s="40"/>
      <c r="M21" s="40"/>
      <c r="N21" s="13" t="s">
        <v>43</v>
      </c>
      <c r="O21" s="40"/>
      <c r="P21" s="40"/>
      <c r="Q21" s="40"/>
      <c r="R21" s="41"/>
      <c r="S21" s="34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T21" s="40"/>
      <c r="U21" s="40"/>
      <c r="V21" s="40"/>
      <c r="W21" s="40"/>
      <c r="X21" s="40"/>
      <c r="Y21" s="40"/>
      <c r="Z21" s="40"/>
      <c r="AA21" s="40"/>
      <c r="AB21" s="40"/>
      <c r="AC21" s="5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</row>
    <row r="22" ht="69.75" customHeight="1">
      <c r="A22" s="40"/>
      <c r="B22" s="40"/>
      <c r="C22" s="40"/>
      <c r="D22" s="50"/>
      <c r="E22" s="40"/>
      <c r="F22" s="40"/>
      <c r="G22" s="40"/>
      <c r="H22" s="40"/>
      <c r="I22" s="40"/>
      <c r="J22" s="40"/>
      <c r="K22" s="40"/>
      <c r="L22" s="40"/>
      <c r="M22" s="40"/>
      <c r="N22" s="23" t="s">
        <v>52</v>
      </c>
      <c r="O22" s="40"/>
      <c r="P22" s="40"/>
      <c r="Q22" s="40"/>
      <c r="R22" s="41"/>
      <c r="S22" s="34" t="str">
        <f>HYPERLINK("https://papers.nips.cc/paper/8001-learning-loop-invariants-for-program-verification","Learning loop invariants for program verification")</f>
        <v>Learning loop invariants for program verification</v>
      </c>
      <c r="T22" s="40"/>
      <c r="U22" s="40"/>
      <c r="V22" s="40"/>
      <c r="W22" s="40"/>
      <c r="X22" s="40"/>
      <c r="Y22" s="40"/>
      <c r="Z22" s="40"/>
      <c r="AA22" s="40"/>
      <c r="AB22" s="40"/>
      <c r="AC22" s="5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ht="69.75" customHeight="1">
      <c r="A23" s="40"/>
      <c r="B23" s="40"/>
      <c r="C23" s="40"/>
      <c r="D23" s="50"/>
      <c r="E23" s="40"/>
      <c r="F23" s="40"/>
      <c r="G23" s="40"/>
      <c r="H23" s="40"/>
      <c r="I23" s="40"/>
      <c r="J23" s="40"/>
      <c r="K23" s="40"/>
      <c r="L23" s="40"/>
      <c r="M23" s="40"/>
      <c r="N23" s="13" t="s">
        <v>45</v>
      </c>
      <c r="O23" s="40"/>
      <c r="P23" s="40"/>
      <c r="Q23" s="40"/>
      <c r="R23" s="50"/>
      <c r="S23" s="10" t="str">
        <f>HYPERLINK("https://ieeexplore.ieee.org/document/8255666","A deep learning model for estimating story points")</f>
        <v>A deep learning model for estimating story points</v>
      </c>
      <c r="T23" s="40"/>
      <c r="U23" s="40"/>
      <c r="V23" s="40"/>
      <c r="W23" s="40"/>
      <c r="X23" s="40"/>
      <c r="Y23" s="40"/>
      <c r="Z23" s="40"/>
      <c r="AA23" s="40"/>
      <c r="AB23" s="40"/>
      <c r="AC23" s="5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</row>
    <row r="24" ht="69.75" customHeight="1">
      <c r="A24" s="40"/>
      <c r="B24" s="40"/>
      <c r="C24" s="40"/>
      <c r="D24" s="50"/>
      <c r="E24" s="40"/>
      <c r="F24" s="40"/>
      <c r="G24" s="40"/>
      <c r="H24" s="40"/>
      <c r="I24" s="40"/>
      <c r="J24" s="40"/>
      <c r="K24" s="40"/>
      <c r="L24" s="40"/>
      <c r="M24" s="40"/>
      <c r="N24" s="13" t="s">
        <v>42</v>
      </c>
      <c r="O24" s="40"/>
      <c r="P24" s="40"/>
      <c r="Q24" s="40"/>
      <c r="R24" s="50"/>
      <c r="S24" s="10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T24" s="40"/>
      <c r="U24" s="40"/>
      <c r="V24" s="40"/>
      <c r="W24" s="40"/>
      <c r="X24" s="40"/>
      <c r="Y24" s="50"/>
      <c r="Z24" s="50"/>
      <c r="AA24" s="50"/>
      <c r="AB24" s="40"/>
      <c r="AC24" s="5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</row>
    <row r="25" ht="69.75" customHeight="1">
      <c r="A25" s="40"/>
      <c r="B25" s="40"/>
      <c r="C25" s="40"/>
      <c r="D25" s="50"/>
      <c r="E25" s="40"/>
      <c r="F25" s="40"/>
      <c r="G25" s="40"/>
      <c r="H25" s="50"/>
      <c r="I25" s="40"/>
      <c r="J25" s="40"/>
      <c r="K25" s="40"/>
      <c r="L25" s="40"/>
      <c r="M25" s="40"/>
      <c r="N25" s="13" t="s">
        <v>37</v>
      </c>
      <c r="O25" s="40"/>
      <c r="P25" s="40"/>
      <c r="Q25" s="40"/>
      <c r="R25" s="50"/>
      <c r="S25" s="1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T25" s="50"/>
      <c r="U25" s="40"/>
      <c r="V25" s="50"/>
      <c r="W25" s="40"/>
      <c r="X25" s="50"/>
      <c r="Y25" s="50"/>
      <c r="Z25" s="50"/>
      <c r="AA25" s="50"/>
      <c r="AB25" s="40"/>
      <c r="AC25" s="50"/>
      <c r="AD25" s="40"/>
      <c r="AE25" s="40"/>
      <c r="AF25" s="40"/>
      <c r="AG25" s="40"/>
      <c r="AH25" s="50"/>
      <c r="AI25" s="40"/>
      <c r="AJ25" s="40"/>
      <c r="AK25" s="40"/>
      <c r="AL25" s="40"/>
      <c r="AM25" s="40"/>
      <c r="AN25" s="50"/>
      <c r="AO25" s="50"/>
    </row>
    <row r="26" ht="69.7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40"/>
      <c r="M26" s="40"/>
      <c r="N26" s="50"/>
      <c r="O26" s="50"/>
      <c r="P26" s="50"/>
      <c r="Q26" s="50"/>
      <c r="R26" s="50"/>
      <c r="S26" s="8" t="str">
        <f>HYPERLINK("https://arxiv.org/pdf/1703.07469.pdf","Robustfill: Neural program learning under noisy i/o")</f>
        <v>Robustfill: Neural program learning under noisy i/o</v>
      </c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</row>
    <row r="27" ht="69.7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40"/>
      <c r="M27" s="40"/>
      <c r="N27" s="50"/>
      <c r="O27" s="50"/>
      <c r="P27" s="50"/>
      <c r="Q27" s="50"/>
      <c r="R27" s="50"/>
      <c r="S27" s="16" t="s">
        <v>53</v>
      </c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</row>
    <row r="28" ht="69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40"/>
      <c r="M28" s="40"/>
      <c r="N28" s="50"/>
      <c r="O28" s="50"/>
      <c r="P28" s="50"/>
      <c r="Q28" s="50"/>
      <c r="R28" s="50"/>
      <c r="S28" s="16" t="s">
        <v>40</v>
      </c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</row>
    <row r="29" ht="69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40"/>
      <c r="M29" s="4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</row>
    <row r="30" ht="69.7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40"/>
      <c r="M30" s="4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</row>
    <row r="31" ht="69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40"/>
      <c r="M31" s="4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</row>
    <row r="32" ht="69.7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40"/>
      <c r="M32" s="4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</row>
    <row r="33" ht="69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40"/>
      <c r="M33" s="4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</row>
    <row r="34" ht="69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40"/>
      <c r="M34" s="4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</row>
    <row r="35" ht="69.7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40"/>
      <c r="M35" s="4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</row>
    <row r="36" ht="69.7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40"/>
      <c r="M36" s="4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</row>
    <row r="37" ht="69.7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40"/>
      <c r="M37" s="4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</row>
    <row r="38" ht="69.75" customHeight="1">
      <c r="A38" s="50"/>
      <c r="B38" s="50"/>
      <c r="C38" s="50"/>
      <c r="D38" s="14"/>
      <c r="E38" s="50"/>
      <c r="F38" s="50"/>
      <c r="G38" s="50"/>
      <c r="H38" s="50"/>
      <c r="I38" s="50"/>
      <c r="J38" s="50"/>
      <c r="K38" s="50"/>
      <c r="L38" s="40"/>
      <c r="M38" s="4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</row>
    <row r="39" ht="69.75" customHeight="1">
      <c r="A39" s="50"/>
      <c r="B39" s="50"/>
      <c r="C39" s="50"/>
      <c r="D39" s="14"/>
      <c r="E39" s="50"/>
      <c r="F39" s="50"/>
      <c r="G39" s="50"/>
      <c r="H39" s="50"/>
      <c r="I39" s="50"/>
      <c r="J39" s="50"/>
      <c r="K39" s="50"/>
      <c r="L39" s="40"/>
      <c r="M39" s="4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</row>
    <row r="40" ht="69.75" customHeight="1">
      <c r="A40" s="50"/>
      <c r="B40" s="50"/>
      <c r="C40" s="50"/>
      <c r="D40" s="14"/>
      <c r="E40" s="50"/>
      <c r="F40" s="50"/>
      <c r="G40" s="50"/>
      <c r="H40" s="50"/>
      <c r="I40" s="50"/>
      <c r="J40" s="50"/>
      <c r="K40" s="50"/>
      <c r="L40" s="40"/>
      <c r="M40" s="40"/>
      <c r="N40" s="50"/>
      <c r="O40" s="50"/>
      <c r="P40" s="50"/>
      <c r="Q40" s="50"/>
      <c r="R40" s="14"/>
      <c r="S40" s="50"/>
      <c r="T40" s="50"/>
      <c r="U40" s="50"/>
      <c r="V40" s="50"/>
      <c r="W40" s="50"/>
      <c r="X40" s="50"/>
      <c r="Y40" s="14"/>
      <c r="Z40" s="14"/>
      <c r="AA40" s="14"/>
      <c r="AB40" s="50"/>
      <c r="AC40" s="14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</row>
    <row r="41" ht="69.75" customHeight="1">
      <c r="A41" s="43" t="s">
        <v>116</v>
      </c>
      <c r="B41" s="43" t="s">
        <v>79</v>
      </c>
      <c r="C41" s="43" t="s">
        <v>78</v>
      </c>
      <c r="D41" s="17" t="s">
        <v>77</v>
      </c>
      <c r="E41" s="50" t="s">
        <v>76</v>
      </c>
      <c r="F41" s="51" t="s">
        <v>88</v>
      </c>
      <c r="G41" s="50" t="s">
        <v>81</v>
      </c>
      <c r="H41" s="51"/>
      <c r="I41" s="50"/>
      <c r="J41" s="50"/>
      <c r="K41" s="50"/>
      <c r="L41" s="40"/>
      <c r="M41" s="40"/>
      <c r="N41" s="14"/>
      <c r="O41" s="50"/>
      <c r="P41" s="50"/>
      <c r="Q41" s="50"/>
      <c r="R41" s="14"/>
      <c r="S41" s="14"/>
      <c r="T41" s="14"/>
      <c r="U41" s="50"/>
      <c r="V41" s="14"/>
      <c r="W41" s="50"/>
      <c r="X41" s="14"/>
      <c r="Y41" s="14"/>
      <c r="Z41" s="14"/>
      <c r="AA41" s="14"/>
      <c r="AB41" s="50"/>
      <c r="AC41" s="14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14"/>
      <c r="AO41" s="14"/>
    </row>
    <row r="42" ht="69.75" customHeight="1">
      <c r="A42" s="14"/>
      <c r="B42" s="51">
        <f>IFERROR(__xludf.DUMMYFUNCTION("COUNTA(FILTER($A$3:$AN$36,$A1:$AN1=B41))/$B44"),0.3765432098765432)</f>
        <v>0.3765432099</v>
      </c>
      <c r="C42" s="51">
        <f>IFERROR(__xludf.DUMMYFUNCTION("COUNTA(FILTER($A$3:$AN$36,$A1:$AN1=C41))/$B44"),0.17901234567901234)</f>
        <v>0.1790123457</v>
      </c>
      <c r="D42" s="51">
        <f>IFERROR(__xludf.DUMMYFUNCTION("COUNTA(FILTER($A$3:$AN$36,$A1:$AN1=D41))/$B44"),0.16666666666666666)</f>
        <v>0.1666666667</v>
      </c>
      <c r="E42" s="51">
        <f>IFERROR(__xludf.DUMMYFUNCTION("COUNTA(FILTER($A$3:$AN$36,$A1:$AN1=E41))/$B44"),0.043209876543209874)</f>
        <v>0.04320987654</v>
      </c>
      <c r="F42" s="51">
        <f>IFERROR(__xludf.DUMMYFUNCTION("COUNTA(FILTER($A$3:$AN$36,$A1:$AN1=F41))/$B44"),0.037037037037037035)</f>
        <v>0.03703703704</v>
      </c>
      <c r="G42" s="51">
        <f>IFERROR(__xludf.DUMMYFUNCTION("COUNTA(FILTER($A$3:$AN$36,$A1:$AN1=G41))/$B44"),0.09876543209876543)</f>
        <v>0.0987654321</v>
      </c>
      <c r="H42" s="14"/>
      <c r="I42" s="14"/>
      <c r="J42" s="14"/>
      <c r="K42" s="14"/>
      <c r="L42" s="24"/>
      <c r="M42" s="2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ht="69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24"/>
      <c r="M43" s="2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ht="69.75" customHeight="1">
      <c r="A44" s="17" t="s">
        <v>117</v>
      </c>
      <c r="B44" s="14">
        <f>COUNTA($A$3:$AN$36)</f>
        <v>162</v>
      </c>
      <c r="C44" s="14"/>
      <c r="D44" s="14"/>
      <c r="E44" s="14"/>
      <c r="F44" s="14"/>
      <c r="G44" s="14"/>
      <c r="H44" s="14"/>
      <c r="I44" s="14"/>
      <c r="J44" s="14"/>
      <c r="K44" s="14"/>
      <c r="L44" s="24"/>
      <c r="M44" s="2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ht="69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24"/>
      <c r="M45" s="2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ht="69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24"/>
      <c r="M46" s="2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ht="69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24"/>
      <c r="M47" s="2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ht="69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24"/>
      <c r="M48" s="2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ht="69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24"/>
      <c r="M49" s="2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ht="69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24"/>
      <c r="M50" s="2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ht="69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ht="69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ht="69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ht="69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ht="69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ht="69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ht="69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ht="69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ht="69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ht="69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ht="69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ht="69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ht="69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ht="69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ht="69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ht="69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ht="69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ht="69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ht="69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ht="69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ht="69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ht="69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2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ht="69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2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ht="69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2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2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ht="69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24"/>
      <c r="O75" s="14"/>
      <c r="P75" s="14"/>
      <c r="Q75" s="14"/>
      <c r="R75" s="24"/>
      <c r="S75" s="14"/>
      <c r="T75" s="14"/>
      <c r="U75" s="14"/>
      <c r="V75" s="14"/>
      <c r="W75" s="14"/>
      <c r="X75" s="14"/>
      <c r="Y75" s="24"/>
      <c r="Z75" s="24"/>
      <c r="AA75" s="24"/>
      <c r="AB75" s="14"/>
      <c r="AC75" s="2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ht="6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24"/>
      <c r="O76" s="14"/>
      <c r="P76" s="14"/>
      <c r="Q76" s="14"/>
      <c r="R76" s="24"/>
      <c r="S76" s="24"/>
      <c r="T76" s="24"/>
      <c r="U76" s="14"/>
      <c r="V76" s="24"/>
      <c r="W76" s="14"/>
      <c r="X76" s="24"/>
      <c r="Y76" s="24"/>
      <c r="Z76" s="24"/>
      <c r="AA76" s="24"/>
      <c r="AB76" s="14"/>
      <c r="AC76" s="24"/>
      <c r="AD76" s="14"/>
      <c r="AE76" s="14"/>
      <c r="AF76" s="14"/>
      <c r="AG76" s="14"/>
      <c r="AH76" s="24"/>
      <c r="AI76" s="14"/>
      <c r="AJ76" s="14"/>
      <c r="AK76" s="14"/>
      <c r="AL76" s="14"/>
      <c r="AM76" s="14"/>
      <c r="AN76" s="24"/>
      <c r="AO76" s="24"/>
    </row>
    <row r="77" ht="69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</row>
    <row r="78" ht="69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</row>
    <row r="79" ht="69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</row>
    <row r="80" ht="69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</row>
    <row r="81" ht="69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</row>
    <row r="82" ht="69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1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</row>
    <row r="83" ht="69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1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</row>
    <row r="84" ht="69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24"/>
      <c r="M84" s="24"/>
      <c r="N84" s="24"/>
      <c r="O84" s="24"/>
      <c r="P84" s="24"/>
      <c r="Q84" s="24"/>
      <c r="R84" s="1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1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</row>
    <row r="85" ht="69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24"/>
      <c r="M85" s="24"/>
      <c r="N85" s="14"/>
      <c r="O85" s="24"/>
      <c r="P85" s="24"/>
      <c r="Q85" s="24"/>
      <c r="R85" s="14"/>
      <c r="S85" s="24"/>
      <c r="T85" s="24"/>
      <c r="U85" s="24"/>
      <c r="V85" s="24"/>
      <c r="W85" s="24"/>
      <c r="X85" s="24"/>
      <c r="Y85" s="14"/>
      <c r="Z85" s="14"/>
      <c r="AA85" s="14"/>
      <c r="AB85" s="24"/>
      <c r="AC85" s="1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</row>
    <row r="86" ht="69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24"/>
      <c r="M86" s="24"/>
      <c r="N86" s="14"/>
      <c r="O86" s="24"/>
      <c r="P86" s="24"/>
      <c r="Q86" s="24"/>
      <c r="R86" s="14"/>
      <c r="S86" s="14"/>
      <c r="T86" s="14"/>
      <c r="U86" s="24"/>
      <c r="V86" s="14"/>
      <c r="W86" s="24"/>
      <c r="X86" s="14"/>
      <c r="Y86" s="14"/>
      <c r="Z86" s="14"/>
      <c r="AA86" s="14"/>
      <c r="AB86" s="24"/>
      <c r="AC86" s="14"/>
      <c r="AD86" s="24"/>
      <c r="AE86" s="24"/>
      <c r="AF86" s="24"/>
      <c r="AG86" s="24"/>
      <c r="AH86" s="14"/>
      <c r="AI86" s="24"/>
      <c r="AJ86" s="24"/>
      <c r="AK86" s="24"/>
      <c r="AL86" s="24"/>
      <c r="AM86" s="24"/>
      <c r="AN86" s="14"/>
      <c r="AO86" s="14"/>
    </row>
    <row r="87" ht="69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ht="69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ht="69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ht="69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ht="69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ht="69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ht="69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ht="69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ht="69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ht="69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ht="69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ht="69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ht="69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ht="69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ht="69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ht="69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ht="69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ht="69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ht="69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ht="69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ht="69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ht="69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ht="69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ht="69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ht="69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ht="69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ht="69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ht="69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ht="69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ht="69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ht="69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ht="69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ht="69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ht="69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ht="69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ht="69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ht="69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ht="69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ht="69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ht="69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ht="69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ht="69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ht="69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ht="69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ht="69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ht="69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ht="69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ht="69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ht="69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ht="69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ht="69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ht="69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ht="69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ht="69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ht="69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ht="69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ht="69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ht="69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ht="69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ht="69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ht="69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ht="69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ht="69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ht="69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ht="69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ht="69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ht="69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ht="69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ht="69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ht="69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ht="69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ht="69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ht="69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ht="69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ht="69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ht="69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ht="69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ht="69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ht="69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ht="69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ht="69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ht="69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ht="69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ht="69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ht="69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ht="69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ht="69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ht="69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ht="69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ht="69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ht="69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ht="69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ht="69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ht="69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ht="69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ht="69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ht="69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ht="69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ht="69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ht="69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ht="69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ht="69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ht="69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ht="69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ht="69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ht="69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ht="69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ht="69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ht="69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ht="69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ht="69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ht="69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ht="69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ht="69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ht="69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ht="69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ht="69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ht="69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ht="69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ht="69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ht="69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ht="69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ht="69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ht="69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ht="69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ht="69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ht="69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ht="69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ht="69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ht="69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ht="69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ht="69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ht="69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ht="69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ht="69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ht="69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ht="69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ht="69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ht="69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ht="69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ht="69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ht="69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ht="69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ht="69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ht="69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ht="69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ht="69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ht="69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ht="69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ht="69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ht="69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ht="69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ht="69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ht="69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ht="69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ht="69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ht="69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ht="69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ht="69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ht="69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ht="69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ht="69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ht="69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ht="69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ht="69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ht="69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ht="69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ht="69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ht="69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ht="69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ht="69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ht="69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ht="69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ht="69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ht="69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ht="69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ht="69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ht="69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ht="69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ht="69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ht="69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ht="69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ht="69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ht="69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ht="69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ht="69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ht="69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ht="69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ht="69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ht="69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ht="69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ht="69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ht="69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ht="69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ht="69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ht="69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ht="69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ht="69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ht="69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ht="69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ht="69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ht="69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ht="69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ht="69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ht="69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ht="69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ht="69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ht="69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ht="69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ht="69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ht="69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ht="69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ht="69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ht="69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ht="69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ht="69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ht="69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ht="69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ht="69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ht="69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ht="69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ht="69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ht="69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ht="69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ht="69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ht="69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ht="69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ht="69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ht="69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ht="69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ht="69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ht="69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ht="69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ht="69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ht="69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ht="69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ht="69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ht="69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ht="69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ht="69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ht="69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ht="69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ht="69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ht="69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ht="69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ht="69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ht="69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ht="69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ht="69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ht="69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ht="69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ht="69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ht="69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ht="69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ht="69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ht="69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ht="69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ht="69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ht="69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ht="69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ht="69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ht="69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ht="69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ht="69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ht="69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ht="69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ht="69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ht="69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ht="69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ht="69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ht="69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ht="69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ht="69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ht="69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ht="69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ht="69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ht="69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ht="69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ht="69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ht="69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ht="69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ht="69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ht="69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ht="69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ht="69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ht="69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ht="69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ht="69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ht="69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ht="69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ht="69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ht="69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ht="69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ht="69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ht="69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ht="69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ht="69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ht="69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ht="69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ht="69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ht="69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ht="69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ht="69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ht="69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ht="69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ht="69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ht="69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ht="69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ht="69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ht="69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ht="69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ht="69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ht="69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ht="69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ht="69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ht="69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ht="69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ht="69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ht="69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ht="69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ht="69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ht="69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ht="69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ht="69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ht="69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ht="69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ht="69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ht="69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ht="69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ht="69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ht="69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ht="69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ht="69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ht="69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ht="69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ht="69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ht="69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ht="69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ht="69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ht="69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ht="69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ht="69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ht="69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ht="69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ht="69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ht="69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ht="69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ht="69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ht="69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ht="69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ht="69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ht="69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ht="69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ht="69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ht="69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ht="69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ht="69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ht="69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ht="69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ht="69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ht="69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ht="69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ht="69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ht="69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ht="69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ht="69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ht="69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ht="69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ht="69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ht="69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ht="69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ht="69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ht="69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ht="69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ht="69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ht="69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ht="69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ht="69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ht="69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ht="69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ht="69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ht="69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ht="69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ht="69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ht="69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ht="69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ht="69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ht="69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ht="69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ht="69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ht="69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ht="69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ht="69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ht="69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ht="69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ht="69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ht="69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ht="69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ht="69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ht="69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ht="69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ht="69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ht="69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ht="69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ht="69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ht="69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ht="69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ht="69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ht="69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ht="69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ht="69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ht="69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ht="69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ht="69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ht="69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ht="69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ht="69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ht="69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ht="69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ht="69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ht="69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ht="69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ht="69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ht="69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ht="69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ht="69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ht="69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ht="69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ht="69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ht="69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ht="69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ht="69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ht="69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ht="69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ht="69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ht="69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ht="69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ht="69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ht="69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ht="69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ht="69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ht="69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ht="69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ht="69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ht="69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ht="69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ht="69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ht="69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ht="69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ht="69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ht="69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ht="69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ht="69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ht="69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ht="69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ht="69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ht="69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ht="69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ht="69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ht="69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ht="69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ht="69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ht="69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ht="69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ht="69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ht="69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ht="69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ht="69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ht="69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ht="69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ht="69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ht="69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ht="69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ht="69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ht="69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ht="69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ht="69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ht="69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ht="69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ht="69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ht="69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ht="69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ht="69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ht="69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ht="69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ht="69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ht="69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ht="69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ht="69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ht="69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ht="69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ht="69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ht="69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ht="69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ht="69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ht="69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ht="69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ht="69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ht="69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ht="69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ht="69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ht="69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ht="69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ht="69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ht="69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ht="69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ht="69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ht="69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ht="69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ht="69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ht="69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ht="69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ht="69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ht="69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ht="69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ht="69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ht="69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ht="69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ht="69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ht="69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ht="69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ht="69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ht="69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ht="69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ht="69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ht="69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ht="69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ht="69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ht="69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ht="69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ht="69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ht="69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ht="69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ht="69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ht="69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ht="69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ht="69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ht="69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ht="69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ht="69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ht="69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ht="69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ht="69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ht="69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ht="69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ht="69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ht="69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ht="69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ht="69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ht="69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ht="69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ht="69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ht="69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ht="69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ht="69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ht="69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ht="69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ht="69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ht="69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ht="69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ht="69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ht="69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ht="69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ht="69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ht="69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ht="69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ht="69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ht="69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ht="69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ht="69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ht="69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ht="69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ht="69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ht="69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ht="69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ht="69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ht="69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ht="69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ht="69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ht="69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ht="69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ht="69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ht="69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ht="69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ht="69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ht="69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ht="69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ht="69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ht="69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ht="69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ht="69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ht="69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ht="69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ht="69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ht="69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ht="69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ht="69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ht="69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ht="69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ht="69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ht="69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ht="69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ht="69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ht="69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ht="69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ht="69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ht="69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ht="69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ht="69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ht="69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ht="69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ht="69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ht="69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ht="69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ht="69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ht="69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ht="69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ht="69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ht="69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ht="69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ht="69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ht="69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ht="69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ht="69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ht="69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ht="69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ht="69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ht="69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ht="69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ht="69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ht="69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ht="69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ht="69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ht="69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ht="69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ht="69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ht="69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ht="69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ht="69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ht="69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ht="69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ht="69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ht="69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ht="69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ht="69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ht="69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ht="69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ht="69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ht="69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ht="69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ht="69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ht="69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ht="69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ht="69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ht="69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ht="69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ht="69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ht="69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ht="69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ht="69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ht="69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ht="69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ht="69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ht="69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ht="69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ht="69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ht="69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ht="69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ht="69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ht="69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ht="69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ht="69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ht="69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ht="69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ht="69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ht="69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ht="69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ht="69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ht="69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ht="69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ht="69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ht="69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ht="69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ht="69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ht="69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ht="69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ht="69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ht="69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ht="69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ht="69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ht="69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ht="69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ht="69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ht="69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ht="69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ht="69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ht="69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ht="69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ht="69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ht="69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ht="69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ht="69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ht="69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ht="69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ht="69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ht="69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ht="69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ht="69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ht="69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ht="69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ht="69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ht="69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ht="69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ht="69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ht="69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ht="69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ht="69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ht="69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ht="69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ht="69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ht="69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ht="69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ht="69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ht="69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ht="69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ht="69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ht="69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ht="69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ht="69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ht="69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ht="69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ht="69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ht="69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ht="69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ht="69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ht="69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ht="69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ht="69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ht="69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ht="69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ht="69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ht="69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ht="69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ht="69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ht="69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ht="69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ht="69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ht="69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ht="69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ht="69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ht="69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ht="69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ht="69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ht="69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ht="69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ht="69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ht="69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ht="69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ht="69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ht="69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ht="69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ht="69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ht="69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ht="69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ht="69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ht="69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ht="69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ht="69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ht="69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ht="69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ht="69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ht="69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ht="69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ht="69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ht="69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ht="69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ht="69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ht="69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ht="69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ht="69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ht="69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ht="69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ht="69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ht="69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ht="69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ht="69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ht="69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ht="69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ht="69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ht="69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ht="69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ht="69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ht="69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ht="69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ht="69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ht="69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ht="69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ht="69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ht="69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ht="69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ht="69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ht="69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ht="69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ht="69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ht="69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ht="69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ht="69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ht="69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ht="69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ht="69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ht="69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ht="69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ht="69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ht="69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ht="69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ht="69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ht="69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ht="69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ht="69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ht="69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ht="69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ht="69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ht="69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ht="69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ht="69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ht="69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ht="69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ht="69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ht="69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ht="69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ht="69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ht="69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ht="69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ht="69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ht="69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ht="69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ht="69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ht="69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ht="69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ht="69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ht="69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ht="69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ht="69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ht="69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ht="69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ht="69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ht="69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ht="69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 ht="69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 ht="69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 ht="69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 ht="69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 ht="69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 ht="69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 ht="69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 ht="69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 ht="69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 ht="69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 ht="69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 ht="69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 ht="69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 ht="69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 ht="69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 ht="69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 ht="69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 ht="69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 ht="69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 ht="69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 ht="69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 ht="69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 ht="69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 ht="69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 ht="69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 ht="69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 ht="69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 ht="69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 ht="69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 ht="69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 ht="69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 ht="69.75" customHeight="1">
      <c r="A966" s="14"/>
      <c r="B966" s="14"/>
      <c r="C966" s="14"/>
      <c r="D966" s="27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2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 ht="69.75" customHeight="1">
      <c r="A967" s="14"/>
      <c r="B967" s="14"/>
      <c r="C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 ht="69.75" customHeight="1">
      <c r="A968" s="14"/>
      <c r="B968" s="14"/>
      <c r="C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 ht="69.75" customHeight="1">
      <c r="A969" s="14"/>
      <c r="B969" s="14"/>
      <c r="C969" s="14"/>
      <c r="E969" s="14"/>
      <c r="F969" s="14"/>
      <c r="G969" s="14"/>
      <c r="H969" s="14"/>
      <c r="I969" s="14"/>
      <c r="J969" s="14"/>
      <c r="K969" s="14"/>
      <c r="L969" s="14"/>
      <c r="M969" s="14"/>
      <c r="N969" s="27"/>
      <c r="O969" s="14"/>
      <c r="P969" s="14"/>
      <c r="Q969" s="14"/>
      <c r="S969" s="14"/>
      <c r="T969" s="14"/>
      <c r="U969" s="14"/>
      <c r="V969" s="14"/>
      <c r="W969" s="14"/>
      <c r="X969" s="14"/>
      <c r="AB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 ht="69.75" customHeight="1">
      <c r="A970" s="14"/>
      <c r="B970" s="14"/>
      <c r="C970" s="14"/>
      <c r="E970" s="14"/>
      <c r="F970" s="14"/>
      <c r="G970" s="14"/>
      <c r="I970" s="14"/>
      <c r="J970" s="14"/>
      <c r="K970" s="14"/>
      <c r="L970" s="14"/>
      <c r="M970" s="14"/>
      <c r="O970" s="14"/>
      <c r="P970" s="14"/>
      <c r="Q970" s="14"/>
      <c r="U970" s="14"/>
      <c r="W970" s="14"/>
      <c r="AB970" s="14"/>
      <c r="AD970" s="14"/>
      <c r="AE970" s="14"/>
      <c r="AF970" s="14"/>
      <c r="AG970" s="14"/>
      <c r="AI970" s="14"/>
      <c r="AJ970" s="14"/>
      <c r="AK970" s="14"/>
      <c r="AL970" s="14"/>
      <c r="AM970" s="14"/>
    </row>
  </sheetData>
  <mergeCells count="6">
    <mergeCell ref="AB1:AB2"/>
    <mergeCell ref="AG1:AG2"/>
    <mergeCell ref="AH1:AH2"/>
    <mergeCell ref="AI1:AI2"/>
    <mergeCell ref="AJ1:AJ2"/>
    <mergeCell ref="AK1:AK2"/>
  </mergeCells>
  <conditionalFormatting sqref="AL4">
    <cfRule type="expression" dxfId="0" priority="1">
      <formula>UNIQUE</formula>
    </cfRule>
  </conditionalFormatting>
  <conditionalFormatting sqref="A1:B17 C1:G41 H1:Q970 R1:R11 S1:AM970 AN1:AO969 R13:R970 A19:A970 B19:B41 B43:G970">
    <cfRule type="expression" dxfId="0" priority="2">
      <formula>UNIQUE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1" width="32.14"/>
  </cols>
  <sheetData>
    <row r="1" ht="61.5" customHeight="1">
      <c r="A1" s="2" t="s">
        <v>118</v>
      </c>
      <c r="B1" s="2" t="s">
        <v>119</v>
      </c>
      <c r="C1" s="6" t="s">
        <v>120</v>
      </c>
      <c r="D1" s="6" t="s">
        <v>120</v>
      </c>
      <c r="E1" s="6" t="s">
        <v>120</v>
      </c>
      <c r="F1" s="6" t="s">
        <v>121</v>
      </c>
      <c r="G1" s="6" t="s">
        <v>121</v>
      </c>
      <c r="H1" s="6" t="s">
        <v>121</v>
      </c>
      <c r="I1" s="6" t="s">
        <v>121</v>
      </c>
      <c r="J1" s="6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140</v>
      </c>
      <c r="AD1" s="2" t="s">
        <v>141</v>
      </c>
      <c r="AE1" s="2" t="s">
        <v>142</v>
      </c>
    </row>
    <row r="2" ht="61.5" customHeight="1">
      <c r="A2" s="5"/>
      <c r="B2" s="5"/>
      <c r="C2" s="6" t="s">
        <v>143</v>
      </c>
      <c r="D2" s="6" t="s">
        <v>144</v>
      </c>
      <c r="E2" s="6" t="s">
        <v>145</v>
      </c>
      <c r="F2" s="6" t="s">
        <v>146</v>
      </c>
      <c r="G2" s="6" t="s">
        <v>147</v>
      </c>
      <c r="H2" s="6" t="s">
        <v>148</v>
      </c>
      <c r="I2" s="6" t="s">
        <v>149</v>
      </c>
      <c r="J2" s="6" t="s">
        <v>150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61.5" customHeight="1">
      <c r="A3" s="7" t="str">
        <f>HYPERLINK("https://arxiv.org/pdf/1903.05734.pdf","Maybe Deep Neural Networks are the Best Choice for Modeling Source Code")</f>
        <v>Maybe Deep Neural Networks are the Best Choice for Modeling Source Code</v>
      </c>
      <c r="B3" s="52" t="s">
        <v>54</v>
      </c>
      <c r="C3" s="7" t="str">
        <f>HYPERLINK("https://dl-acm-org.proxy.wm.edu/citation.cfm?id=3240471","A Neural Framework for Retrieval and Summarization of Source Code")</f>
        <v>A Neural Framework for Retrieval and Summarization of Source Code</v>
      </c>
      <c r="D3" s="7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3" s="8" t="str">
        <f>HYPERLINK("https://dl-acm-org.proxy.wm.edu/citation.cfm?id=3264832","On the Naturalness of Proofs")</f>
        <v>On the Naturalness of Proofs</v>
      </c>
      <c r="F3" s="7" t="str">
        <f>HYPERLINK("https://dl-acm-org.proxy.wm.edu/citation.cfm?id=3238166","Deep Learning Based Feature Envy Detection")</f>
        <v>Deep Learning Based Feature Envy Detection</v>
      </c>
      <c r="G3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H3" s="7" t="str">
        <f>HYPERLINK("http://proceedings.mlr.press/v70/deng17a/deng17a.pdf","Image-to-markup generation with coarse-to-fine attention")</f>
        <v>Image-to-markup generation with coarse-to-fine attention</v>
      </c>
      <c r="I3" s="13" t="s">
        <v>65</v>
      </c>
      <c r="J3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K3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L3" s="7" t="str">
        <f>HYPERLINK("https://www.cs.rice.edu/~sc40/pubs/murali-fse17.pdf","Bayesian specification learning for finding API usage errors")</f>
        <v>Bayesian specification learning for finding API usage errors</v>
      </c>
      <c r="M3" s="7" t="str">
        <f>HYPERLINK("https://ieeexplore-ieee-org.proxy.wm.edu/document/8094428","Deep Green: Modelling Time-Series of Software Energy Consumption")</f>
        <v>Deep Green: Modelling Time-Series of Software Energy Consumption</v>
      </c>
      <c r="N3" s="7" t="str">
        <f>HYPERLINK("https://dl-acm-org.proxy.wm.edu/citation.cfm?id=3155573","Learn&amp;Fuzz: Machine learning for input fuzzing")</f>
        <v>Learn&amp;Fuzz: Machine learning for input fuzzing</v>
      </c>
      <c r="O3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P3" s="7" t="str">
        <f>HYPERLINK("https://arxiv.org/abs/1809.04059","Neural-augmented Static Analysis of Android Communication")</f>
        <v>Neural-augmented Static Analysis of Android Communication</v>
      </c>
      <c r="Q3" s="7" t="str">
        <f>HYPERLINK("https://arxiv.org/abs/1706.01284","Towards synthesizing complex programs from input-output")</f>
        <v>Towards synthesizing complex programs from input-output</v>
      </c>
      <c r="R3" s="8" t="str">
        <f>HYPERLINK("https://arxiv.org/abs/1806.05837","Oreo: Detection of Clones in the Twilight Zone")</f>
        <v>Oreo: Detection of Clones in the Twilight Zone</v>
      </c>
      <c r="S3" s="8" t="str">
        <f>HYPERLINK("https://ieeexplore-ieee-org.proxy.wm.edu/document/7898472","Predicting Delivery Capability in Iterative Software Development")</f>
        <v>Predicting Delivery Capability in Iterative Software Development</v>
      </c>
      <c r="T3" s="11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U3" s="8" t="str">
        <f>HYPERLINK("https://papers.nips.cc/paper/7521-tree-to-tree-neural-networks-for-program-translation","Tree-to-tree neural networks for program translation")</f>
        <v>Tree-to-tree neural networks for program translation</v>
      </c>
      <c r="V3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W3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X3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Y3" s="53" t="s">
        <v>136</v>
      </c>
      <c r="Z3" s="9" t="s">
        <v>25</v>
      </c>
      <c r="AA3" s="10" t="s">
        <v>115</v>
      </c>
      <c r="AB3" s="16" t="s">
        <v>68</v>
      </c>
      <c r="AC3" s="16" t="s">
        <v>55</v>
      </c>
      <c r="AD3" s="37" t="s">
        <v>62</v>
      </c>
      <c r="AE3" s="37" t="s">
        <v>49</v>
      </c>
    </row>
    <row r="4" ht="61.5" customHeight="1">
      <c r="A4" s="50"/>
      <c r="B4" s="50"/>
      <c r="C4" s="7" t="str">
        <f>HYPERLINK("https://dl-acm-org.proxy.wm.edu/citation.cfm?id=3106290","Are deep neural networks the best choice for modeling source code?")</f>
        <v>Are deep neural networks the best choice for modeling source code?</v>
      </c>
      <c r="D4" s="7" t="str">
        <f>HYPERLINK("http://people.cs.vt.edu/nm8247/publications/icsme-research-118-camera-ready.pdf","CCLearner: A Deep Learning-Based Clone Detection Approach")</f>
        <v>CCLearner: A Deep Learning-Based Clone Detection Approach</v>
      </c>
      <c r="E4" s="8" t="str">
        <f>HYPERLINK("http://delivery.acm.org/10.1145/3190000/3180195/p94-lin.pdf","Sentiment Analysis for Software Engineering: How Far Can We Go?")</f>
        <v>Sentiment Analysis for Software Engineering: How Far Can We Go?</v>
      </c>
      <c r="F4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G4" s="7" t="str">
        <f>HYPERLINK("http://proceedings.mlr.press/v70/gaunt17a.html","Differentiable programs with neural libraries")</f>
        <v>Differentiable programs with neural libraries</v>
      </c>
      <c r="H4" s="7" t="str">
        <f>HYPERLINK("https://arxiv.org/abs/1805.04276","Leveraging grammar and reinforcement learning for neural program synthesis")</f>
        <v>Leveraging grammar and reinforcement learning for neural program synthesis</v>
      </c>
      <c r="I4" s="54"/>
      <c r="J4" s="54"/>
      <c r="K4" s="7" t="str">
        <f>HYPERLINK("http://proceedings.mlr.press/v37/piech15.html","Learning program embeddings to propagate feedback on student code")</f>
        <v>Learning program embeddings to propagate feedback on student code</v>
      </c>
      <c r="L4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M4" s="50"/>
      <c r="N4" s="50"/>
      <c r="O4" s="50"/>
      <c r="P4" s="50"/>
      <c r="Q4" s="11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R4" s="8" t="str">
        <f>HYPERLINK("https://arxiv.org/abs/1708.02884","Predicting and Evaluating Software Model Growth in the Automotive Industry")</f>
        <v>Predicting and Evaluating Software Model Growth in the Automotive Industry</v>
      </c>
      <c r="S4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T4" s="50"/>
      <c r="U4" s="16" t="s">
        <v>63</v>
      </c>
      <c r="V4" s="8" t="str">
        <f>HYPERLINK("https://dl.acm.org/citation.cfm?id=3238199","αDiff: cross-version binary code similarity detection with DNN")</f>
        <v>αDiff: cross-version binary code similarity detection with DNN</v>
      </c>
      <c r="W4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X4" s="13" t="s">
        <v>151</v>
      </c>
      <c r="Y4" s="50"/>
      <c r="Z4" s="50"/>
      <c r="AA4" s="16" t="s">
        <v>29</v>
      </c>
      <c r="AB4" s="17"/>
      <c r="AC4" s="17"/>
      <c r="AD4" s="17"/>
      <c r="AE4" s="17"/>
    </row>
    <row r="5" ht="61.5" customHeight="1">
      <c r="A5" s="50"/>
      <c r="B5" s="50"/>
      <c r="C5" s="7" t="str">
        <f>HYPERLINK("http://proceedings.mlr.press/v70/levy17a.html","Learning to align the source code to the compiled object code")</f>
        <v>Learning to align the source code to the compiled object code</v>
      </c>
      <c r="D5" s="7" t="str">
        <f>HYPERLINK("https://arxiv.org/abs/1703.05698","Neural sketch learning for conditional program generation")</f>
        <v>Neural sketch learning for conditional program generation</v>
      </c>
      <c r="E5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F5" s="7" t="str">
        <f>HYPERLINK("https://dl-acm-org.proxy.wm.edu/citation.cfm?id=3097445","Automatic Text Input Generation for Mobile Testing")</f>
        <v>Automatic Text Input Generation for Mobile Testing</v>
      </c>
      <c r="G5" s="7" t="str">
        <f>HYPERLINK("http://proceedings.mlr.press/v70/levy17a.html","Learning to align the source code to the compiled object code")</f>
        <v>Learning to align the source code to the compiled object code</v>
      </c>
      <c r="H5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I5" s="55"/>
      <c r="J5" s="50"/>
      <c r="K5" s="8" t="str">
        <f>HYPERLINK("https://papers.nips.cc/paper/6803-neural-program-meta-induction.pdf","Neural program metainduction.")</f>
        <v>Neural program metainduction.</v>
      </c>
      <c r="L5" s="7" t="str">
        <f>HYPERLINK("https://ieeexplore.ieee.org/document/7582748/versions","Deep learning code fragments for code clone detection")</f>
        <v>Deep learning code fragments for code clone detection</v>
      </c>
      <c r="M5" s="50"/>
      <c r="N5" s="50"/>
      <c r="O5" s="50"/>
      <c r="P5" s="50"/>
      <c r="Q5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R5" s="50"/>
      <c r="S5" s="50"/>
      <c r="T5" s="50"/>
      <c r="U5" s="50"/>
      <c r="V5" s="50"/>
      <c r="W5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X5" s="50"/>
      <c r="Y5" s="50"/>
      <c r="Z5" s="50"/>
      <c r="AA5" s="13" t="s">
        <v>41</v>
      </c>
      <c r="AB5" s="50"/>
      <c r="AC5" s="50"/>
      <c r="AD5" s="50"/>
      <c r="AE5" s="50"/>
    </row>
    <row r="6" ht="61.5" customHeight="1">
      <c r="A6" s="50"/>
      <c r="B6" s="50"/>
      <c r="C6" s="7" t="str">
        <f>HYPERLINK("https://ieeexplore.ieee.org/document/7332513","Exploring the use of deep learning for feature location")</f>
        <v>Exploring the use of deep learning for feature location</v>
      </c>
      <c r="D6" s="7" t="str">
        <f>HYPERLINK("https://dl.acm.org/citation.cfm?id=2786849","Suggesting Accurate Method and Class Names")</f>
        <v>Suggesting Accurate Method and Class Names</v>
      </c>
      <c r="E6" s="16" t="s">
        <v>38</v>
      </c>
      <c r="F6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G6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H6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I6" s="56"/>
      <c r="J6" s="50"/>
      <c r="K6" s="7" t="str">
        <f>HYPERLINK("https://arxiv.org/abs/1511.06279","Neural programmer-interpreters")</f>
        <v>Neural programmer-interpreters</v>
      </c>
      <c r="L6" s="7" t="str">
        <f>HYPERLINK("https://dl-acm-org.proxy.wm.edu/citation.cfm?id=2884804","Automatically Learning Semantic Features for Defect Prediction")</f>
        <v>Automatically Learning Semantic Features for Defect Prediction</v>
      </c>
      <c r="M6" s="50"/>
      <c r="N6" s="50"/>
      <c r="O6" s="50"/>
      <c r="P6" s="50"/>
      <c r="Q6" s="50"/>
      <c r="R6" s="50"/>
      <c r="S6" s="50"/>
      <c r="T6" s="50"/>
      <c r="U6" s="50"/>
      <c r="V6" s="50"/>
      <c r="W6" s="7" t="str">
        <f>HYPERLINK("https://arxiv.org/abs/1706.01284","Towards synthesizing complex programs from input-output")</f>
        <v>Towards synthesizing complex programs from input-output</v>
      </c>
      <c r="X6" s="50"/>
      <c r="Y6" s="50"/>
      <c r="Z6" s="50"/>
      <c r="AA6" s="50"/>
      <c r="AB6" s="50"/>
      <c r="AC6" s="50"/>
      <c r="AD6" s="50"/>
      <c r="AE6" s="50"/>
    </row>
    <row r="7" ht="61.5" customHeight="1">
      <c r="A7" s="50"/>
      <c r="B7" s="50"/>
      <c r="C7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7" s="7" t="str">
        <f>HYPERLINK("https://dl.acm.org/citation.cfm?id=2950334","Deep API Learning")</f>
        <v>Deep API Learning</v>
      </c>
      <c r="E7" s="16" t="s">
        <v>152</v>
      </c>
      <c r="F7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G7" s="7" t="str">
        <f>HYPERLINK("http://proceedings.mlr.press/v80/sun18a.html","Neural Program Synthesis from Diverse Demonstration Videos")</f>
        <v>Neural Program Synthesis from Diverse Demonstration Videos</v>
      </c>
      <c r="H7" s="16" t="s">
        <v>61</v>
      </c>
      <c r="I7" s="17"/>
      <c r="J7" s="50"/>
      <c r="K7" s="11" t="str">
        <f>HYPERLINK("https://dl.acm.org/citation.cfm?id=3213846.3213876","Deep Specification Mining")</f>
        <v>Deep Specification Mining</v>
      </c>
      <c r="L7" s="7" t="str">
        <f>HYPERLINK("https://papers.nips.cc/paper/6284-latent-attention-for-if-then-program-synthesis","Latent attention for if-then program synthesis")</f>
        <v>Latent attention for if-then program synthesis</v>
      </c>
      <c r="M7" s="50"/>
      <c r="N7" s="50"/>
      <c r="O7" s="50"/>
      <c r="P7" s="50"/>
      <c r="Q7" s="50"/>
      <c r="R7" s="50"/>
      <c r="S7" s="50"/>
      <c r="T7" s="50"/>
      <c r="U7" s="50"/>
      <c r="V7" s="50"/>
      <c r="W7" s="7" t="str">
        <f>HYPERLINK("https://arxiv.org/abs/1804.01186","Neural-guided deductive search for real-time program synthesis from examples")</f>
        <v>Neural-guided deductive search for real-time program synthesis from examples</v>
      </c>
      <c r="X7" s="50"/>
      <c r="Y7" s="50"/>
      <c r="Z7" s="50"/>
      <c r="AA7" s="50"/>
      <c r="AB7" s="50"/>
      <c r="AC7" s="50"/>
      <c r="AD7" s="50"/>
      <c r="AE7" s="50"/>
    </row>
    <row r="8" ht="61.5" customHeight="1">
      <c r="A8" s="50"/>
      <c r="B8" s="50"/>
      <c r="C8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D8" s="7" t="str">
        <f>HYPERLINK("https://dl-acm-org.proxy.wm.edu/citation.cfm?id=2884804","Automatically Learning Semantic Features for Defect Prediction")</f>
        <v>Automatically Learning Semantic Features for Defect Prediction</v>
      </c>
      <c r="E8" s="16" t="s">
        <v>35</v>
      </c>
      <c r="F8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G8" s="7" t="str">
        <f>HYPERLINK("https://dl.acm.org/citation.cfm?id=2820559","Toward Deep Learning Software Repositories")</f>
        <v>Toward Deep Learning Software Repositories</v>
      </c>
      <c r="H8" s="37" t="s">
        <v>64</v>
      </c>
      <c r="I8" s="50"/>
      <c r="J8" s="50"/>
      <c r="K8" s="50"/>
      <c r="L8" s="7" t="str">
        <f>HYPERLINK("https://arxiv.org/abs/1611.01989","Deepcoder: Learning to write programs")</f>
        <v>Deepcoder: Learning to write programs</v>
      </c>
      <c r="M8" s="50"/>
      <c r="N8" s="50"/>
      <c r="O8" s="50"/>
      <c r="P8" s="50"/>
      <c r="Q8" s="50"/>
      <c r="R8" s="50"/>
      <c r="S8" s="50"/>
      <c r="T8" s="50"/>
      <c r="U8" s="50"/>
      <c r="V8" s="50"/>
      <c r="W8" s="7" t="str">
        <f>HYPERLINK("https://arxiv.org/abs/1805.04276","Leveraging grammar and reinforcement learning for neural program synthesis")</f>
        <v>Leveraging grammar and reinforcement learning for neural program synthesis</v>
      </c>
      <c r="X8" s="50"/>
      <c r="Y8" s="50"/>
      <c r="Z8" s="50"/>
      <c r="AA8" s="50"/>
      <c r="AB8" s="50"/>
      <c r="AC8" s="50"/>
      <c r="AD8" s="50"/>
      <c r="AE8" s="50"/>
    </row>
    <row r="9" ht="61.5" customHeight="1">
      <c r="A9" s="50"/>
      <c r="B9" s="50"/>
      <c r="C9" s="7" t="str">
        <f>HYPERLINK("https://arxiv.org/pdf/1602.03001.pdf","A convolutional attention network for extreme summarization of source code")</f>
        <v>A convolutional attention network for extreme summarization of source code</v>
      </c>
      <c r="D9" s="11" t="str">
        <f>HYPERLINK("https://dl-acm-org.proxy.wm.edu/citation.cfm?id=3236051","Deep Learning Type Inference")</f>
        <v>Deep Learning Type Inference</v>
      </c>
      <c r="E9" s="16" t="s">
        <v>53</v>
      </c>
      <c r="F9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G9" s="7" t="str">
        <f>HYPERLINK("https://papers.nips.cc/paper/6284-latent-attention-for-if-then-program-synthesis","Latent attention for if-then program synthesis")</f>
        <v>Latent attention for if-then program synthesis</v>
      </c>
      <c r="H9" s="50"/>
      <c r="I9" s="50"/>
      <c r="J9" s="50"/>
      <c r="K9" s="50"/>
      <c r="L9" s="11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M9" s="50"/>
      <c r="N9" s="50"/>
      <c r="O9" s="50"/>
      <c r="P9" s="50"/>
      <c r="Q9" s="50"/>
      <c r="R9" s="50"/>
      <c r="S9" s="50"/>
      <c r="T9" s="50"/>
      <c r="U9" s="50"/>
      <c r="V9" s="50"/>
      <c r="W9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X9" s="50"/>
      <c r="Y9" s="50"/>
      <c r="Z9" s="50"/>
      <c r="AA9" s="50"/>
      <c r="AB9" s="50"/>
      <c r="AC9" s="50"/>
      <c r="AD9" s="50"/>
      <c r="AE9" s="50"/>
    </row>
    <row r="10" ht="61.5" customHeight="1">
      <c r="A10" s="50"/>
      <c r="B10" s="50"/>
      <c r="C10" s="11" t="str">
        <f>HYPERLINK("https://dl-acm-org.proxy.wm.edu/citation.cfm?id=3213848","Compiler Fuzzing Through Deep Learning")</f>
        <v>Compiler Fuzzing Through Deep Learning</v>
      </c>
      <c r="D10" s="8" t="str">
        <f>HYPERLINK("https://arxiv.org/abs/1711.00740","Learning to represent programs with graphs")</f>
        <v>Learning to represent programs with graphs</v>
      </c>
      <c r="E10" s="13" t="s">
        <v>48</v>
      </c>
      <c r="F10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G10" s="8" t="str">
        <f>HYPERLINK("https://arxiv.org/pdf/1703.07469.pdf","Robustfill: Neural program learning under noisy i/o")</f>
        <v>Robustfill: Neural program learning under noisy i/o</v>
      </c>
      <c r="H10" s="50"/>
      <c r="I10" s="50"/>
      <c r="J10" s="50"/>
      <c r="K10" s="50"/>
      <c r="L10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ht="61.5" customHeight="1">
      <c r="A11" s="50"/>
      <c r="B11" s="50"/>
      <c r="C11" s="8" t="str">
        <f t="shared" ref="C11:D11" si="1">HYPERLINK("https://papers.nips.cc/paper/8001-learning-loop-invariants-for-program-verification","Learning loop invariants for program verification")</f>
        <v>Learning loop invariants for program verification</v>
      </c>
      <c r="D11" s="8" t="str">
        <f t="shared" si="1"/>
        <v>Learning loop invariants for program verification</v>
      </c>
      <c r="E11" s="23" t="s">
        <v>57</v>
      </c>
      <c r="F11" s="7" t="str">
        <f>HYPERLINK("https://ieeexplore.ieee.org/document/8255666","A deep learning model for estimating story points")</f>
        <v>A deep learning model for estimating story points</v>
      </c>
      <c r="G11" s="7" t="str">
        <f>HYPERLINK("https://arxiv.org/abs/1804.01186","Neural-guided deductive search for real-time program synthesis from examples")</f>
        <v>Neural-guided deductive search for real-time program synthesis from examples</v>
      </c>
      <c r="H11" s="50"/>
      <c r="I11" s="50"/>
      <c r="J11" s="50"/>
      <c r="K11" s="50"/>
      <c r="L11" s="13" t="s">
        <v>37</v>
      </c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</row>
    <row r="12" ht="61.5" customHeight="1">
      <c r="A12" s="50"/>
      <c r="B12" s="50"/>
      <c r="C12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D12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E12" s="13" t="s">
        <v>153</v>
      </c>
      <c r="F12" s="7" t="str">
        <f>HYPERLINK("https://ieeexplore-ieee-org.proxy.wm.edu/document/8493285","Automating Intention Mining")</f>
        <v>Automating Intention Mining</v>
      </c>
      <c r="G12" s="11" t="str">
        <f>HYPERLINK("https://dl-acm-org.proxy.wm.edu/citation.cfm?id=3180167","Deep Code Search")</f>
        <v>Deep Code Search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ht="61.5" customHeight="1">
      <c r="A13" s="50"/>
      <c r="B13" s="50"/>
      <c r="C13" s="9" t="s">
        <v>31</v>
      </c>
      <c r="D13" s="11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13" s="13" t="s">
        <v>72</v>
      </c>
      <c r="F13" s="7" t="str">
        <f>HYPERLINK("https://ieeexplore-ieee-org.proxy.wm.edu/document/8565907","Mining Fix Patterns for FindBugs Violations")</f>
        <v>Mining Fix Patterns for FindBugs Violations</v>
      </c>
      <c r="G13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ht="61.5" customHeight="1">
      <c r="A14" s="50"/>
      <c r="B14" s="50"/>
      <c r="C14" s="9" t="s">
        <v>33</v>
      </c>
      <c r="D14" s="9" t="s">
        <v>33</v>
      </c>
      <c r="E14" s="50"/>
      <c r="F14" s="7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G14" s="8" t="str">
        <f>HYPERLINK("https://arxiv.org/abs/1711.07163","Dynamic Neural Program Embedding for Program Repair")</f>
        <v>Dynamic Neural Program Embedding for Program Repair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</row>
    <row r="15" ht="61.5" customHeight="1">
      <c r="A15" s="50"/>
      <c r="B15" s="50"/>
      <c r="C15" s="16" t="s">
        <v>38</v>
      </c>
      <c r="D15" s="16" t="s">
        <v>24</v>
      </c>
      <c r="E15" s="50"/>
      <c r="F15" s="44" t="s">
        <v>75</v>
      </c>
      <c r="G15" s="13" t="s">
        <v>65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</row>
    <row r="16" ht="61.5" customHeight="1">
      <c r="A16" s="50"/>
      <c r="B16" s="50"/>
      <c r="C16" s="16" t="s">
        <v>154</v>
      </c>
      <c r="D16" s="16" t="s">
        <v>46</v>
      </c>
      <c r="E16" s="50"/>
      <c r="F16" s="44" t="s">
        <v>44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ht="61.5" customHeight="1">
      <c r="A17" s="50"/>
      <c r="B17" s="50"/>
      <c r="C17" s="16" t="s">
        <v>155</v>
      </c>
      <c r="D17" s="16" t="s">
        <v>69</v>
      </c>
      <c r="E17" s="50"/>
      <c r="F17" s="37" t="s">
        <v>43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ht="61.5" customHeight="1">
      <c r="A18" s="50"/>
      <c r="B18" s="50"/>
      <c r="C18" s="16" t="s">
        <v>66</v>
      </c>
      <c r="D18" s="44" t="s">
        <v>60</v>
      </c>
      <c r="E18" s="50"/>
      <c r="F18" s="37" t="s">
        <v>58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ht="61.5" customHeight="1">
      <c r="A19" s="50"/>
      <c r="B19" s="50"/>
      <c r="C19" s="16" t="s">
        <v>56</v>
      </c>
      <c r="D19" s="44" t="s">
        <v>34</v>
      </c>
      <c r="E19" s="50"/>
      <c r="F19" s="37" t="s">
        <v>52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ht="61.5" customHeight="1">
      <c r="A20" s="50"/>
      <c r="B20" s="50"/>
      <c r="C20" s="16" t="s">
        <v>40</v>
      </c>
      <c r="D20" s="44" t="s">
        <v>74</v>
      </c>
      <c r="E20" s="50"/>
      <c r="F20" s="37" t="s">
        <v>65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ht="61.5" customHeight="1">
      <c r="A21" s="50"/>
      <c r="B21" s="50"/>
      <c r="C21" s="16" t="s">
        <v>47</v>
      </c>
      <c r="D21" s="37" t="s">
        <v>71</v>
      </c>
      <c r="E21" s="50"/>
      <c r="F21" s="37" t="s">
        <v>28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ht="61.5" customHeight="1">
      <c r="A22" s="50"/>
      <c r="B22" s="50"/>
      <c r="C22" s="16" t="s">
        <v>54</v>
      </c>
      <c r="D22" s="57" t="s">
        <v>73</v>
      </c>
      <c r="E22" s="50"/>
      <c r="F22" s="37" t="s">
        <v>36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ht="61.5" customHeight="1">
      <c r="A23" s="50"/>
      <c r="B23" s="50"/>
      <c r="C23" s="16" t="s">
        <v>53</v>
      </c>
      <c r="D23" s="37" t="s">
        <v>70</v>
      </c>
      <c r="E23" s="50"/>
      <c r="F23" s="37" t="s">
        <v>37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ht="61.5" customHeight="1">
      <c r="A24" s="50"/>
      <c r="B24" s="50"/>
      <c r="C24" s="16" t="s">
        <v>60</v>
      </c>
      <c r="D24" s="37" t="s">
        <v>65</v>
      </c>
      <c r="E24" s="50"/>
      <c r="F24" s="37" t="s">
        <v>67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ht="61.5" customHeight="1">
      <c r="A25" s="50"/>
      <c r="B25" s="50"/>
      <c r="C25" s="16" t="s">
        <v>63</v>
      </c>
      <c r="D25" s="37" t="s">
        <v>28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ht="61.5" customHeight="1">
      <c r="A26" s="50"/>
      <c r="B26" s="50"/>
      <c r="C26" s="16" t="s">
        <v>34</v>
      </c>
      <c r="D26" s="37" t="s">
        <v>64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ht="61.5" customHeight="1">
      <c r="A27" s="50"/>
      <c r="B27" s="50"/>
      <c r="C27" s="13" t="s">
        <v>32</v>
      </c>
      <c r="D27" s="37" t="s">
        <v>26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ht="61.5" customHeight="1">
      <c r="A28" s="14"/>
      <c r="B28" s="14"/>
      <c r="C28" s="13" t="s">
        <v>153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14"/>
      <c r="AA28" s="50"/>
      <c r="AB28" s="50"/>
      <c r="AC28" s="50"/>
      <c r="AD28" s="50"/>
      <c r="AE28" s="50"/>
    </row>
    <row r="29" ht="61.5" customHeight="1">
      <c r="A29" s="14"/>
      <c r="B29" s="14"/>
      <c r="C29" s="58" t="s">
        <v>71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ht="61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ht="61.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ht="61.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ht="61.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ht="61.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ht="61.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ht="61.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ht="61.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ht="61.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61.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61.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61.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61.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61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61.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61.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61.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61.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61.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61.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61.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61.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61.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61.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61.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61.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61.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61.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61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61.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61.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ht="61.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ht="61.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ht="61.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ht="61.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ht="61.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ht="61.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ht="61.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ht="61.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ht="61.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ht="61.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ht="61.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ht="61.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ht="61.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ht="61.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ht="61.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ht="61.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ht="61.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ht="61.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ht="61.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ht="61.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ht="61.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ht="61.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ht="61.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ht="61.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ht="61.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ht="61.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ht="61.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ht="61.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ht="61.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ht="61.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ht="61.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ht="61.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ht="61.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ht="61.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ht="61.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ht="61.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ht="61.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ht="61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ht="61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ht="61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ht="61.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ht="61.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ht="61.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ht="61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ht="61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ht="61.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ht="61.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ht="61.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ht="61.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ht="61.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ht="61.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ht="61.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ht="61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ht="61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ht="61.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ht="61.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ht="61.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ht="61.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ht="61.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61.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ht="61.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ht="61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ht="61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ht="61.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ht="61.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ht="61.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ht="61.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ht="61.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ht="61.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ht="61.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ht="61.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ht="61.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ht="61.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ht="61.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ht="61.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ht="61.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ht="61.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ht="61.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ht="61.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ht="61.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ht="61.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ht="61.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ht="61.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ht="61.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ht="61.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ht="61.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ht="61.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ht="61.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ht="61.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ht="61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ht="61.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61.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ht="61.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ht="61.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ht="61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ht="61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ht="61.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ht="61.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ht="61.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ht="61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ht="61.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ht="61.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ht="61.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ht="61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ht="61.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ht="61.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ht="61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ht="61.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ht="61.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ht="61.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61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ht="61.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ht="61.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ht="61.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ht="61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ht="61.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ht="61.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ht="61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ht="61.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ht="61.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ht="61.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ht="61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ht="61.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ht="61.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ht="61.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ht="61.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61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ht="61.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ht="61.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ht="61.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ht="61.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ht="61.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ht="61.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ht="61.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ht="61.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ht="61.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ht="61.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ht="61.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ht="61.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ht="61.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ht="61.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ht="61.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ht="61.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ht="61.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ht="61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ht="61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ht="61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ht="61.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ht="61.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ht="61.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ht="61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ht="61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ht="61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ht="61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ht="61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ht="61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ht="61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ht="61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ht="61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ht="61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ht="61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ht="61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ht="61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ht="61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ht="61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ht="61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ht="61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ht="61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ht="61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ht="61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ht="61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ht="61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ht="61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ht="61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ht="61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ht="61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ht="61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ht="61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ht="61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ht="61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ht="61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ht="61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ht="61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ht="61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ht="61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ht="61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ht="61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ht="61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ht="61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ht="61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ht="61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ht="61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ht="61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ht="61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ht="61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ht="61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ht="61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ht="61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ht="61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ht="61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ht="61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ht="61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ht="61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ht="61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ht="61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ht="61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ht="61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ht="61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ht="61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ht="61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ht="61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ht="61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ht="61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ht="61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ht="61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ht="61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ht="61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ht="61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ht="61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ht="61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ht="61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ht="61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ht="61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ht="61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ht="61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ht="61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ht="61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ht="61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ht="61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ht="61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ht="61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ht="61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ht="61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ht="61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ht="61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ht="61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ht="61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ht="61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ht="61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ht="61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ht="61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ht="61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ht="61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ht="61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ht="61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ht="61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ht="61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ht="61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ht="61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ht="61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ht="61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ht="61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ht="61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ht="61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ht="61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ht="61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ht="61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ht="61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ht="61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ht="61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ht="61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ht="61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ht="61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ht="61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ht="61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ht="61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ht="61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ht="61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ht="61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ht="61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ht="61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ht="61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ht="61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ht="61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ht="61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ht="61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ht="61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ht="61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ht="61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ht="61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ht="61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ht="61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ht="61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ht="61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ht="61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ht="61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ht="61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ht="61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ht="61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ht="61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ht="61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ht="61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ht="61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ht="61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ht="61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ht="61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ht="61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ht="61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ht="61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ht="61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ht="61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ht="61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ht="61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ht="61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ht="61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ht="61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ht="61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ht="61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ht="61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ht="61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ht="61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ht="61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ht="61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ht="61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ht="61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ht="61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ht="61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ht="61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ht="61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ht="61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ht="61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ht="61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ht="61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ht="61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ht="61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ht="61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ht="61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ht="61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ht="61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ht="61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ht="61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ht="61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ht="61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ht="61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ht="61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ht="61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ht="61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ht="61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ht="61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ht="61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ht="61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ht="61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ht="61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ht="61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ht="61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ht="61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ht="61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ht="61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ht="61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ht="61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ht="61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ht="61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ht="61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ht="61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ht="61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ht="61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ht="61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ht="61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ht="61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ht="61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ht="61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ht="61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ht="61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ht="61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ht="61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ht="61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ht="61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ht="61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ht="61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ht="61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ht="61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ht="61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ht="61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ht="61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ht="61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ht="61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ht="61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ht="61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ht="61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ht="61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ht="61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ht="61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ht="61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ht="61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ht="61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ht="61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ht="61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ht="61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ht="61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ht="61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ht="61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ht="61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ht="61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ht="61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ht="61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ht="61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ht="61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ht="61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ht="61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ht="61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ht="61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ht="61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ht="61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ht="61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ht="61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ht="61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ht="61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ht="61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ht="61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ht="61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ht="61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ht="61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ht="61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ht="61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ht="61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ht="61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ht="61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ht="61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ht="61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ht="61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ht="61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ht="61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ht="61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ht="61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ht="61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ht="61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ht="61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ht="61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ht="61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ht="61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ht="61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ht="61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ht="61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ht="61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ht="61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ht="61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ht="61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ht="61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ht="61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ht="61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ht="61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ht="61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ht="61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ht="61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ht="61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ht="61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ht="61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ht="61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ht="61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ht="61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ht="61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ht="61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ht="61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ht="61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ht="61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ht="61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ht="61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ht="61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ht="61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ht="61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ht="61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ht="61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ht="61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ht="61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ht="61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ht="61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ht="61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ht="61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ht="61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ht="61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ht="61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ht="61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ht="61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ht="61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ht="61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ht="61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ht="61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ht="61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ht="61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ht="61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ht="61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ht="61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ht="61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ht="61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ht="61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ht="61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ht="61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ht="61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ht="61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ht="61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ht="61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ht="61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ht="61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ht="61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ht="61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ht="61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ht="61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ht="61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ht="61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ht="61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ht="61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ht="61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ht="61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ht="61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ht="61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ht="61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ht="61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ht="61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ht="61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ht="61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ht="61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ht="61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ht="61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ht="61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ht="61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ht="61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ht="61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ht="61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ht="61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ht="61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ht="61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ht="61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ht="61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ht="61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ht="61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ht="61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ht="61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ht="61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ht="61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ht="61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ht="61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ht="61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ht="61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ht="61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ht="61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ht="61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ht="61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ht="61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ht="61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ht="61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ht="61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ht="61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ht="61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ht="61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ht="61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ht="61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ht="61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ht="61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ht="61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ht="61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ht="61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ht="61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ht="61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ht="61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ht="61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ht="61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ht="61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ht="61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ht="61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ht="61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ht="61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ht="61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ht="61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ht="61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ht="61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ht="61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ht="61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ht="61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ht="61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ht="61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ht="61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ht="61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ht="61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ht="61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ht="61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ht="61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ht="61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ht="61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ht="61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ht="61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ht="61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ht="61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ht="61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ht="61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ht="61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ht="61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ht="61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ht="61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ht="61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ht="61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ht="61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ht="61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ht="61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ht="61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ht="61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ht="61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ht="61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ht="61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ht="61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ht="61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ht="61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ht="61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ht="61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ht="61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ht="61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ht="61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ht="61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ht="61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ht="61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ht="61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ht="61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ht="61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ht="61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ht="61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ht="61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ht="61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ht="61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ht="61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ht="61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ht="61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ht="61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ht="61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ht="61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ht="61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ht="61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ht="61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ht="61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ht="61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ht="61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ht="61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ht="61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ht="61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ht="61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ht="61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ht="61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ht="61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ht="61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ht="61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ht="61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ht="61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ht="61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ht="61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ht="61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ht="61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ht="61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ht="61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ht="61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ht="61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ht="61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ht="61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ht="61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ht="61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ht="61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ht="61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ht="61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ht="61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ht="61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ht="61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ht="61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ht="61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ht="61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ht="61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ht="61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ht="61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ht="61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ht="61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ht="61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ht="61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ht="61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ht="61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ht="61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ht="61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ht="61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ht="61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ht="61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ht="61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ht="61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ht="61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ht="61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ht="61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ht="61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ht="61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ht="61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ht="61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ht="61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ht="61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ht="61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ht="61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ht="61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ht="61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ht="61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ht="61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ht="61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ht="61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ht="61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ht="61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ht="61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ht="61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ht="61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ht="61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ht="61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ht="61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ht="61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ht="61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ht="61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ht="61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ht="61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ht="61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ht="61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ht="61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ht="61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ht="61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ht="61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ht="61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ht="61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ht="61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ht="61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ht="61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ht="61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ht="61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ht="61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ht="61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ht="61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ht="61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ht="61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ht="61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ht="61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ht="61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ht="61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ht="61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ht="61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ht="61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ht="61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ht="61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ht="61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ht="61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ht="61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ht="61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ht="61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ht="61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ht="61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ht="61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ht="61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ht="61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ht="61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ht="61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ht="61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ht="61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ht="61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ht="61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ht="61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ht="61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ht="61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ht="61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ht="61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ht="61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ht="61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ht="61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ht="61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ht="61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ht="61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ht="61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ht="61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ht="61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ht="61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ht="61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ht="61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ht="61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ht="61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ht="61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ht="61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ht="61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ht="61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ht="61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ht="61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ht="61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ht="61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ht="61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ht="61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ht="61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ht="61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ht="61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ht="61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ht="61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ht="61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ht="61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ht="61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ht="61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ht="61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ht="61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ht="61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ht="61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ht="61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ht="61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ht="61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ht="61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ht="61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ht="61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ht="61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ht="61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ht="61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ht="61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ht="61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ht="61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ht="61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ht="61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ht="61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ht="61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ht="61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ht="61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ht="61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ht="61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ht="61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ht="61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ht="61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ht="61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ht="61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ht="61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ht="61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ht="61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ht="61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ht="61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ht="61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ht="61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ht="61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ht="61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ht="61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ht="61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ht="61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ht="61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ht="61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ht="61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ht="61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ht="61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ht="61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ht="61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ht="61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ht="61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ht="61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ht="61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ht="61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ht="61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ht="61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ht="61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ht="61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ht="61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ht="61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ht="61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ht="61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ht="61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ht="61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ht="61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ht="61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ht="61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ht="61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ht="61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ht="61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ht="61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ht="61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ht="61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ht="61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ht="61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ht="61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ht="61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ht="61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ht="61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ht="61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ht="61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ht="61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ht="61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ht="61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ht="61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ht="61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ht="61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ht="61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ht="61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ht="61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ht="61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ht="61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ht="61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ht="61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ht="61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ht="61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ht="61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ht="61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ht="61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ht="61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ht="61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ht="61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ht="61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ht="61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ht="61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ht="61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ht="61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ht="61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ht="61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ht="61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ht="61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ht="61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ht="61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ht="61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ht="61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ht="61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ht="61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ht="61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ht="61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ht="61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ht="61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ht="61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ht="61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ht="61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ht="61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ht="61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ht="61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ht="61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ht="61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ht="61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ht="61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ht="61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ht="61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ht="61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ht="61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ht="61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ht="61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ht="61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ht="61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ht="61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ht="61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ht="61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ht="61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ht="61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ht="61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ht="61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ht="61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ht="61.5" customHeight="1">
      <c r="A995" s="14"/>
      <c r="B995" s="14"/>
      <c r="D995" s="14"/>
      <c r="E995" s="14"/>
      <c r="F995" s="27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ht="61.5" customHeight="1">
      <c r="D996" s="27"/>
      <c r="E996" s="27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ht="61.5" customHeight="1"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ht="61.5" customHeight="1"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ht="61.5" customHeight="1"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ht="61.5" customHeight="1"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27"/>
      <c r="X1000" s="14"/>
      <c r="Y1000" s="14"/>
      <c r="AA1000" s="14"/>
      <c r="AB1000" s="14"/>
      <c r="AC1000" s="14"/>
      <c r="AD1000" s="14"/>
      <c r="AE1000" s="14"/>
    </row>
  </sheetData>
  <mergeCells count="23">
    <mergeCell ref="A1:A2"/>
    <mergeCell ref="B1:B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AD1:AD2"/>
    <mergeCell ref="AE1:AE2"/>
    <mergeCell ref="W1:W2"/>
    <mergeCell ref="X1:X2"/>
    <mergeCell ref="Y1:Y2"/>
    <mergeCell ref="Z1:Z2"/>
    <mergeCell ref="AA1:AA2"/>
    <mergeCell ref="AB1:AB2"/>
    <mergeCell ref="AC1:AC2"/>
  </mergeCells>
  <conditionalFormatting sqref="F21 D25 D27">
    <cfRule type="expression" dxfId="0" priority="1">
      <formula>UNIQUE</formula>
    </cfRule>
  </conditionalFormatting>
  <conditionalFormatting sqref="A1:C1000 D1:D23 E1:E1000 F1:F19 G1:G14 H1:H1000 I1:I2 J1:AE1000 I4:I1000 G16:G1000 F21:F1000 D25:D1000">
    <cfRule type="expression" dxfId="0" priority="2">
      <formula>UNIQUE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7" width="34.71"/>
  </cols>
  <sheetData>
    <row r="1" ht="60.75" customHeight="1">
      <c r="A1" s="6" t="s">
        <v>156</v>
      </c>
      <c r="B1" s="6" t="s">
        <v>156</v>
      </c>
      <c r="C1" s="6" t="s">
        <v>156</v>
      </c>
      <c r="D1" s="6" t="s">
        <v>156</v>
      </c>
      <c r="E1" s="6" t="s">
        <v>156</v>
      </c>
      <c r="F1" s="6" t="s">
        <v>156</v>
      </c>
      <c r="G1" s="3" t="s">
        <v>145</v>
      </c>
      <c r="H1" s="4"/>
      <c r="I1" s="2" t="s">
        <v>157</v>
      </c>
      <c r="J1" s="2" t="s">
        <v>158</v>
      </c>
      <c r="K1" s="6" t="s">
        <v>159</v>
      </c>
      <c r="L1" s="6" t="s">
        <v>159</v>
      </c>
      <c r="M1" s="6" t="s">
        <v>159</v>
      </c>
      <c r="N1" s="6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2" t="s">
        <v>172</v>
      </c>
    </row>
    <row r="2" ht="60.75" customHeight="1">
      <c r="A2" s="6" t="s">
        <v>173</v>
      </c>
      <c r="B2" s="6" t="s">
        <v>174</v>
      </c>
      <c r="C2" s="6" t="s">
        <v>175</v>
      </c>
      <c r="D2" s="6" t="s">
        <v>176</v>
      </c>
      <c r="E2" s="6" t="s">
        <v>177</v>
      </c>
      <c r="F2" s="6" t="s">
        <v>178</v>
      </c>
      <c r="G2" s="6" t="s">
        <v>179</v>
      </c>
      <c r="H2" s="6" t="s">
        <v>180</v>
      </c>
      <c r="I2" s="5"/>
      <c r="J2" s="5"/>
      <c r="K2" s="6" t="s">
        <v>181</v>
      </c>
      <c r="L2" s="6" t="s">
        <v>182</v>
      </c>
      <c r="M2" s="6" t="s">
        <v>183</v>
      </c>
      <c r="N2" s="6" t="s">
        <v>184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60.75" customHeight="1">
      <c r="A3" s="7" t="str">
        <f>HYPERLINK("https://arxiv.org/pdf/1903.05734.pdf","Maybe Deep Neural Networks are the Best Choice for Modeling Source Code")</f>
        <v>Maybe Deep Neural Networks are the Best Choice for Modeling Source Code</v>
      </c>
      <c r="B3" s="7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3" s="7" t="str">
        <f>HYPERLINK("https://dl-acm-org.proxy.wm.edu/citation.cfm?id=3238166","Deep Learning Based Feature Envy Detection")</f>
        <v>Deep Learning Based Feature Envy Detection</v>
      </c>
      <c r="D3" s="7" t="str">
        <f>HYPERLINK("https://www.cs.rice.edu/~sc40/pubs/murali-fse17.pdf","Bayesian specification learning for finding API usage errors")</f>
        <v>Bayesian specification learning for finding API usage errors</v>
      </c>
      <c r="E3" s="7" t="str">
        <f>HYPERLINK("https://arxiv.org/abs/1703.05698","Neural sketch learning for conditional program generation")</f>
        <v>Neural sketch learning for conditional program generation</v>
      </c>
      <c r="F3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G3" s="7" t="str">
        <f>HYPERLINK("https://dl-acm-org.proxy.wm.edu/citation.cfm?id=3240471","A Neural Framework for Retrieval and Summarization of Source Code")</f>
        <v>A Neural Framework for Retrieval and Summarization of Source Code</v>
      </c>
      <c r="H3" s="23" t="s">
        <v>73</v>
      </c>
      <c r="I3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J3" s="7" t="str">
        <f t="shared" ref="J3:K3" si="1">HYPERLINK("https://dl-acm-org.proxy.wm.edu/citation.cfm?id=3097445","Automatic Text Input Generation for Mobile Testing")</f>
        <v>Automatic Text Input Generation for Mobile Testing</v>
      </c>
      <c r="K3" s="7" t="str">
        <f t="shared" si="1"/>
        <v>Automatic Text Input Generation for Mobile Testing</v>
      </c>
      <c r="L3" s="8" t="str">
        <f>HYPERLINK("https://arxiv.org/abs/1708.02884","Predicting and Evaluating Software Model Growth in the Automotive Industry")</f>
        <v>Predicting and Evaluating Software Model Growth in the Automotive Industry</v>
      </c>
      <c r="M3" s="8" t="str">
        <f>HYPERLINK("https://ieeexplore-ieee-org.proxy.wm.edu/document/7898472","Predicting Delivery Capability in Iterative Software Development")</f>
        <v>Predicting Delivery Capability in Iterative Software Development</v>
      </c>
      <c r="N3" s="13" t="s">
        <v>65</v>
      </c>
      <c r="O3" s="7" t="str">
        <f>HYPERLINK("https://www.cs.rice.edu/~sc40/pubs/murali-fse17.pdf","Bayesian specification learning for finding API usage errors")</f>
        <v>Bayesian specification learning for finding API usage errors</v>
      </c>
      <c r="P3" s="7" t="str">
        <f>HYPERLINK("https://ieeexplore-ieee-org.proxy.wm.edu/document/8094428","Deep Green: Modelling Time-Series of Software Energy Consumption")</f>
        <v>Deep Green: Modelling Time-Series of Software Energy Consumption</v>
      </c>
      <c r="Q3" s="7" t="str">
        <f>HYPERLINK("http://proceedings.mlr.press/v70/gaunt17a.html","Differentiable programs with neural libraries")</f>
        <v>Differentiable programs with neural libraries</v>
      </c>
      <c r="R3" s="7" t="str">
        <f>HYPERLINK("http://proceedings.mlr.press/v70/deng17a/deng17a.pdf","Image-to-markup generation with coarse-to-fine attention")</f>
        <v>Image-to-markup generation with coarse-to-fine attention</v>
      </c>
      <c r="S3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T3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U3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V3" s="8" t="str">
        <f>HYPERLINK("https://papers.nips.cc/paper/6803-neural-program-meta-induction.pdf","Neural program metainduction.")</f>
        <v>Neural program metainduction.</v>
      </c>
      <c r="W3" s="7" t="str">
        <f>HYPERLINK("https://arxiv.org/abs/1809.04059","Neural-augmented Static Analysis of Android Communication")</f>
        <v>Neural-augmented Static Analysis of Android Communication</v>
      </c>
      <c r="X3" s="11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Y3" s="11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Z3" s="16" t="s">
        <v>40</v>
      </c>
      <c r="AA3" s="13" t="s">
        <v>49</v>
      </c>
    </row>
    <row r="4" ht="60.75" customHeight="1">
      <c r="A4" s="7" t="str">
        <f>HYPERLINK("https://dl-acm-org.proxy.wm.edu/citation.cfm?id=3106290","Are deep neural networks the best choice for modeling source code?")</f>
        <v>Are deep neural networks the best choice for modeling source code?</v>
      </c>
      <c r="B4" s="7" t="str">
        <f>HYPERLINK("http://people.cs.vt.edu/nm8247/publications/icsme-research-118-camera-ready.pdf","CCLearner: A Deep Learning-Based Clone Detection Approach")</f>
        <v>CCLearner: A Deep Learning-Based Clone Detection Approach</v>
      </c>
      <c r="C4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D4" s="7" t="str">
        <f>HYPERLINK("https://ieeexplore-ieee-org.proxy.wm.edu/document/8094428","Deep Green: Modelling Time-Series of Software Energy Consumption")</f>
        <v>Deep Green: Modelling Time-Series of Software Energy Consumption</v>
      </c>
      <c r="E4" s="7" t="str">
        <f>HYPERLINK("https://dl-acm-org.proxy.wm.edu/citation.cfm?id=3238166","Deep Learning Based Feature Envy Detection")</f>
        <v>Deep Learning Based Feature Envy Detection</v>
      </c>
      <c r="F4" s="8" t="str">
        <f>HYPERLINK("https://dl.acm.org/citation.cfm?id=3238199","αDiff: cross-version binary code similarity detection with DNN")</f>
        <v>αDiff: cross-version binary code similarity detection with DNN</v>
      </c>
      <c r="G4" s="7" t="str">
        <f>HYPERLINK("https://dl-acm-org.proxy.wm.edu/citation.cfm?id=3155573","Learn&amp;Fuzz: Machine learning for input fuzzing")</f>
        <v>Learn&amp;Fuzz: Machine learning for input fuzzing</v>
      </c>
      <c r="H4" s="13" t="s">
        <v>43</v>
      </c>
      <c r="I4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J4" s="50"/>
      <c r="K4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L4" s="8" t="str">
        <f>HYPERLINK("http://delivery.acm.org/10.1145/3190000/3180195/p94-lin.pdf","Sentiment Analysis for Software Engineering: How Far Can We Go?")</f>
        <v>Sentiment Analysis for Software Engineering: How Far Can We Go?</v>
      </c>
      <c r="M4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N4" s="13" t="s">
        <v>42</v>
      </c>
      <c r="O4" s="50"/>
      <c r="P4" s="50"/>
      <c r="Q4" s="50"/>
      <c r="R4" s="7" t="str">
        <f>HYPERLINK("http://proceedings.mlr.press/v80/sun18a.html","Neural Program Synthesis from Diverse Demonstration Videos")</f>
        <v>Neural Program Synthesis from Diverse Demonstration Videos</v>
      </c>
      <c r="S4" s="7" t="str">
        <f>HYPERLINK("https://arxiv.org/abs/1511.06279","Neural programmer-interpreters")</f>
        <v>Neural programmer-interpreters</v>
      </c>
      <c r="T4" s="50"/>
      <c r="U4" s="7" t="str">
        <f>HYPERLINK("https://papers.nips.cc/paper/6284-latent-attention-for-if-then-program-synthesis","Latent attention for if-then program synthesis")</f>
        <v>Latent attention for if-then program synthesis</v>
      </c>
      <c r="V4" s="7" t="str">
        <f>HYPERLINK("https://arxiv.org/abs/1805.04276","Leveraging grammar and reinforcement learning for neural program synthesis")</f>
        <v>Leveraging grammar and reinforcement learning for neural program synthesis</v>
      </c>
      <c r="W4" s="50"/>
      <c r="X4" s="50"/>
      <c r="Y4" s="50"/>
      <c r="Z4" s="50"/>
      <c r="AA4" s="50"/>
    </row>
    <row r="5" ht="60.75" customHeight="1">
      <c r="A5" s="7" t="str">
        <f>HYPERLINK("https://dl-acm-org.proxy.wm.edu/citation.cfm?id=3240471","A Neural Framework for Retrieval and Summarization of Source Code")</f>
        <v>A Neural Framework for Retrieval and Summarization of Source Code</v>
      </c>
      <c r="B5" s="7" t="str">
        <f>HYPERLINK("https://arxiv.org/abs/1703.05698","Neural sketch learning for conditional program generation")</f>
        <v>Neural sketch learning for conditional program generation</v>
      </c>
      <c r="C5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D5" s="7" t="str">
        <f>HYPERLINK("https://dl.acm.org/citation.cfm?id=2820559","Toward Deep Learning Software Repositories")</f>
        <v>Toward Deep Learning Software Repositories</v>
      </c>
      <c r="E5" s="7" t="str">
        <f>HYPERLINK("https://arxiv.org/abs/1809.04059","Neural-augmented Static Analysis of Android Communication")</f>
        <v>Neural-augmented Static Analysis of Android Communication</v>
      </c>
      <c r="F5" s="11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G5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H5" s="54"/>
      <c r="I5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J5" s="50"/>
      <c r="K5" s="13" t="s">
        <v>65</v>
      </c>
      <c r="L5" s="15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M5" s="11" t="str">
        <f>HYPERLINK("https://ieeexplore.ieee.org/document/8255666","A deep learning model for estimating story points")</f>
        <v>A deep learning model for estimating story points</v>
      </c>
      <c r="N5" s="59"/>
      <c r="O5" s="50"/>
      <c r="P5" s="14"/>
      <c r="Q5" s="50"/>
      <c r="R5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S5" s="11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T5" s="50"/>
      <c r="U5" s="7" t="str">
        <f>HYPERLINK("https://arxiv.org/abs/1611.01989","Deepcoder: Learning to write programs")</f>
        <v>Deepcoder: Learning to write programs</v>
      </c>
      <c r="V5" s="50"/>
      <c r="W5" s="50"/>
      <c r="X5" s="50"/>
      <c r="Y5" s="50"/>
      <c r="Z5" s="50"/>
      <c r="AA5" s="50"/>
    </row>
    <row r="6" ht="60.75" customHeight="1">
      <c r="A6" s="7" t="str">
        <f>HYPERLINK("http://proceedings.mlr.press/v70/levy17a.html","Learning to align the source code to the compiled object code")</f>
        <v>Learning to align the source code to the compiled object code</v>
      </c>
      <c r="B6" s="7" t="str">
        <f t="shared" ref="B6:C6" si="2">HYPERLINK("https://dl.acm.org/citation.cfm?id=2786849","Suggesting Accurate Method and Class Names")</f>
        <v>Suggesting Accurate Method and Class Names</v>
      </c>
      <c r="C6" s="7" t="str">
        <f t="shared" si="2"/>
        <v>Suggesting Accurate Method and Class Names</v>
      </c>
      <c r="D6" s="11" t="str">
        <f>HYPERLINK("https://dl-acm-org.proxy.wm.edu/citation.cfm?id=3213848","Compiler Fuzzing Through Deep Learning")</f>
        <v>Compiler Fuzzing Through Deep Learning</v>
      </c>
      <c r="E6" s="7" t="str">
        <f>HYPERLINK("https://dl-acm-org.proxy.wm.edu/citation.cfm?id=2884804","Automatically Learning Semantic Features for Defect Prediction")</f>
        <v>Automatically Learning Semantic Features for Defect Prediction</v>
      </c>
      <c r="F6" s="16" t="s">
        <v>54</v>
      </c>
      <c r="G6" s="7" t="str">
        <f>HYPERLINK("https://ieeexplore.ieee.org/document/7332513","Exploring the use of deep learning for feature location")</f>
        <v>Exploring the use of deep learning for feature location</v>
      </c>
      <c r="H6" s="54"/>
      <c r="I6" s="13" t="s">
        <v>72</v>
      </c>
      <c r="J6" s="50"/>
      <c r="K6" s="50"/>
      <c r="L6" s="15" t="str">
        <f>HYPERLINK("https://ieeexplore-ieee-org.proxy.wm.edu/document/8565907","Mining Fix Patterns for FindBugs Violations")</f>
        <v>Mining Fix Patterns for FindBugs Violations</v>
      </c>
      <c r="M6" s="11" t="str">
        <f>HYPERLINK("https://ieeexplore-ieee-org.proxy.wm.edu/document/8493285","Automating Intention Mining")</f>
        <v>Automating Intention Mining</v>
      </c>
      <c r="N6" s="59"/>
      <c r="O6" s="50"/>
      <c r="P6" s="14"/>
      <c r="Q6" s="50"/>
      <c r="R6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S6" s="11" t="str">
        <f>HYPERLINK("https://dl.acm.org/citation.cfm?id=3213846.3213876","Deep Specification Mining")</f>
        <v>Deep Specification Mining</v>
      </c>
      <c r="T6" s="50"/>
      <c r="U6" s="8" t="str">
        <f>HYPERLINK("https://arxiv.org/pdf/1703.07469.pdf","Robustfill: Neural program learning under noisy i/o")</f>
        <v>Robustfill: Neural program learning under noisy i/o</v>
      </c>
      <c r="V6" s="50"/>
      <c r="W6" s="14"/>
      <c r="X6" s="14"/>
      <c r="Y6" s="14"/>
      <c r="Z6" s="14"/>
      <c r="AA6" s="14"/>
    </row>
    <row r="7" ht="60.75" customHeight="1">
      <c r="A7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7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C7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D7" s="8" t="str">
        <f>HYPERLINK("https://arxiv.org/abs/1711.00740","Learning to represent programs with graphs")</f>
        <v>Learning to represent programs with graphs</v>
      </c>
      <c r="E7" s="8" t="str">
        <f>HYPERLINK("https://dl-acm-org.proxy.wm.edu/citation.cfm?id=3264832","On the Naturalness of Proofs")</f>
        <v>On the Naturalness of Proofs</v>
      </c>
      <c r="G7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H7" s="54"/>
      <c r="I7" s="50"/>
      <c r="J7" s="50"/>
      <c r="K7" s="50"/>
      <c r="L7" s="15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M7" s="13" t="s">
        <v>65</v>
      </c>
      <c r="N7" s="60"/>
      <c r="O7" s="50"/>
      <c r="P7" s="14"/>
      <c r="Q7" s="50"/>
      <c r="R7" s="10" t="s">
        <v>115</v>
      </c>
      <c r="S7" s="8" t="str">
        <f>HYPERLINK("https://arxiv.org/abs/1711.07163","Dynamic Neural Program Embedding for Program Repair")</f>
        <v>Dynamic Neural Program Embedding for Program Repair</v>
      </c>
      <c r="T7" s="50"/>
      <c r="U7" s="7" t="str">
        <f>HYPERLINK("https://arxiv.org/abs/1805.04276","Leveraging grammar and reinforcement learning for neural program synthesis")</f>
        <v>Leveraging grammar and reinforcement learning for neural program synthesis</v>
      </c>
      <c r="V7" s="50"/>
      <c r="W7" s="14"/>
      <c r="X7" s="14"/>
      <c r="Y7" s="14"/>
      <c r="Z7" s="14"/>
      <c r="AA7" s="14"/>
    </row>
    <row r="8" ht="60.75" customHeight="1">
      <c r="A8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B8" s="11" t="str">
        <f t="shared" ref="B8:C8" si="3">HYPERLINK("https://dl-acm-org.proxy.wm.edu/citation.cfm?id=3196398.3196431","Deep learning similarities from different representations of source code")</f>
        <v>Deep learning similarities from different representations of source code</v>
      </c>
      <c r="C8" s="11" t="str">
        <f t="shared" si="3"/>
        <v>Deep learning similarities from different representations of source code</v>
      </c>
      <c r="D8" s="15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8" s="8" t="str">
        <f>HYPERLINK("https://arxiv.org/abs/1806.05837","Oreo: Detection of Clones in the Twilight Zone")</f>
        <v>Oreo: Detection of Clones in the Twilight Zone</v>
      </c>
      <c r="F8" s="55"/>
      <c r="G8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H8" s="54"/>
      <c r="I8" s="50"/>
      <c r="J8" s="50"/>
      <c r="K8" s="50"/>
      <c r="L8" s="50"/>
      <c r="M8" s="50"/>
      <c r="N8" s="50"/>
      <c r="O8" s="50"/>
      <c r="P8" s="14"/>
      <c r="Q8" s="50"/>
      <c r="R8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S8" s="50"/>
      <c r="T8" s="50"/>
      <c r="U8" s="7" t="str">
        <f>HYPERLINK("https://arxiv.org/abs/1804.01186","Neural-guided deductive search for real-time program synthesis from examples")</f>
        <v>Neural-guided deductive search for real-time program synthesis from examples</v>
      </c>
      <c r="V8" s="50"/>
      <c r="W8" s="14"/>
      <c r="X8" s="14"/>
      <c r="Y8" s="14"/>
      <c r="Z8" s="14"/>
      <c r="AA8" s="14"/>
    </row>
    <row r="9" ht="60.75" customHeight="1">
      <c r="A9" s="7" t="str">
        <f>HYPERLINK("http://proceedings.mlr.press/v37/piech15.html","Learning program embeddings to propagate feedback on student code")</f>
        <v>Learning program embeddings to propagate feedback on student code</v>
      </c>
      <c r="B9" s="7" t="str">
        <f>HYPERLINK("https://dl-acm-org.proxy.wm.edu/citation.cfm?id=3238166","Deep Learning Based Feature Envy Detection")</f>
        <v>Deep Learning Based Feature Envy Detection</v>
      </c>
      <c r="C9" s="16" t="s">
        <v>30</v>
      </c>
      <c r="D9" s="16" t="s">
        <v>185</v>
      </c>
      <c r="E9" s="8" t="str">
        <f>HYPERLINK("https://papers.nips.cc/paper/7521-tree-to-tree-neural-networks-for-program-translation","Tree-to-tree neural networks for program translation")</f>
        <v>Tree-to-tree neural networks for program translation</v>
      </c>
      <c r="F9" s="55"/>
      <c r="G9" s="7" t="str">
        <f>HYPERLINK("https://dl.acm.org/citation.cfm?id=2950334","Deep API Learning")</f>
        <v>Deep API Learning</v>
      </c>
      <c r="H9" s="54"/>
      <c r="I9" s="50"/>
      <c r="J9" s="50"/>
      <c r="K9" s="50"/>
      <c r="L9" s="50"/>
      <c r="M9" s="50"/>
      <c r="N9" s="50"/>
      <c r="O9" s="50"/>
      <c r="P9" s="14"/>
      <c r="Q9" s="50"/>
      <c r="R9" s="16" t="s">
        <v>29</v>
      </c>
      <c r="S9" s="50"/>
      <c r="T9" s="50"/>
      <c r="U9" s="7" t="str">
        <f>HYPERLINK("https://arxiv.org/abs/1706.01284","Towards synthesizing complex programs from input-output")</f>
        <v>Towards synthesizing complex programs from input-output</v>
      </c>
      <c r="V9" s="50"/>
      <c r="W9" s="14"/>
      <c r="X9" s="14"/>
      <c r="Y9" s="14"/>
      <c r="Z9" s="14"/>
      <c r="AA9" s="14"/>
    </row>
    <row r="10" ht="60.75" customHeight="1">
      <c r="A10" s="7" t="str">
        <f>HYPERLINK("https://ieeexplore.ieee.org/document/7332513","Exploring the use of deep learning for feature location")</f>
        <v>Exploring the use of deep learning for feature location</v>
      </c>
      <c r="B10" s="16" t="s">
        <v>186</v>
      </c>
      <c r="C10" s="37" t="s">
        <v>58</v>
      </c>
      <c r="D10" s="16" t="s">
        <v>187</v>
      </c>
      <c r="E10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F10" s="55"/>
      <c r="G10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H10" s="54"/>
      <c r="I10" s="50"/>
      <c r="J10" s="50"/>
      <c r="K10" s="50"/>
      <c r="L10" s="50"/>
      <c r="M10" s="50"/>
      <c r="N10" s="50"/>
      <c r="O10" s="50"/>
      <c r="P10" s="14"/>
      <c r="Q10" s="50"/>
      <c r="R10" s="13" t="s">
        <v>41</v>
      </c>
      <c r="S10" s="50"/>
      <c r="T10" s="50"/>
      <c r="U10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V10" s="50"/>
      <c r="W10" s="14"/>
      <c r="X10" s="14"/>
      <c r="Y10" s="14"/>
      <c r="Z10" s="14"/>
      <c r="AA10" s="14"/>
    </row>
    <row r="11" ht="60.75" customHeight="1">
      <c r="A11" s="7" t="str">
        <f>HYPERLINK("https://dl.acm.org/citation.cfm?id=2820559","Toward Deep Learning Software Repositories")</f>
        <v>Toward Deep Learning Software Repositories</v>
      </c>
      <c r="B11" s="16" t="s">
        <v>31</v>
      </c>
      <c r="C11" s="37" t="s">
        <v>52</v>
      </c>
      <c r="D11" s="16" t="s">
        <v>188</v>
      </c>
      <c r="E11" s="11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F11" s="61"/>
      <c r="G11" s="11" t="str">
        <f>HYPERLINK("https://dl-acm-org.proxy.wm.edu/citation.cfm?id=3180167","Deep Code Search")</f>
        <v>Deep Code Search</v>
      </c>
      <c r="H11" s="59"/>
      <c r="I11" s="50"/>
      <c r="J11" s="50"/>
      <c r="K11" s="50"/>
      <c r="L11" s="50"/>
      <c r="M11" s="50"/>
      <c r="N11" s="50"/>
      <c r="O11" s="50"/>
      <c r="P11" s="14"/>
      <c r="Q11" s="50"/>
      <c r="R11" s="50"/>
      <c r="S11" s="50"/>
      <c r="T11" s="50"/>
      <c r="U11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V11" s="50"/>
      <c r="W11" s="14"/>
      <c r="X11" s="14"/>
      <c r="Y11" s="14"/>
      <c r="Z11" s="14"/>
      <c r="AA11" s="14"/>
    </row>
    <row r="12" ht="60.75" customHeight="1">
      <c r="A12" s="7" t="str">
        <f>HYPERLINK("https://dl.acm.org/citation.cfm?id=2950334","Deep API Learning")</f>
        <v>Deep API Learning</v>
      </c>
      <c r="B12" s="16" t="s">
        <v>33</v>
      </c>
      <c r="C12" s="61"/>
      <c r="D12" s="16" t="s">
        <v>189</v>
      </c>
      <c r="E12" s="16" t="s">
        <v>190</v>
      </c>
      <c r="F12" s="61"/>
      <c r="G12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H12" s="55"/>
      <c r="I12" s="50"/>
      <c r="J12" s="50"/>
      <c r="K12" s="50"/>
      <c r="L12" s="50"/>
      <c r="M12" s="50"/>
      <c r="N12" s="50"/>
      <c r="O12" s="50"/>
      <c r="P12" s="14"/>
      <c r="Q12" s="50"/>
      <c r="R12" s="50"/>
      <c r="S12" s="50"/>
      <c r="T12" s="50"/>
      <c r="U12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V12" s="50"/>
      <c r="W12" s="14"/>
      <c r="X12" s="14"/>
      <c r="Y12" s="14"/>
      <c r="Z12" s="14"/>
      <c r="AA12" s="14"/>
    </row>
    <row r="13" ht="60.75" customHeight="1">
      <c r="A13" s="7" t="str">
        <f>HYPERLINK("https://arxiv.org/pdf/1602.03001.pdf","A convolutional attention network for extreme summarization of source code")</f>
        <v>A convolutional attention network for extreme summarization of source code</v>
      </c>
      <c r="B13" s="16" t="s">
        <v>38</v>
      </c>
      <c r="C13" s="61"/>
      <c r="D13" s="16" t="s">
        <v>191</v>
      </c>
      <c r="E13" s="9" t="s">
        <v>25</v>
      </c>
      <c r="F13" s="61"/>
      <c r="G13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H13" s="54"/>
      <c r="I13" s="50"/>
      <c r="J13" s="50"/>
      <c r="K13" s="50"/>
      <c r="L13" s="50"/>
      <c r="M13" s="50"/>
      <c r="N13" s="50"/>
      <c r="O13" s="50"/>
      <c r="P13" s="14"/>
      <c r="Q13" s="14"/>
      <c r="R13" s="14"/>
      <c r="S13" s="14"/>
      <c r="T13" s="14"/>
      <c r="U13" s="16" t="s">
        <v>75</v>
      </c>
      <c r="V13" s="14"/>
      <c r="W13" s="14"/>
      <c r="X13" s="14"/>
      <c r="Y13" s="14"/>
      <c r="Z13" s="14"/>
      <c r="AA13" s="14"/>
    </row>
    <row r="14" ht="60.75" customHeight="1">
      <c r="A14" s="11" t="str">
        <f>HYPERLINK("https://dl-acm-org.proxy.wm.edu/citation.cfm?id=3236051","Deep Learning Type Inference")</f>
        <v>Deep Learning Type Inference</v>
      </c>
      <c r="B14" s="16" t="s">
        <v>46</v>
      </c>
      <c r="C14" s="61"/>
      <c r="D14" s="16" t="s">
        <v>25</v>
      </c>
      <c r="E14" s="16" t="s">
        <v>50</v>
      </c>
      <c r="F14" s="61"/>
      <c r="G14" s="16" t="s">
        <v>155</v>
      </c>
      <c r="H14" s="17"/>
      <c r="I14" s="50"/>
      <c r="J14" s="50"/>
      <c r="K14" s="50"/>
      <c r="L14" s="50"/>
      <c r="M14" s="50"/>
      <c r="N14" s="50"/>
      <c r="O14" s="50"/>
      <c r="P14" s="14"/>
      <c r="Q14" s="14"/>
      <c r="R14" s="14"/>
      <c r="S14" s="14"/>
      <c r="T14" s="14"/>
      <c r="U14" s="16" t="s">
        <v>74</v>
      </c>
      <c r="V14" s="14"/>
      <c r="W14" s="14"/>
      <c r="X14" s="14"/>
      <c r="Y14" s="14"/>
      <c r="Z14" s="14"/>
      <c r="AA14" s="14"/>
    </row>
    <row r="15" ht="60.75" customHeight="1">
      <c r="A15" s="11" t="str">
        <f>HYPERLINK("https://dl-acm-org.proxy.wm.edu/citation.cfm?id=3180167","Deep Code Search")</f>
        <v>Deep Code Search</v>
      </c>
      <c r="B15" s="16" t="s">
        <v>69</v>
      </c>
      <c r="C15" s="61"/>
      <c r="D15" s="16" t="s">
        <v>61</v>
      </c>
      <c r="E15" s="16" t="s">
        <v>24</v>
      </c>
      <c r="F15" s="61"/>
      <c r="G15" s="16" t="s">
        <v>46</v>
      </c>
      <c r="H15" s="17"/>
      <c r="I15" s="50"/>
      <c r="J15" s="50"/>
      <c r="K15" s="50"/>
      <c r="L15" s="50"/>
      <c r="M15" s="50"/>
      <c r="N15" s="50"/>
      <c r="O15" s="50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60.75" customHeight="1">
      <c r="A16" s="8" t="str">
        <f>HYPERLINK("https://papers.nips.cc/paper/8001-learning-loop-invariants-for-program-verification","Learning loop invariants for program verification")</f>
        <v>Learning loop invariants for program verification</v>
      </c>
      <c r="B16" s="16" t="s">
        <v>40</v>
      </c>
      <c r="C16" s="61"/>
      <c r="D16" s="16" t="s">
        <v>47</v>
      </c>
      <c r="E16" s="16" t="s">
        <v>46</v>
      </c>
      <c r="F16" s="61"/>
      <c r="G16" s="16" t="s">
        <v>44</v>
      </c>
      <c r="H16" s="17"/>
      <c r="I16" s="50"/>
      <c r="J16" s="50"/>
      <c r="K16" s="50"/>
      <c r="L16" s="50"/>
      <c r="M16" s="50"/>
      <c r="N16" s="50"/>
      <c r="O16" s="5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60.75" customHeight="1">
      <c r="A17" s="15" t="str">
        <f>HYPERLINK("https://ieeexplore-ieee-org.proxy.wm.edu/document/8565907","Mining Fix Patterns for FindBugs Violations")</f>
        <v>Mining Fix Patterns for FindBugs Violations</v>
      </c>
      <c r="B17" s="16" t="s">
        <v>54</v>
      </c>
      <c r="C17" s="61"/>
      <c r="D17" s="13" t="s">
        <v>32</v>
      </c>
      <c r="E17" s="16" t="s">
        <v>69</v>
      </c>
      <c r="F17" s="61"/>
      <c r="G17" s="16" t="s">
        <v>34</v>
      </c>
      <c r="H17" s="17"/>
      <c r="I17" s="50"/>
      <c r="J17" s="50"/>
      <c r="K17" s="50"/>
      <c r="L17" s="50"/>
      <c r="M17" s="50"/>
      <c r="N17" s="50"/>
      <c r="O17" s="50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60.75" customHeight="1">
      <c r="A18" s="7" t="str">
        <f>HYPERLINK("https://ieeexplore.ieee.org/document/7582748/versions","Deep learning code fragments for code clone detection")</f>
        <v>Deep learning code fragments for code clone detection</v>
      </c>
      <c r="B18" s="23" t="s">
        <v>70</v>
      </c>
      <c r="C18" s="61"/>
      <c r="D18" s="37" t="s">
        <v>28</v>
      </c>
      <c r="E18" s="16" t="s">
        <v>60</v>
      </c>
      <c r="F18" s="61"/>
      <c r="G18" s="13" t="s">
        <v>48</v>
      </c>
      <c r="H18" s="62"/>
      <c r="I18" s="50"/>
      <c r="J18" s="50"/>
      <c r="K18" s="50"/>
      <c r="L18" s="50"/>
      <c r="M18" s="50"/>
      <c r="N18" s="50"/>
      <c r="O18" s="5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60.75" customHeight="1">
      <c r="A19" s="16" t="s">
        <v>155</v>
      </c>
      <c r="B19" s="23" t="s">
        <v>57</v>
      </c>
      <c r="C19" s="61"/>
      <c r="D19" s="37" t="s">
        <v>45</v>
      </c>
      <c r="E19" s="16" t="s">
        <v>63</v>
      </c>
      <c r="F19" s="61"/>
      <c r="G19" s="23" t="s">
        <v>57</v>
      </c>
      <c r="H19" s="63"/>
      <c r="I19" s="50"/>
      <c r="J19" s="50"/>
      <c r="K19" s="50"/>
      <c r="L19" s="50"/>
      <c r="M19" s="50"/>
      <c r="N19" s="50"/>
      <c r="O19" s="5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60.75" customHeight="1">
      <c r="A20" s="16" t="s">
        <v>66</v>
      </c>
      <c r="B20" s="13" t="s">
        <v>67</v>
      </c>
      <c r="C20" s="61"/>
      <c r="D20" s="37" t="s">
        <v>36</v>
      </c>
      <c r="E20" s="16" t="s">
        <v>34</v>
      </c>
      <c r="F20" s="61"/>
      <c r="G20" s="13" t="s">
        <v>37</v>
      </c>
      <c r="H20" s="50"/>
      <c r="I20" s="50"/>
      <c r="J20" s="50"/>
      <c r="K20" s="50"/>
      <c r="L20" s="50"/>
      <c r="M20" s="50"/>
      <c r="N20" s="50"/>
      <c r="O20" s="5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60.75" customHeight="1">
      <c r="A21" s="16" t="s">
        <v>56</v>
      </c>
      <c r="B21" s="61"/>
      <c r="C21" s="61"/>
      <c r="D21" s="37" t="s">
        <v>42</v>
      </c>
      <c r="E21" s="16" t="s">
        <v>68</v>
      </c>
      <c r="F21" s="61"/>
      <c r="G21" s="50"/>
      <c r="H21" s="50"/>
      <c r="I21" s="50"/>
      <c r="J21" s="50"/>
      <c r="K21" s="50"/>
      <c r="L21" s="50"/>
      <c r="M21" s="50"/>
      <c r="N21" s="50"/>
      <c r="O21" s="5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60.75" customHeight="1">
      <c r="A22" s="16" t="s">
        <v>35</v>
      </c>
      <c r="B22" s="61"/>
      <c r="C22" s="61"/>
      <c r="D22" s="37" t="s">
        <v>72</v>
      </c>
      <c r="E22" s="16" t="s">
        <v>55</v>
      </c>
      <c r="F22" s="61"/>
      <c r="G22" s="50"/>
      <c r="H22" s="50"/>
      <c r="I22" s="50"/>
      <c r="J22" s="50"/>
      <c r="K22" s="50"/>
      <c r="L22" s="50"/>
      <c r="M22" s="50"/>
      <c r="N22" s="50"/>
      <c r="O22" s="5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60.75" customHeight="1">
      <c r="A23" s="16" t="s">
        <v>53</v>
      </c>
      <c r="B23" s="61"/>
      <c r="C23" s="61"/>
      <c r="D23" s="61"/>
      <c r="E23" s="13" t="s">
        <v>32</v>
      </c>
      <c r="F23" s="61"/>
      <c r="G23" s="50"/>
      <c r="H23" s="50"/>
      <c r="I23" s="50"/>
      <c r="J23" s="50"/>
      <c r="K23" s="50"/>
      <c r="L23" s="50"/>
      <c r="M23" s="50"/>
      <c r="N23" s="50"/>
      <c r="O23" s="5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60.75" customHeight="1">
      <c r="A24" s="16" t="s">
        <v>60</v>
      </c>
      <c r="B24" s="61"/>
      <c r="C24" s="61"/>
      <c r="D24" s="61"/>
      <c r="E24" s="61"/>
      <c r="F24" s="61"/>
      <c r="G24" s="50"/>
      <c r="H24" s="50"/>
      <c r="I24" s="50"/>
      <c r="J24" s="50"/>
      <c r="K24" s="50"/>
      <c r="L24" s="50"/>
      <c r="M24" s="50"/>
      <c r="N24" s="50"/>
      <c r="O24" s="50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60.75" customHeight="1">
      <c r="A25" s="16" t="s">
        <v>34</v>
      </c>
      <c r="B25" s="61"/>
      <c r="C25" s="61"/>
      <c r="D25" s="61"/>
      <c r="E25" s="61"/>
      <c r="F25" s="61"/>
      <c r="G25" s="50"/>
      <c r="H25" s="50"/>
      <c r="I25" s="50"/>
      <c r="J25" s="50"/>
      <c r="K25" s="50"/>
      <c r="L25" s="50"/>
      <c r="M25" s="50"/>
      <c r="N25" s="50"/>
      <c r="O25" s="50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ht="60.75" customHeight="1">
      <c r="A26" s="13" t="s">
        <v>32</v>
      </c>
      <c r="B26" s="61"/>
      <c r="C26" s="61"/>
      <c r="D26" s="61"/>
      <c r="E26" s="61"/>
      <c r="F26" s="61"/>
      <c r="G26" s="50"/>
      <c r="H26" s="50"/>
      <c r="I26" s="50"/>
      <c r="J26" s="50"/>
      <c r="K26" s="50"/>
      <c r="L26" s="50"/>
      <c r="M26" s="50"/>
      <c r="N26" s="50"/>
      <c r="O26" s="50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ht="60.75" customHeight="1">
      <c r="A27" s="37" t="s">
        <v>71</v>
      </c>
      <c r="B27" s="61"/>
      <c r="C27" s="61"/>
      <c r="D27" s="61"/>
      <c r="E27" s="61"/>
      <c r="F27" s="61"/>
      <c r="G27" s="50"/>
      <c r="H27" s="50"/>
      <c r="I27" s="50"/>
      <c r="J27" s="50"/>
      <c r="K27" s="50"/>
      <c r="L27" s="50"/>
      <c r="M27" s="50"/>
      <c r="N27" s="50"/>
      <c r="O27" s="5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ht="60.75" customHeight="1">
      <c r="A28" s="37" t="s">
        <v>73</v>
      </c>
      <c r="B28" s="61"/>
      <c r="C28" s="61"/>
      <c r="D28" s="61"/>
      <c r="E28" s="61"/>
      <c r="F28" s="61"/>
      <c r="G28" s="50"/>
      <c r="H28" s="50"/>
      <c r="I28" s="50"/>
      <c r="J28" s="50"/>
      <c r="K28" s="50"/>
      <c r="L28" s="50"/>
      <c r="M28" s="50"/>
      <c r="N28" s="50"/>
      <c r="O28" s="50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ht="60.75" customHeight="1">
      <c r="A29" s="37" t="s">
        <v>62</v>
      </c>
      <c r="B29" s="61"/>
      <c r="C29" s="61"/>
      <c r="D29" s="61"/>
      <c r="E29" s="61"/>
      <c r="F29" s="61"/>
      <c r="G29" s="50"/>
      <c r="H29" s="50"/>
      <c r="I29" s="50"/>
      <c r="J29" s="50"/>
      <c r="K29" s="50"/>
      <c r="L29" s="50"/>
      <c r="M29" s="50"/>
      <c r="N29" s="50"/>
      <c r="O29" s="50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ht="60.75" customHeight="1">
      <c r="A30" s="37" t="s">
        <v>64</v>
      </c>
      <c r="B30" s="61"/>
      <c r="C30" s="61"/>
      <c r="D30" s="61"/>
      <c r="E30" s="61"/>
      <c r="F30" s="61"/>
      <c r="G30" s="50"/>
      <c r="H30" s="50"/>
      <c r="I30" s="50"/>
      <c r="J30" s="50"/>
      <c r="K30" s="50"/>
      <c r="L30" s="50"/>
      <c r="M30" s="50"/>
      <c r="N30" s="50"/>
      <c r="O30" s="50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ht="60.75" customHeight="1">
      <c r="A31" s="37" t="s">
        <v>26</v>
      </c>
      <c r="B31" s="61"/>
      <c r="C31" s="61"/>
      <c r="D31" s="61"/>
      <c r="E31" s="61"/>
      <c r="F31" s="61"/>
      <c r="G31" s="50"/>
      <c r="H31" s="50"/>
      <c r="I31" s="50"/>
      <c r="J31" s="50"/>
      <c r="K31" s="50"/>
      <c r="L31" s="50"/>
      <c r="M31" s="50"/>
      <c r="N31" s="50"/>
      <c r="O31" s="50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ht="60.75" customHeight="1">
      <c r="A32" s="37" t="s">
        <v>37</v>
      </c>
      <c r="B32" s="61"/>
      <c r="C32" s="61"/>
      <c r="D32" s="61"/>
      <c r="E32" s="61"/>
      <c r="F32" s="61"/>
      <c r="G32" s="50"/>
      <c r="H32" s="50"/>
      <c r="I32" s="50"/>
      <c r="J32" s="50"/>
      <c r="K32" s="50"/>
      <c r="L32" s="50"/>
      <c r="M32" s="50"/>
      <c r="N32" s="50"/>
      <c r="O32" s="50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ht="60.75" customHeight="1">
      <c r="A33" s="61"/>
      <c r="B33" s="61"/>
      <c r="C33" s="61"/>
      <c r="D33" s="61"/>
      <c r="E33" s="61"/>
      <c r="F33" s="61"/>
      <c r="G33" s="50"/>
      <c r="H33" s="50"/>
      <c r="I33" s="50"/>
      <c r="J33" s="50"/>
      <c r="K33" s="50"/>
      <c r="L33" s="50"/>
      <c r="M33" s="50"/>
      <c r="N33" s="50"/>
      <c r="O33" s="50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ht="60.75" customHeight="1">
      <c r="A34" s="61"/>
      <c r="B34" s="61"/>
      <c r="C34" s="61"/>
      <c r="D34" s="61"/>
      <c r="E34" s="61"/>
      <c r="F34" s="61"/>
      <c r="G34" s="50"/>
      <c r="H34" s="50"/>
      <c r="I34" s="50"/>
      <c r="J34" s="50"/>
      <c r="K34" s="50"/>
      <c r="L34" s="50"/>
      <c r="M34" s="50"/>
      <c r="N34" s="50"/>
      <c r="O34" s="50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ht="60.75" customHeight="1">
      <c r="A35" s="61"/>
      <c r="B35" s="61"/>
      <c r="C35" s="61"/>
      <c r="D35" s="61"/>
      <c r="E35" s="61"/>
      <c r="F35" s="61"/>
      <c r="G35" s="50"/>
      <c r="H35" s="50"/>
      <c r="I35" s="50"/>
      <c r="J35" s="50"/>
      <c r="K35" s="50"/>
      <c r="L35" s="50"/>
      <c r="M35" s="50"/>
      <c r="N35" s="50"/>
      <c r="O35" s="50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ht="60.75" customHeight="1">
      <c r="A36" s="61"/>
      <c r="B36" s="61"/>
      <c r="C36" s="61"/>
      <c r="D36" s="61"/>
      <c r="E36" s="61"/>
      <c r="F36" s="61"/>
      <c r="G36" s="50"/>
      <c r="H36" s="50"/>
      <c r="I36" s="50"/>
      <c r="J36" s="50"/>
      <c r="K36" s="50"/>
      <c r="L36" s="50"/>
      <c r="M36" s="50"/>
      <c r="N36" s="50"/>
      <c r="O36" s="5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ht="60.75" customHeight="1">
      <c r="A37" s="61"/>
      <c r="B37" s="61"/>
      <c r="C37" s="61"/>
      <c r="D37" s="61"/>
      <c r="E37" s="61"/>
      <c r="F37" s="61"/>
      <c r="G37" s="50"/>
      <c r="H37" s="50"/>
      <c r="I37" s="50"/>
      <c r="J37" s="50"/>
      <c r="K37" s="50"/>
      <c r="L37" s="50"/>
      <c r="M37" s="50"/>
      <c r="N37" s="50"/>
      <c r="O37" s="50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ht="60.75" customHeight="1">
      <c r="A38" s="61"/>
      <c r="B38" s="61"/>
      <c r="C38" s="61"/>
      <c r="D38" s="61"/>
      <c r="E38" s="61"/>
      <c r="F38" s="61"/>
      <c r="G38" s="50"/>
      <c r="H38" s="50"/>
      <c r="I38" s="50"/>
      <c r="J38" s="50"/>
      <c r="K38" s="50"/>
      <c r="L38" s="50"/>
      <c r="M38" s="50"/>
      <c r="N38" s="50"/>
      <c r="O38" s="5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ht="60.75" customHeight="1">
      <c r="A39" s="61"/>
      <c r="B39" s="61"/>
      <c r="C39" s="61"/>
      <c r="D39" s="61"/>
      <c r="E39" s="61"/>
      <c r="F39" s="61"/>
      <c r="G39" s="50"/>
      <c r="H39" s="50"/>
      <c r="I39" s="50"/>
      <c r="J39" s="50"/>
      <c r="K39" s="50"/>
      <c r="L39" s="50"/>
      <c r="M39" s="50"/>
      <c r="N39" s="50"/>
      <c r="O39" s="50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ht="60.75" customHeight="1">
      <c r="A40" s="61"/>
      <c r="B40" s="61"/>
      <c r="C40" s="61"/>
      <c r="D40" s="61"/>
      <c r="E40" s="61"/>
      <c r="F40" s="61"/>
      <c r="G40" s="50"/>
      <c r="H40" s="50"/>
      <c r="I40" s="50"/>
      <c r="J40" s="50"/>
      <c r="K40" s="50"/>
      <c r="L40" s="50"/>
      <c r="M40" s="50"/>
      <c r="N40" s="50"/>
      <c r="O40" s="50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ht="60.75" customHeight="1">
      <c r="A41" s="61"/>
      <c r="B41" s="61"/>
      <c r="C41" s="61"/>
      <c r="D41" s="61"/>
      <c r="E41" s="61"/>
      <c r="F41" s="61"/>
      <c r="G41" s="50"/>
      <c r="H41" s="50"/>
      <c r="I41" s="50"/>
      <c r="J41" s="50"/>
      <c r="K41" s="50"/>
      <c r="L41" s="50"/>
      <c r="M41" s="50"/>
      <c r="N41" s="50"/>
      <c r="O41" s="50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ht="60.75" customHeight="1">
      <c r="A42" s="61"/>
      <c r="B42" s="61"/>
      <c r="C42" s="61"/>
      <c r="D42" s="61"/>
      <c r="E42" s="61"/>
      <c r="F42" s="61"/>
      <c r="G42" s="50"/>
      <c r="H42" s="50"/>
      <c r="I42" s="50"/>
      <c r="J42" s="50"/>
      <c r="K42" s="50"/>
      <c r="L42" s="50"/>
      <c r="M42" s="50"/>
      <c r="N42" s="50"/>
      <c r="O42" s="50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ht="60.75" customHeight="1">
      <c r="A43" s="61"/>
      <c r="B43" s="61"/>
      <c r="C43" s="61"/>
      <c r="D43" s="61"/>
      <c r="E43" s="61"/>
      <c r="F43" s="61"/>
      <c r="G43" s="50"/>
      <c r="H43" s="50"/>
      <c r="I43" s="50"/>
      <c r="J43" s="50"/>
      <c r="K43" s="50"/>
      <c r="L43" s="50"/>
      <c r="M43" s="50"/>
      <c r="N43" s="50"/>
      <c r="O43" s="50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ht="60.75" customHeight="1">
      <c r="A44" s="61"/>
      <c r="B44" s="61"/>
      <c r="C44" s="61"/>
      <c r="D44" s="61"/>
      <c r="E44" s="61"/>
      <c r="F44" s="61"/>
      <c r="G44" s="50"/>
      <c r="H44" s="50"/>
      <c r="I44" s="50"/>
      <c r="J44" s="50"/>
      <c r="K44" s="50"/>
      <c r="L44" s="50"/>
      <c r="M44" s="50"/>
      <c r="N44" s="50"/>
      <c r="O44" s="50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ht="60.75" customHeight="1">
      <c r="A45" s="61"/>
      <c r="B45" s="61"/>
      <c r="C45" s="61"/>
      <c r="D45" s="61"/>
      <c r="E45" s="61"/>
      <c r="F45" s="61"/>
      <c r="G45" s="50"/>
      <c r="H45" s="50"/>
      <c r="I45" s="50"/>
      <c r="J45" s="50"/>
      <c r="K45" s="50"/>
      <c r="L45" s="50"/>
      <c r="M45" s="50"/>
      <c r="N45" s="50"/>
      <c r="O45" s="50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ht="60.75" customHeight="1">
      <c r="A46" s="61"/>
      <c r="B46" s="61"/>
      <c r="C46" s="61"/>
      <c r="D46" s="61"/>
      <c r="E46" s="61"/>
      <c r="F46" s="61"/>
      <c r="G46" s="50"/>
      <c r="H46" s="50"/>
      <c r="I46" s="50"/>
      <c r="J46" s="50"/>
      <c r="K46" s="50"/>
      <c r="L46" s="50"/>
      <c r="M46" s="50"/>
      <c r="N46" s="50"/>
      <c r="O46" s="50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ht="60.75" customHeight="1">
      <c r="A47" s="61"/>
      <c r="B47" s="61"/>
      <c r="C47" s="61"/>
      <c r="D47" s="61"/>
      <c r="E47" s="61"/>
      <c r="F47" s="61"/>
      <c r="G47" s="50"/>
      <c r="H47" s="50"/>
      <c r="I47" s="50"/>
      <c r="J47" s="50"/>
      <c r="K47" s="50"/>
      <c r="L47" s="50"/>
      <c r="M47" s="50"/>
      <c r="N47" s="50"/>
      <c r="O47" s="50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ht="60.75" customHeight="1">
      <c r="A48" s="61"/>
      <c r="B48" s="61"/>
      <c r="C48" s="61"/>
      <c r="D48" s="61"/>
      <c r="E48" s="61"/>
      <c r="F48" s="61"/>
      <c r="G48" s="50"/>
      <c r="H48" s="50"/>
      <c r="I48" s="50"/>
      <c r="J48" s="50"/>
      <c r="K48" s="50"/>
      <c r="L48" s="50"/>
      <c r="M48" s="50"/>
      <c r="N48" s="50"/>
      <c r="O48" s="50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ht="60.75" customHeight="1">
      <c r="A49" s="61"/>
      <c r="B49" s="61"/>
      <c r="C49" s="61"/>
      <c r="D49" s="61"/>
      <c r="E49" s="61"/>
      <c r="F49" s="61"/>
      <c r="G49" s="50"/>
      <c r="H49" s="50"/>
      <c r="I49" s="50"/>
      <c r="J49" s="50"/>
      <c r="K49" s="50"/>
      <c r="L49" s="50"/>
      <c r="M49" s="50"/>
      <c r="N49" s="50"/>
      <c r="O49" s="50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ht="60.75" customHeight="1">
      <c r="A50" s="61"/>
      <c r="B50" s="61"/>
      <c r="C50" s="61"/>
      <c r="D50" s="61"/>
      <c r="E50" s="61"/>
      <c r="F50" s="61"/>
      <c r="G50" s="50"/>
      <c r="H50" s="50"/>
      <c r="I50" s="50"/>
      <c r="J50" s="50"/>
      <c r="K50" s="50"/>
      <c r="L50" s="50"/>
      <c r="M50" s="50"/>
      <c r="N50" s="50"/>
      <c r="O50" s="50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ht="60.75" customHeight="1">
      <c r="A51" s="61"/>
      <c r="B51" s="61"/>
      <c r="C51" s="61"/>
      <c r="D51" s="61"/>
      <c r="E51" s="61"/>
      <c r="F51" s="61"/>
      <c r="G51" s="50"/>
      <c r="H51" s="50"/>
      <c r="I51" s="50"/>
      <c r="J51" s="50"/>
      <c r="K51" s="50"/>
      <c r="L51" s="50"/>
      <c r="M51" s="50"/>
      <c r="N51" s="50"/>
      <c r="O51" s="50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ht="60.75" customHeight="1">
      <c r="A52" s="61"/>
      <c r="B52" s="61"/>
      <c r="C52" s="61"/>
      <c r="D52" s="61"/>
      <c r="E52" s="61"/>
      <c r="F52" s="61"/>
      <c r="G52" s="50"/>
      <c r="H52" s="50"/>
      <c r="I52" s="50"/>
      <c r="J52" s="50"/>
      <c r="K52" s="50"/>
      <c r="L52" s="50"/>
      <c r="M52" s="50"/>
      <c r="N52" s="50"/>
      <c r="O52" s="50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ht="60.75" customHeight="1">
      <c r="A53" s="61"/>
      <c r="B53" s="61"/>
      <c r="C53" s="61"/>
      <c r="D53" s="61"/>
      <c r="E53" s="61"/>
      <c r="F53" s="61"/>
      <c r="G53" s="50"/>
      <c r="H53" s="50"/>
      <c r="I53" s="50"/>
      <c r="J53" s="50"/>
      <c r="K53" s="50"/>
      <c r="L53" s="50"/>
      <c r="M53" s="50"/>
      <c r="N53" s="50"/>
      <c r="O53" s="50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ht="60.75" customHeight="1">
      <c r="A54" s="61"/>
      <c r="B54" s="61"/>
      <c r="C54" s="61"/>
      <c r="D54" s="61"/>
      <c r="E54" s="61"/>
      <c r="F54" s="61"/>
      <c r="G54" s="50"/>
      <c r="H54" s="50"/>
      <c r="I54" s="50"/>
      <c r="J54" s="50"/>
      <c r="K54" s="50"/>
      <c r="L54" s="50"/>
      <c r="M54" s="50"/>
      <c r="N54" s="50"/>
      <c r="O54" s="5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ht="60.75" customHeight="1">
      <c r="A55" s="61"/>
      <c r="B55" s="61"/>
      <c r="C55" s="61"/>
      <c r="D55" s="61"/>
      <c r="E55" s="61"/>
      <c r="F55" s="61"/>
      <c r="G55" s="50"/>
      <c r="H55" s="50"/>
      <c r="I55" s="50"/>
      <c r="J55" s="50"/>
      <c r="K55" s="50"/>
      <c r="L55" s="50"/>
      <c r="M55" s="50"/>
      <c r="N55" s="50"/>
      <c r="O55" s="5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ht="60.75" customHeight="1">
      <c r="A56" s="61"/>
      <c r="B56" s="61"/>
      <c r="C56" s="61"/>
      <c r="D56" s="61"/>
      <c r="E56" s="61"/>
      <c r="F56" s="61"/>
      <c r="G56" s="50"/>
      <c r="H56" s="50"/>
      <c r="I56" s="50"/>
      <c r="J56" s="50"/>
      <c r="K56" s="50"/>
      <c r="L56" s="50"/>
      <c r="M56" s="50"/>
      <c r="N56" s="50"/>
      <c r="O56" s="50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ht="60.75" customHeight="1">
      <c r="A57" s="61"/>
      <c r="B57" s="61"/>
      <c r="C57" s="61"/>
      <c r="D57" s="61"/>
      <c r="E57" s="61"/>
      <c r="F57" s="61"/>
      <c r="G57" s="50"/>
      <c r="H57" s="50"/>
      <c r="I57" s="50"/>
      <c r="J57" s="50"/>
      <c r="K57" s="50"/>
      <c r="L57" s="50"/>
      <c r="M57" s="50"/>
      <c r="N57" s="50"/>
      <c r="O57" s="50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ht="60.75" customHeight="1">
      <c r="A58" s="61"/>
      <c r="B58" s="61"/>
      <c r="C58" s="61"/>
      <c r="D58" s="61"/>
      <c r="E58" s="61"/>
      <c r="F58" s="61"/>
      <c r="G58" s="50"/>
      <c r="H58" s="50"/>
      <c r="I58" s="50"/>
      <c r="J58" s="50"/>
      <c r="K58" s="50"/>
      <c r="L58" s="50"/>
      <c r="M58" s="50"/>
      <c r="N58" s="50"/>
      <c r="O58" s="50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ht="60.75" customHeight="1">
      <c r="A59" s="61"/>
      <c r="B59" s="61"/>
      <c r="C59" s="61"/>
      <c r="D59" s="61"/>
      <c r="E59" s="61"/>
      <c r="F59" s="61"/>
      <c r="G59" s="50"/>
      <c r="H59" s="50"/>
      <c r="I59" s="50"/>
      <c r="J59" s="50"/>
      <c r="K59" s="50"/>
      <c r="L59" s="50"/>
      <c r="M59" s="50"/>
      <c r="N59" s="50"/>
      <c r="O59" s="50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ht="60.75" customHeight="1">
      <c r="A60" s="17" t="s">
        <v>192</v>
      </c>
      <c r="B60" s="64" t="s">
        <v>156</v>
      </c>
      <c r="C60" s="6" t="s">
        <v>166</v>
      </c>
      <c r="D60" s="64" t="s">
        <v>159</v>
      </c>
      <c r="E60" s="65" t="s">
        <v>163</v>
      </c>
      <c r="F60" s="6" t="s">
        <v>193</v>
      </c>
      <c r="G60" s="50"/>
      <c r="H60" s="50"/>
      <c r="I60" s="50"/>
      <c r="J60" s="50"/>
      <c r="K60" s="50"/>
      <c r="L60" s="50"/>
      <c r="M60" s="50"/>
      <c r="N60" s="50"/>
      <c r="O60" s="50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ht="60.75" customHeight="1">
      <c r="A61" s="14"/>
      <c r="B61" s="66">
        <f>IFERROR(__xludf.DUMMYFUNCTION("COUNTA(FILTER($A$3:$Z$29,$A1:$Z1=B60))/$B$62"),0.5689655172413793)</f>
        <v>0.5689655172</v>
      </c>
      <c r="C61" s="66">
        <f>IFERROR(__xludf.DUMMYFUNCTION("COUNTA(FILTER($A$3:$Z$29,$A1:$Z1=C60))/$B$62"),0.06896551724137931)</f>
        <v>0.06896551724</v>
      </c>
      <c r="D61" s="66">
        <f>IFERROR(__xludf.DUMMYFUNCTION("COUNTA(FILTER($A$3:$Z$29,$A1:$Z1=D60))/$B$62"),0.08620689655172414)</f>
        <v>0.08620689655</v>
      </c>
      <c r="E61" s="66">
        <f>IFERROR(__xludf.DUMMYFUNCTION("COUNTA(FILTER($A$3:$Z$29,$A1:$Z1=E60))/$B$62"),0.04597701149425287)</f>
        <v>0.04597701149</v>
      </c>
      <c r="F61" s="66">
        <f>IFERROR(__xludf.DUMMYFUNCTION("COUNTA(FILTER($A$3:$Z$29,$A1:$Z1=F60))/$B$62"),0.005747126436781609)</f>
        <v>0.005747126437</v>
      </c>
      <c r="G61" s="50"/>
      <c r="H61" s="50"/>
      <c r="I61" s="50"/>
      <c r="J61" s="50"/>
      <c r="K61" s="50"/>
      <c r="L61" s="50"/>
      <c r="M61" s="50"/>
      <c r="N61" s="50"/>
      <c r="O61" s="50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ht="60.75" customHeight="1">
      <c r="A62" s="67" t="s">
        <v>117</v>
      </c>
      <c r="B62" s="61">
        <f>COUNTA($A$3:$Z$29)</f>
        <v>174</v>
      </c>
      <c r="C62" s="61"/>
      <c r="D62" s="61"/>
      <c r="E62" s="61"/>
      <c r="F62" s="61"/>
      <c r="G62" s="50"/>
      <c r="H62" s="50"/>
      <c r="I62" s="50"/>
      <c r="J62" s="50"/>
      <c r="K62" s="50"/>
      <c r="L62" s="50"/>
      <c r="M62" s="50"/>
      <c r="N62" s="50"/>
      <c r="O62" s="50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ht="60.75" customHeight="1">
      <c r="A63" s="61"/>
      <c r="B63" s="61"/>
      <c r="C63" s="61"/>
      <c r="D63" s="61"/>
      <c r="E63" s="61"/>
      <c r="F63" s="61"/>
      <c r="G63" s="50"/>
      <c r="H63" s="50"/>
      <c r="I63" s="50"/>
      <c r="J63" s="50"/>
      <c r="K63" s="50"/>
      <c r="L63" s="50"/>
      <c r="M63" s="50"/>
      <c r="N63" s="50"/>
      <c r="O63" s="50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ht="60.75" customHeight="1">
      <c r="A64" s="61"/>
      <c r="B64" s="61"/>
      <c r="C64" s="61"/>
      <c r="D64" s="61"/>
      <c r="E64" s="61"/>
      <c r="F64" s="61"/>
      <c r="G64" s="50"/>
      <c r="H64" s="50"/>
      <c r="I64" s="50"/>
      <c r="J64" s="50"/>
      <c r="K64" s="50"/>
      <c r="L64" s="50"/>
      <c r="M64" s="50"/>
      <c r="N64" s="50"/>
      <c r="O64" s="50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ht="60.75" customHeight="1">
      <c r="A65" s="61"/>
      <c r="B65" s="61"/>
      <c r="C65" s="61"/>
      <c r="D65" s="61"/>
      <c r="E65" s="61"/>
      <c r="F65" s="61"/>
      <c r="G65" s="50"/>
      <c r="H65" s="50"/>
      <c r="I65" s="50"/>
      <c r="J65" s="50"/>
      <c r="K65" s="50"/>
      <c r="L65" s="50"/>
      <c r="M65" s="50"/>
      <c r="N65" s="50"/>
      <c r="O65" s="50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ht="60.75" customHeight="1">
      <c r="A66" s="61"/>
      <c r="B66" s="61"/>
      <c r="C66" s="61"/>
      <c r="D66" s="61"/>
      <c r="E66" s="61"/>
      <c r="F66" s="61"/>
      <c r="G66" s="50"/>
      <c r="H66" s="50"/>
      <c r="I66" s="50"/>
      <c r="J66" s="50"/>
      <c r="K66" s="50"/>
      <c r="L66" s="50"/>
      <c r="M66" s="50"/>
      <c r="N66" s="50"/>
      <c r="O66" s="50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ht="60.75" customHeight="1">
      <c r="A67" s="61"/>
      <c r="B67" s="61"/>
      <c r="C67" s="61"/>
      <c r="D67" s="61"/>
      <c r="E67" s="61"/>
      <c r="F67" s="61"/>
      <c r="G67" s="50"/>
      <c r="H67" s="50"/>
      <c r="I67" s="50"/>
      <c r="J67" s="50"/>
      <c r="K67" s="50"/>
      <c r="L67" s="50"/>
      <c r="M67" s="50"/>
      <c r="N67" s="50"/>
      <c r="O67" s="50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ht="60.75" customHeight="1">
      <c r="A68" s="61"/>
      <c r="B68" s="61"/>
      <c r="C68" s="61"/>
      <c r="D68" s="61"/>
      <c r="E68" s="61"/>
      <c r="F68" s="61"/>
      <c r="G68" s="50"/>
      <c r="H68" s="50"/>
      <c r="I68" s="50"/>
      <c r="J68" s="50"/>
      <c r="K68" s="50"/>
      <c r="L68" s="50"/>
      <c r="M68" s="50"/>
      <c r="N68" s="50"/>
      <c r="O68" s="50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ht="60.75" customHeight="1">
      <c r="A69" s="61"/>
      <c r="B69" s="61"/>
      <c r="C69" s="61"/>
      <c r="D69" s="61"/>
      <c r="E69" s="61"/>
      <c r="F69" s="61"/>
      <c r="G69" s="50"/>
      <c r="H69" s="50"/>
      <c r="I69" s="50"/>
      <c r="J69" s="50"/>
      <c r="K69" s="50"/>
      <c r="L69" s="50"/>
      <c r="M69" s="50"/>
      <c r="N69" s="50"/>
      <c r="O69" s="50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ht="60.75" customHeight="1">
      <c r="A70" s="61"/>
      <c r="B70" s="61"/>
      <c r="C70" s="61"/>
      <c r="D70" s="61"/>
      <c r="E70" s="61"/>
      <c r="F70" s="61"/>
      <c r="G70" s="50"/>
      <c r="H70" s="50"/>
      <c r="I70" s="50"/>
      <c r="J70" s="50"/>
      <c r="K70" s="50"/>
      <c r="L70" s="50"/>
      <c r="M70" s="50"/>
      <c r="N70" s="50"/>
      <c r="O70" s="50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ht="60.75" customHeight="1">
      <c r="A71" s="61"/>
      <c r="B71" s="61"/>
      <c r="C71" s="61"/>
      <c r="D71" s="61"/>
      <c r="E71" s="61"/>
      <c r="F71" s="61"/>
      <c r="G71" s="50"/>
      <c r="H71" s="50"/>
      <c r="I71" s="50"/>
      <c r="J71" s="50"/>
      <c r="K71" s="50"/>
      <c r="L71" s="50"/>
      <c r="M71" s="50"/>
      <c r="N71" s="50"/>
      <c r="O71" s="50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60.75" customHeight="1">
      <c r="A72" s="61"/>
      <c r="B72" s="61"/>
      <c r="C72" s="61"/>
      <c r="D72" s="61"/>
      <c r="E72" s="61"/>
      <c r="F72" s="61"/>
      <c r="G72" s="50"/>
      <c r="H72" s="50"/>
      <c r="I72" s="50"/>
      <c r="J72" s="50"/>
      <c r="K72" s="50"/>
      <c r="L72" s="50"/>
      <c r="M72" s="50"/>
      <c r="N72" s="50"/>
      <c r="O72" s="50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ht="60.75" customHeight="1">
      <c r="A73" s="61"/>
      <c r="B73" s="61"/>
      <c r="C73" s="61"/>
      <c r="D73" s="61"/>
      <c r="E73" s="61"/>
      <c r="F73" s="61"/>
      <c r="G73" s="50"/>
      <c r="H73" s="50"/>
      <c r="I73" s="50"/>
      <c r="J73" s="50"/>
      <c r="K73" s="50"/>
      <c r="L73" s="50"/>
      <c r="M73" s="50"/>
      <c r="N73" s="50"/>
      <c r="O73" s="50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60.75" customHeight="1">
      <c r="A74" s="61"/>
      <c r="B74" s="61"/>
      <c r="C74" s="61"/>
      <c r="D74" s="61"/>
      <c r="E74" s="61"/>
      <c r="F74" s="61"/>
      <c r="G74" s="50"/>
      <c r="H74" s="50"/>
      <c r="I74" s="50"/>
      <c r="J74" s="50"/>
      <c r="K74" s="50"/>
      <c r="L74" s="50"/>
      <c r="M74" s="50"/>
      <c r="N74" s="50"/>
      <c r="O74" s="50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ht="60.75" customHeight="1">
      <c r="A75" s="61"/>
      <c r="B75" s="61"/>
      <c r="C75" s="61"/>
      <c r="D75" s="61"/>
      <c r="E75" s="61"/>
      <c r="F75" s="61"/>
      <c r="G75" s="50"/>
      <c r="H75" s="50"/>
      <c r="I75" s="50"/>
      <c r="J75" s="50"/>
      <c r="K75" s="50"/>
      <c r="L75" s="50"/>
      <c r="M75" s="50"/>
      <c r="N75" s="50"/>
      <c r="O75" s="50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ht="60.75" customHeight="1">
      <c r="A76" s="61"/>
      <c r="B76" s="61"/>
      <c r="C76" s="61"/>
      <c r="D76" s="61"/>
      <c r="E76" s="61"/>
      <c r="F76" s="61"/>
      <c r="G76" s="50"/>
      <c r="H76" s="50"/>
      <c r="I76" s="50"/>
      <c r="J76" s="50"/>
      <c r="K76" s="50"/>
      <c r="L76" s="50"/>
      <c r="M76" s="50"/>
      <c r="N76" s="50"/>
      <c r="O76" s="50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ht="60.75" customHeight="1">
      <c r="A77" s="61"/>
      <c r="B77" s="61"/>
      <c r="C77" s="61"/>
      <c r="D77" s="61"/>
      <c r="E77" s="61"/>
      <c r="F77" s="61"/>
      <c r="G77" s="50"/>
      <c r="H77" s="50"/>
      <c r="I77" s="50"/>
      <c r="J77" s="50"/>
      <c r="K77" s="50"/>
      <c r="L77" s="50"/>
      <c r="M77" s="50"/>
      <c r="N77" s="50"/>
      <c r="O77" s="50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60.75" customHeight="1">
      <c r="A78" s="61"/>
      <c r="B78" s="61"/>
      <c r="C78" s="61"/>
      <c r="D78" s="61"/>
      <c r="E78" s="61"/>
      <c r="F78" s="61"/>
      <c r="G78" s="50"/>
      <c r="H78" s="50"/>
      <c r="I78" s="50"/>
      <c r="J78" s="50"/>
      <c r="K78" s="50"/>
      <c r="L78" s="50"/>
      <c r="M78" s="50"/>
      <c r="N78" s="50"/>
      <c r="O78" s="50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60.75" customHeight="1">
      <c r="A79" s="61"/>
      <c r="B79" s="61"/>
      <c r="C79" s="61"/>
      <c r="D79" s="61"/>
      <c r="E79" s="61"/>
      <c r="F79" s="61"/>
      <c r="G79" s="50"/>
      <c r="H79" s="50"/>
      <c r="I79" s="50"/>
      <c r="J79" s="50"/>
      <c r="K79" s="50"/>
      <c r="L79" s="50"/>
      <c r="M79" s="50"/>
      <c r="N79" s="50"/>
      <c r="O79" s="50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60.75" customHeight="1">
      <c r="A80" s="61"/>
      <c r="B80" s="61"/>
      <c r="C80" s="61"/>
      <c r="D80" s="61"/>
      <c r="E80" s="61"/>
      <c r="F80" s="61"/>
      <c r="G80" s="50"/>
      <c r="H80" s="50"/>
      <c r="I80" s="50"/>
      <c r="J80" s="50"/>
      <c r="K80" s="50"/>
      <c r="L80" s="50"/>
      <c r="M80" s="50"/>
      <c r="N80" s="50"/>
      <c r="O80" s="50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60.75" customHeight="1">
      <c r="A81" s="61"/>
      <c r="B81" s="61"/>
      <c r="C81" s="61"/>
      <c r="D81" s="61"/>
      <c r="E81" s="61"/>
      <c r="F81" s="61"/>
      <c r="G81" s="50"/>
      <c r="H81" s="50"/>
      <c r="I81" s="50"/>
      <c r="J81" s="50"/>
      <c r="K81" s="50"/>
      <c r="L81" s="50"/>
      <c r="M81" s="50"/>
      <c r="N81" s="50"/>
      <c r="O81" s="50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60.75" customHeight="1">
      <c r="A82" s="61"/>
      <c r="B82" s="61"/>
      <c r="C82" s="61"/>
      <c r="D82" s="61"/>
      <c r="E82" s="61"/>
      <c r="F82" s="61"/>
      <c r="G82" s="50"/>
      <c r="H82" s="50"/>
      <c r="I82" s="50"/>
      <c r="J82" s="50"/>
      <c r="K82" s="50"/>
      <c r="L82" s="50"/>
      <c r="M82" s="50"/>
      <c r="N82" s="50"/>
      <c r="O82" s="50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60.75" customHeight="1">
      <c r="A83" s="61"/>
      <c r="B83" s="61"/>
      <c r="C83" s="61"/>
      <c r="D83" s="61"/>
      <c r="E83" s="61"/>
      <c r="F83" s="61"/>
      <c r="G83" s="50"/>
      <c r="H83" s="50"/>
      <c r="I83" s="50"/>
      <c r="J83" s="50"/>
      <c r="K83" s="50"/>
      <c r="L83" s="50"/>
      <c r="M83" s="50"/>
      <c r="N83" s="50"/>
      <c r="O83" s="50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60.75" customHeight="1">
      <c r="A84" s="61"/>
      <c r="B84" s="61"/>
      <c r="C84" s="61"/>
      <c r="D84" s="61"/>
      <c r="E84" s="61"/>
      <c r="F84" s="61"/>
      <c r="G84" s="50"/>
      <c r="H84" s="50"/>
      <c r="I84" s="50"/>
      <c r="J84" s="50"/>
      <c r="K84" s="50"/>
      <c r="L84" s="50"/>
      <c r="M84" s="50"/>
      <c r="N84" s="50"/>
      <c r="O84" s="50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ht="60.75" customHeight="1">
      <c r="A85" s="61"/>
      <c r="B85" s="61"/>
      <c r="C85" s="61"/>
      <c r="D85" s="61"/>
      <c r="E85" s="61"/>
      <c r="F85" s="61"/>
      <c r="G85" s="50"/>
      <c r="H85" s="50"/>
      <c r="I85" s="50"/>
      <c r="J85" s="50"/>
      <c r="K85" s="50"/>
      <c r="L85" s="50"/>
      <c r="M85" s="50"/>
      <c r="N85" s="50"/>
      <c r="O85" s="50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60.75" customHeight="1">
      <c r="A86" s="61"/>
      <c r="B86" s="61"/>
      <c r="C86" s="61"/>
      <c r="D86" s="61"/>
      <c r="E86" s="61"/>
      <c r="F86" s="61"/>
      <c r="G86" s="50"/>
      <c r="H86" s="50"/>
      <c r="I86" s="50"/>
      <c r="J86" s="50"/>
      <c r="K86" s="50"/>
      <c r="L86" s="50"/>
      <c r="M86" s="50"/>
      <c r="N86" s="50"/>
      <c r="O86" s="50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60.75" customHeight="1">
      <c r="A87" s="61"/>
      <c r="B87" s="61"/>
      <c r="C87" s="61"/>
      <c r="D87" s="61"/>
      <c r="E87" s="61"/>
      <c r="F87" s="61"/>
      <c r="G87" s="50"/>
      <c r="H87" s="50"/>
      <c r="I87" s="50"/>
      <c r="J87" s="50"/>
      <c r="K87" s="50"/>
      <c r="L87" s="50"/>
      <c r="M87" s="50"/>
      <c r="N87" s="50"/>
      <c r="O87" s="50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60.75" customHeight="1">
      <c r="A88" s="61"/>
      <c r="B88" s="61"/>
      <c r="C88" s="61"/>
      <c r="D88" s="61"/>
      <c r="E88" s="61"/>
      <c r="F88" s="61"/>
      <c r="G88" s="50"/>
      <c r="H88" s="50"/>
      <c r="I88" s="50"/>
      <c r="J88" s="50"/>
      <c r="K88" s="50"/>
      <c r="L88" s="50"/>
      <c r="M88" s="50"/>
      <c r="N88" s="50"/>
      <c r="O88" s="50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60.75" customHeight="1">
      <c r="A89" s="61"/>
      <c r="B89" s="61"/>
      <c r="C89" s="61"/>
      <c r="D89" s="61"/>
      <c r="E89" s="61"/>
      <c r="F89" s="61"/>
      <c r="G89" s="50"/>
      <c r="H89" s="50"/>
      <c r="I89" s="50"/>
      <c r="J89" s="50"/>
      <c r="K89" s="50"/>
      <c r="L89" s="50"/>
      <c r="M89" s="50"/>
      <c r="N89" s="50"/>
      <c r="O89" s="50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ht="60.75" customHeight="1">
      <c r="A90" s="61"/>
      <c r="B90" s="61"/>
      <c r="C90" s="61"/>
      <c r="D90" s="61"/>
      <c r="E90" s="61"/>
      <c r="F90" s="61"/>
      <c r="G90" s="50"/>
      <c r="H90" s="50"/>
      <c r="I90" s="50"/>
      <c r="J90" s="50"/>
      <c r="K90" s="50"/>
      <c r="L90" s="50"/>
      <c r="M90" s="50"/>
      <c r="N90" s="50"/>
      <c r="O90" s="50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60.75" customHeight="1">
      <c r="A91" s="61"/>
      <c r="B91" s="61"/>
      <c r="C91" s="61"/>
      <c r="D91" s="61"/>
      <c r="E91" s="68"/>
      <c r="F91" s="61"/>
      <c r="G91" s="50"/>
      <c r="H91" s="50"/>
      <c r="I91" s="50"/>
      <c r="J91" s="50"/>
      <c r="K91" s="50"/>
      <c r="L91" s="50"/>
      <c r="M91" s="50"/>
      <c r="N91" s="50"/>
      <c r="O91" s="50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60.75" customHeight="1">
      <c r="A92" s="68"/>
      <c r="B92" s="61"/>
      <c r="C92" s="61"/>
      <c r="D92" s="68"/>
      <c r="E92" s="68"/>
      <c r="F92" s="61"/>
      <c r="G92" s="14"/>
      <c r="H92" s="14"/>
      <c r="I92" s="50"/>
      <c r="J92" s="50"/>
      <c r="K92" s="50"/>
      <c r="L92" s="50"/>
      <c r="M92" s="50"/>
      <c r="N92" s="50"/>
      <c r="O92" s="50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60.75" customHeight="1">
      <c r="A93" s="68"/>
      <c r="B93" s="61"/>
      <c r="C93" s="61"/>
      <c r="D93" s="68"/>
      <c r="E93" s="68"/>
      <c r="F93" s="61"/>
      <c r="G93" s="14"/>
      <c r="H93" s="14"/>
      <c r="I93" s="14"/>
      <c r="J93" s="50"/>
      <c r="K93" s="50"/>
      <c r="L93" s="50"/>
      <c r="M93" s="50"/>
      <c r="N93" s="50"/>
      <c r="O93" s="50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60.75" customHeight="1">
      <c r="A94" s="68"/>
      <c r="B94" s="68"/>
      <c r="C94" s="68"/>
      <c r="D94" s="68"/>
      <c r="E94" s="68"/>
      <c r="F94" s="6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60.75" customHeight="1">
      <c r="A95" s="68"/>
      <c r="B95" s="68"/>
      <c r="C95" s="68"/>
      <c r="D95" s="68"/>
      <c r="E95" s="68"/>
      <c r="F95" s="6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60.75" customHeight="1">
      <c r="A96" s="68"/>
      <c r="B96" s="68"/>
      <c r="C96" s="68"/>
      <c r="D96" s="68"/>
      <c r="E96" s="68"/>
      <c r="F96" s="6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60.75" customHeight="1">
      <c r="A97" s="68"/>
      <c r="B97" s="68"/>
      <c r="C97" s="68"/>
      <c r="D97" s="68"/>
      <c r="E97" s="68"/>
      <c r="F97" s="6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60.75" customHeight="1">
      <c r="A98" s="68"/>
      <c r="B98" s="68"/>
      <c r="C98" s="68"/>
      <c r="D98" s="68"/>
      <c r="E98" s="68"/>
      <c r="F98" s="6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60.75" customHeight="1">
      <c r="A99" s="68"/>
      <c r="B99" s="68"/>
      <c r="C99" s="68"/>
      <c r="D99" s="68"/>
      <c r="E99" s="68"/>
      <c r="F99" s="6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60.75" customHeight="1">
      <c r="A100" s="68"/>
      <c r="B100" s="68"/>
      <c r="C100" s="68"/>
      <c r="D100" s="68"/>
      <c r="E100" s="68"/>
      <c r="F100" s="6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60.75" customHeight="1">
      <c r="A101" s="68"/>
      <c r="B101" s="68"/>
      <c r="C101" s="68"/>
      <c r="D101" s="68"/>
      <c r="E101" s="68"/>
      <c r="F101" s="6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60.75" customHeight="1">
      <c r="A102" s="68"/>
      <c r="B102" s="68"/>
      <c r="C102" s="68"/>
      <c r="D102" s="68"/>
      <c r="E102" s="68"/>
      <c r="F102" s="6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60.75" customHeight="1">
      <c r="A103" s="68"/>
      <c r="B103" s="68"/>
      <c r="C103" s="68"/>
      <c r="D103" s="68"/>
      <c r="E103" s="68"/>
      <c r="F103" s="6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60.75" customHeight="1">
      <c r="A104" s="68"/>
      <c r="B104" s="68"/>
      <c r="C104" s="68"/>
      <c r="D104" s="68"/>
      <c r="E104" s="68"/>
      <c r="F104" s="6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60.75" customHeight="1">
      <c r="A105" s="68"/>
      <c r="B105" s="68"/>
      <c r="C105" s="68"/>
      <c r="D105" s="68"/>
      <c r="E105" s="68"/>
      <c r="F105" s="6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60.75" customHeight="1">
      <c r="A106" s="68"/>
      <c r="B106" s="68"/>
      <c r="C106" s="68"/>
      <c r="D106" s="68"/>
      <c r="E106" s="68"/>
      <c r="F106" s="6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ht="60.75" customHeight="1">
      <c r="A107" s="68"/>
      <c r="B107" s="68"/>
      <c r="C107" s="68"/>
      <c r="D107" s="68"/>
      <c r="E107" s="68"/>
      <c r="F107" s="6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60.75" customHeight="1">
      <c r="A108" s="68"/>
      <c r="B108" s="68"/>
      <c r="C108" s="68"/>
      <c r="D108" s="68"/>
      <c r="E108" s="68"/>
      <c r="F108" s="6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60.75" customHeight="1">
      <c r="A109" s="68"/>
      <c r="B109" s="68"/>
      <c r="C109" s="68"/>
      <c r="D109" s="68"/>
      <c r="E109" s="68"/>
      <c r="F109" s="6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60.75" customHeight="1">
      <c r="A110" s="68"/>
      <c r="B110" s="68"/>
      <c r="C110" s="68"/>
      <c r="D110" s="68"/>
      <c r="E110" s="68"/>
      <c r="F110" s="6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60.75" customHeight="1">
      <c r="A111" s="68"/>
      <c r="B111" s="68"/>
      <c r="C111" s="68"/>
      <c r="D111" s="68"/>
      <c r="E111" s="68"/>
      <c r="F111" s="6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ht="60.75" customHeight="1">
      <c r="A112" s="68"/>
      <c r="B112" s="68"/>
      <c r="C112" s="68"/>
      <c r="D112" s="68"/>
      <c r="E112" s="68"/>
      <c r="F112" s="6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60.75" customHeight="1">
      <c r="A113" s="68"/>
      <c r="B113" s="68"/>
      <c r="C113" s="68"/>
      <c r="D113" s="68"/>
      <c r="E113" s="68"/>
      <c r="F113" s="6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ht="60.75" customHeight="1">
      <c r="A114" s="68"/>
      <c r="B114" s="68"/>
      <c r="C114" s="68"/>
      <c r="D114" s="68"/>
      <c r="E114" s="68"/>
      <c r="F114" s="6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ht="60.75" customHeight="1">
      <c r="A115" s="68"/>
      <c r="B115" s="68"/>
      <c r="C115" s="68"/>
      <c r="D115" s="68"/>
      <c r="E115" s="68"/>
      <c r="F115" s="6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ht="60.75" customHeight="1">
      <c r="A116" s="68"/>
      <c r="B116" s="68"/>
      <c r="C116" s="68"/>
      <c r="D116" s="68"/>
      <c r="E116" s="68"/>
      <c r="F116" s="6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ht="60.75" customHeight="1">
      <c r="A117" s="68"/>
      <c r="B117" s="68"/>
      <c r="C117" s="68"/>
      <c r="D117" s="68"/>
      <c r="E117" s="68"/>
      <c r="F117" s="6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ht="60.75" customHeight="1">
      <c r="A118" s="68"/>
      <c r="B118" s="68"/>
      <c r="C118" s="68"/>
      <c r="D118" s="68"/>
      <c r="E118" s="68"/>
      <c r="F118" s="6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60.75" customHeight="1">
      <c r="A119" s="68"/>
      <c r="B119" s="68"/>
      <c r="C119" s="68"/>
      <c r="D119" s="68"/>
      <c r="E119" s="68"/>
      <c r="F119" s="6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60.75" customHeight="1">
      <c r="A120" s="68"/>
      <c r="B120" s="68"/>
      <c r="C120" s="68"/>
      <c r="D120" s="68"/>
      <c r="E120" s="68"/>
      <c r="F120" s="6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ht="60.75" customHeight="1">
      <c r="A121" s="68"/>
      <c r="B121" s="68"/>
      <c r="C121" s="68"/>
      <c r="D121" s="68"/>
      <c r="E121" s="68"/>
      <c r="F121" s="6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ht="60.75" customHeight="1">
      <c r="A122" s="68"/>
      <c r="B122" s="68"/>
      <c r="C122" s="68"/>
      <c r="D122" s="68"/>
      <c r="E122" s="68"/>
      <c r="F122" s="6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ht="60.75" customHeight="1">
      <c r="A123" s="68"/>
      <c r="B123" s="68"/>
      <c r="C123" s="68"/>
      <c r="D123" s="68"/>
      <c r="E123" s="68"/>
      <c r="F123" s="6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ht="60.75" customHeight="1">
      <c r="A124" s="68"/>
      <c r="B124" s="68"/>
      <c r="C124" s="68"/>
      <c r="D124" s="68"/>
      <c r="E124" s="68"/>
      <c r="F124" s="6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ht="60.75" customHeight="1">
      <c r="A125" s="68"/>
      <c r="B125" s="68"/>
      <c r="C125" s="68"/>
      <c r="D125" s="68"/>
      <c r="E125" s="68"/>
      <c r="F125" s="6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60.75" customHeight="1">
      <c r="A126" s="68"/>
      <c r="B126" s="68"/>
      <c r="C126" s="68"/>
      <c r="D126" s="68"/>
      <c r="E126" s="68"/>
      <c r="F126" s="6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60.75" customHeight="1">
      <c r="A127" s="68"/>
      <c r="B127" s="68"/>
      <c r="C127" s="68"/>
      <c r="D127" s="68"/>
      <c r="E127" s="68"/>
      <c r="F127" s="6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60.75" customHeight="1">
      <c r="A128" s="68"/>
      <c r="B128" s="68"/>
      <c r="C128" s="68"/>
      <c r="D128" s="68"/>
      <c r="E128" s="68"/>
      <c r="F128" s="6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60.75" customHeight="1">
      <c r="A129" s="68"/>
      <c r="B129" s="68"/>
      <c r="C129" s="68"/>
      <c r="D129" s="68"/>
      <c r="E129" s="68"/>
      <c r="F129" s="6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60.75" customHeight="1">
      <c r="A130" s="68"/>
      <c r="B130" s="68"/>
      <c r="C130" s="68"/>
      <c r="D130" s="68"/>
      <c r="E130" s="68"/>
      <c r="F130" s="6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60.75" customHeight="1">
      <c r="A131" s="68"/>
      <c r="B131" s="68"/>
      <c r="C131" s="68"/>
      <c r="D131" s="68"/>
      <c r="E131" s="68"/>
      <c r="F131" s="6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60.75" customHeight="1">
      <c r="A132" s="68"/>
      <c r="B132" s="68"/>
      <c r="C132" s="68"/>
      <c r="D132" s="68"/>
      <c r="E132" s="68"/>
      <c r="F132" s="6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60.75" customHeight="1">
      <c r="A133" s="68"/>
      <c r="B133" s="68"/>
      <c r="C133" s="68"/>
      <c r="D133" s="68"/>
      <c r="E133" s="68"/>
      <c r="F133" s="6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60.75" customHeight="1">
      <c r="A134" s="68"/>
      <c r="B134" s="68"/>
      <c r="C134" s="68"/>
      <c r="D134" s="68"/>
      <c r="E134" s="68"/>
      <c r="F134" s="6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60.75" customHeight="1">
      <c r="A135" s="68"/>
      <c r="B135" s="68"/>
      <c r="C135" s="68"/>
      <c r="D135" s="68"/>
      <c r="E135" s="68"/>
      <c r="F135" s="6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ht="60.75" customHeight="1">
      <c r="A136" s="68"/>
      <c r="B136" s="68"/>
      <c r="C136" s="68"/>
      <c r="D136" s="68"/>
      <c r="E136" s="68"/>
      <c r="F136" s="6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60.75" customHeight="1">
      <c r="A137" s="68"/>
      <c r="B137" s="68"/>
      <c r="C137" s="68"/>
      <c r="D137" s="68"/>
      <c r="E137" s="68"/>
      <c r="F137" s="6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60.75" customHeight="1">
      <c r="A138" s="68"/>
      <c r="B138" s="68"/>
      <c r="C138" s="68"/>
      <c r="D138" s="68"/>
      <c r="E138" s="68"/>
      <c r="F138" s="6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60.75" customHeight="1">
      <c r="A139" s="68"/>
      <c r="B139" s="68"/>
      <c r="C139" s="68"/>
      <c r="D139" s="68"/>
      <c r="E139" s="68"/>
      <c r="F139" s="6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60.75" customHeight="1">
      <c r="A140" s="68"/>
      <c r="B140" s="68"/>
      <c r="C140" s="68"/>
      <c r="D140" s="68"/>
      <c r="E140" s="68"/>
      <c r="F140" s="6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ht="60.75" customHeight="1">
      <c r="A141" s="68"/>
      <c r="B141" s="68"/>
      <c r="C141" s="68"/>
      <c r="D141" s="68"/>
      <c r="E141" s="68"/>
      <c r="F141" s="6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60.75" customHeight="1">
      <c r="A142" s="68"/>
      <c r="B142" s="68"/>
      <c r="C142" s="68"/>
      <c r="D142" s="68"/>
      <c r="E142" s="68"/>
      <c r="F142" s="6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60.75" customHeight="1">
      <c r="A143" s="68"/>
      <c r="B143" s="68"/>
      <c r="C143" s="68"/>
      <c r="D143" s="68"/>
      <c r="E143" s="68"/>
      <c r="F143" s="6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60.75" customHeight="1">
      <c r="A144" s="68"/>
      <c r="B144" s="68"/>
      <c r="C144" s="68"/>
      <c r="D144" s="68"/>
      <c r="E144" s="68"/>
      <c r="F144" s="6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60.75" customHeight="1">
      <c r="A145" s="68"/>
      <c r="B145" s="68"/>
      <c r="C145" s="68"/>
      <c r="D145" s="68"/>
      <c r="E145" s="68"/>
      <c r="F145" s="6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60.75" customHeight="1">
      <c r="A146" s="68"/>
      <c r="B146" s="68"/>
      <c r="C146" s="68"/>
      <c r="D146" s="68"/>
      <c r="E146" s="68"/>
      <c r="F146" s="6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60.75" customHeight="1">
      <c r="A147" s="68"/>
      <c r="B147" s="68"/>
      <c r="C147" s="68"/>
      <c r="D147" s="68"/>
      <c r="E147" s="68"/>
      <c r="F147" s="6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60.75" customHeight="1">
      <c r="A148" s="68"/>
      <c r="B148" s="68"/>
      <c r="C148" s="68"/>
      <c r="D148" s="68"/>
      <c r="E148" s="68"/>
      <c r="F148" s="6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60.75" customHeight="1">
      <c r="A149" s="68"/>
      <c r="B149" s="68"/>
      <c r="C149" s="68"/>
      <c r="D149" s="68"/>
      <c r="E149" s="68"/>
      <c r="F149" s="6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60.75" customHeight="1">
      <c r="A150" s="68"/>
      <c r="B150" s="68"/>
      <c r="C150" s="68"/>
      <c r="D150" s="68"/>
      <c r="E150" s="68"/>
      <c r="F150" s="6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60.75" customHeight="1">
      <c r="A151" s="68"/>
      <c r="B151" s="68"/>
      <c r="C151" s="68"/>
      <c r="D151" s="68"/>
      <c r="E151" s="68"/>
      <c r="F151" s="6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60.75" customHeight="1">
      <c r="A152" s="68"/>
      <c r="B152" s="68"/>
      <c r="C152" s="68"/>
      <c r="D152" s="68"/>
      <c r="E152" s="68"/>
      <c r="F152" s="6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60.75" customHeight="1">
      <c r="A153" s="68"/>
      <c r="B153" s="68"/>
      <c r="C153" s="68"/>
      <c r="D153" s="68"/>
      <c r="E153" s="68"/>
      <c r="F153" s="6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60.75" customHeight="1">
      <c r="A154" s="68"/>
      <c r="B154" s="68"/>
      <c r="C154" s="68"/>
      <c r="D154" s="68"/>
      <c r="E154" s="68"/>
      <c r="F154" s="6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60.75" customHeight="1">
      <c r="A155" s="68"/>
      <c r="B155" s="68"/>
      <c r="C155" s="68"/>
      <c r="D155" s="68"/>
      <c r="E155" s="68"/>
      <c r="F155" s="6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60.75" customHeight="1">
      <c r="A156" s="68"/>
      <c r="B156" s="68"/>
      <c r="C156" s="68"/>
      <c r="D156" s="68"/>
      <c r="E156" s="68"/>
      <c r="F156" s="6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60.75" customHeight="1">
      <c r="A157" s="68"/>
      <c r="B157" s="68"/>
      <c r="C157" s="68"/>
      <c r="D157" s="68"/>
      <c r="E157" s="68"/>
      <c r="F157" s="6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60.75" customHeight="1">
      <c r="A158" s="68"/>
      <c r="B158" s="68"/>
      <c r="C158" s="68"/>
      <c r="D158" s="68"/>
      <c r="E158" s="68"/>
      <c r="F158" s="6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60.75" customHeight="1">
      <c r="A159" s="68"/>
      <c r="B159" s="68"/>
      <c r="C159" s="68"/>
      <c r="D159" s="68"/>
      <c r="E159" s="68"/>
      <c r="F159" s="6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60.75" customHeight="1">
      <c r="A160" s="68"/>
      <c r="B160" s="68"/>
      <c r="C160" s="68"/>
      <c r="D160" s="68"/>
      <c r="E160" s="68"/>
      <c r="F160" s="6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60.75" customHeight="1">
      <c r="A161" s="68"/>
      <c r="B161" s="68"/>
      <c r="C161" s="68"/>
      <c r="D161" s="68"/>
      <c r="E161" s="68"/>
      <c r="F161" s="6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60.75" customHeight="1">
      <c r="A162" s="68"/>
      <c r="B162" s="68"/>
      <c r="C162" s="68"/>
      <c r="D162" s="68"/>
      <c r="E162" s="68"/>
      <c r="F162" s="6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60.75" customHeight="1">
      <c r="A163" s="68"/>
      <c r="B163" s="68"/>
      <c r="C163" s="68"/>
      <c r="D163" s="68"/>
      <c r="E163" s="68"/>
      <c r="F163" s="6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60.75" customHeight="1">
      <c r="A164" s="68"/>
      <c r="B164" s="68"/>
      <c r="C164" s="68"/>
      <c r="D164" s="68"/>
      <c r="E164" s="68"/>
      <c r="F164" s="6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60.75" customHeight="1">
      <c r="A165" s="68"/>
      <c r="B165" s="68"/>
      <c r="C165" s="68"/>
      <c r="D165" s="68"/>
      <c r="E165" s="68"/>
      <c r="F165" s="6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60.75" customHeight="1">
      <c r="A166" s="68"/>
      <c r="B166" s="68"/>
      <c r="C166" s="68"/>
      <c r="D166" s="68"/>
      <c r="E166" s="68"/>
      <c r="F166" s="6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60.75" customHeight="1">
      <c r="A167" s="68"/>
      <c r="B167" s="68"/>
      <c r="C167" s="68"/>
      <c r="D167" s="68"/>
      <c r="E167" s="68"/>
      <c r="F167" s="6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60.75" customHeight="1">
      <c r="A168" s="68"/>
      <c r="B168" s="68"/>
      <c r="C168" s="68"/>
      <c r="D168" s="68"/>
      <c r="E168" s="68"/>
      <c r="F168" s="6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60.75" customHeight="1">
      <c r="A169" s="68"/>
      <c r="B169" s="68"/>
      <c r="C169" s="68"/>
      <c r="D169" s="68"/>
      <c r="E169" s="68"/>
      <c r="F169" s="6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60.75" customHeight="1">
      <c r="A170" s="68"/>
      <c r="B170" s="68"/>
      <c r="C170" s="68"/>
      <c r="D170" s="68"/>
      <c r="E170" s="68"/>
      <c r="F170" s="6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60.75" customHeight="1">
      <c r="A171" s="68"/>
      <c r="B171" s="68"/>
      <c r="C171" s="68"/>
      <c r="D171" s="68"/>
      <c r="E171" s="68"/>
      <c r="F171" s="6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60.75" customHeight="1">
      <c r="A172" s="68"/>
      <c r="B172" s="68"/>
      <c r="C172" s="68"/>
      <c r="D172" s="68"/>
      <c r="E172" s="68"/>
      <c r="F172" s="6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60.75" customHeight="1">
      <c r="A173" s="68"/>
      <c r="B173" s="68"/>
      <c r="C173" s="68"/>
      <c r="D173" s="68"/>
      <c r="E173" s="68"/>
      <c r="F173" s="6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60.75" customHeight="1">
      <c r="A174" s="68"/>
      <c r="B174" s="68"/>
      <c r="C174" s="68"/>
      <c r="D174" s="68"/>
      <c r="E174" s="68"/>
      <c r="F174" s="6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60.75" customHeight="1">
      <c r="A175" s="68"/>
      <c r="B175" s="68"/>
      <c r="C175" s="68"/>
      <c r="D175" s="68"/>
      <c r="E175" s="68"/>
      <c r="F175" s="6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ht="60.75" customHeight="1">
      <c r="A176" s="68"/>
      <c r="B176" s="68"/>
      <c r="C176" s="68"/>
      <c r="D176" s="68"/>
      <c r="E176" s="68"/>
      <c r="F176" s="6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60.75" customHeight="1">
      <c r="A177" s="68"/>
      <c r="B177" s="68"/>
      <c r="C177" s="68"/>
      <c r="D177" s="68"/>
      <c r="E177" s="68"/>
      <c r="F177" s="6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ht="60.75" customHeight="1">
      <c r="A178" s="68"/>
      <c r="B178" s="68"/>
      <c r="C178" s="68"/>
      <c r="D178" s="68"/>
      <c r="E178" s="68"/>
      <c r="F178" s="6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60.75" customHeight="1">
      <c r="A179" s="68"/>
      <c r="B179" s="68"/>
      <c r="C179" s="68"/>
      <c r="D179" s="68"/>
      <c r="E179" s="68"/>
      <c r="F179" s="6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60.75" customHeight="1">
      <c r="A180" s="68"/>
      <c r="B180" s="68"/>
      <c r="C180" s="68"/>
      <c r="D180" s="68"/>
      <c r="E180" s="68"/>
      <c r="F180" s="6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ht="60.75" customHeight="1">
      <c r="A181" s="68"/>
      <c r="B181" s="68"/>
      <c r="C181" s="68"/>
      <c r="D181" s="68"/>
      <c r="E181" s="68"/>
      <c r="F181" s="6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60.75" customHeight="1">
      <c r="A182" s="68"/>
      <c r="B182" s="68"/>
      <c r="C182" s="68"/>
      <c r="D182" s="68"/>
      <c r="E182" s="68"/>
      <c r="F182" s="6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60.75" customHeight="1">
      <c r="A183" s="68"/>
      <c r="B183" s="68"/>
      <c r="C183" s="68"/>
      <c r="D183" s="68"/>
      <c r="E183" s="68"/>
      <c r="F183" s="6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60.75" customHeight="1">
      <c r="A184" s="68"/>
      <c r="B184" s="68"/>
      <c r="C184" s="68"/>
      <c r="D184" s="68"/>
      <c r="E184" s="68"/>
      <c r="F184" s="6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60.75" customHeight="1">
      <c r="A185" s="68"/>
      <c r="B185" s="68"/>
      <c r="C185" s="68"/>
      <c r="D185" s="68"/>
      <c r="E185" s="68"/>
      <c r="F185" s="6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60.75" customHeight="1">
      <c r="A186" s="68"/>
      <c r="B186" s="68"/>
      <c r="C186" s="68"/>
      <c r="D186" s="68"/>
      <c r="E186" s="68"/>
      <c r="F186" s="6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ht="60.75" customHeight="1">
      <c r="A187" s="68"/>
      <c r="B187" s="68"/>
      <c r="C187" s="68"/>
      <c r="D187" s="68"/>
      <c r="E187" s="68"/>
      <c r="F187" s="6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ht="60.75" customHeight="1">
      <c r="A188" s="68"/>
      <c r="B188" s="68"/>
      <c r="C188" s="68"/>
      <c r="D188" s="68"/>
      <c r="E188" s="68"/>
      <c r="F188" s="6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ht="60.75" customHeight="1">
      <c r="A189" s="68"/>
      <c r="B189" s="68"/>
      <c r="C189" s="68"/>
      <c r="D189" s="68"/>
      <c r="E189" s="68"/>
      <c r="F189" s="6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ht="60.75" customHeight="1">
      <c r="A190" s="68"/>
      <c r="B190" s="68"/>
      <c r="C190" s="68"/>
      <c r="D190" s="68"/>
      <c r="E190" s="68"/>
      <c r="F190" s="6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ht="60.75" customHeight="1">
      <c r="A191" s="68"/>
      <c r="B191" s="68"/>
      <c r="C191" s="68"/>
      <c r="D191" s="68"/>
      <c r="E191" s="68"/>
      <c r="F191" s="6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ht="60.75" customHeight="1">
      <c r="A192" s="68"/>
      <c r="B192" s="68"/>
      <c r="C192" s="68"/>
      <c r="D192" s="68"/>
      <c r="E192" s="68"/>
      <c r="F192" s="6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ht="60.75" customHeight="1">
      <c r="A193" s="68"/>
      <c r="B193" s="68"/>
      <c r="C193" s="68"/>
      <c r="D193" s="68"/>
      <c r="E193" s="68"/>
      <c r="F193" s="6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ht="60.75" customHeight="1">
      <c r="A194" s="68"/>
      <c r="B194" s="68"/>
      <c r="C194" s="68"/>
      <c r="D194" s="68"/>
      <c r="E194" s="68"/>
      <c r="F194" s="6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ht="60.75" customHeight="1">
      <c r="A195" s="68"/>
      <c r="B195" s="68"/>
      <c r="C195" s="68"/>
      <c r="D195" s="68"/>
      <c r="E195" s="68"/>
      <c r="F195" s="6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ht="60.75" customHeight="1">
      <c r="A196" s="68"/>
      <c r="B196" s="68"/>
      <c r="C196" s="68"/>
      <c r="D196" s="68"/>
      <c r="E196" s="68"/>
      <c r="F196" s="6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ht="60.75" customHeight="1">
      <c r="A197" s="68"/>
      <c r="B197" s="68"/>
      <c r="C197" s="68"/>
      <c r="D197" s="68"/>
      <c r="E197" s="68"/>
      <c r="F197" s="6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ht="60.75" customHeight="1">
      <c r="A198" s="68"/>
      <c r="B198" s="68"/>
      <c r="C198" s="68"/>
      <c r="D198" s="68"/>
      <c r="E198" s="68"/>
      <c r="F198" s="6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ht="60.75" customHeight="1">
      <c r="A199" s="68"/>
      <c r="B199" s="68"/>
      <c r="C199" s="68"/>
      <c r="D199" s="68"/>
      <c r="E199" s="68"/>
      <c r="F199" s="6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ht="60.75" customHeight="1">
      <c r="A200" s="68"/>
      <c r="B200" s="68"/>
      <c r="C200" s="68"/>
      <c r="D200" s="68"/>
      <c r="E200" s="68"/>
      <c r="F200" s="6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ht="60.75" customHeight="1">
      <c r="A201" s="68"/>
      <c r="B201" s="68"/>
      <c r="C201" s="68"/>
      <c r="D201" s="68"/>
      <c r="E201" s="68"/>
      <c r="F201" s="6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ht="60.75" customHeight="1">
      <c r="A202" s="68"/>
      <c r="B202" s="68"/>
      <c r="C202" s="68"/>
      <c r="D202" s="68"/>
      <c r="E202" s="68"/>
      <c r="F202" s="6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ht="60.75" customHeight="1">
      <c r="A203" s="68"/>
      <c r="B203" s="68"/>
      <c r="C203" s="68"/>
      <c r="D203" s="68"/>
      <c r="E203" s="68"/>
      <c r="F203" s="6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ht="60.75" customHeight="1">
      <c r="A204" s="68"/>
      <c r="B204" s="68"/>
      <c r="C204" s="68"/>
      <c r="D204" s="68"/>
      <c r="E204" s="68"/>
      <c r="F204" s="6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ht="60.75" customHeight="1">
      <c r="A205" s="68"/>
      <c r="B205" s="68"/>
      <c r="C205" s="68"/>
      <c r="D205" s="68"/>
      <c r="E205" s="68"/>
      <c r="F205" s="6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ht="60.75" customHeight="1">
      <c r="A206" s="68"/>
      <c r="B206" s="68"/>
      <c r="C206" s="68"/>
      <c r="D206" s="68"/>
      <c r="E206" s="68"/>
      <c r="F206" s="6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ht="60.75" customHeight="1">
      <c r="A207" s="68"/>
      <c r="B207" s="68"/>
      <c r="C207" s="68"/>
      <c r="D207" s="68"/>
      <c r="E207" s="68"/>
      <c r="F207" s="6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ht="60.75" customHeight="1">
      <c r="A208" s="68"/>
      <c r="B208" s="68"/>
      <c r="C208" s="68"/>
      <c r="D208" s="68"/>
      <c r="E208" s="68"/>
      <c r="F208" s="6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ht="60.75" customHeight="1">
      <c r="A209" s="68"/>
      <c r="B209" s="68"/>
      <c r="C209" s="68"/>
      <c r="D209" s="68"/>
      <c r="E209" s="68"/>
      <c r="F209" s="6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ht="60.75" customHeight="1">
      <c r="A210" s="68"/>
      <c r="B210" s="68"/>
      <c r="C210" s="68"/>
      <c r="D210" s="68"/>
      <c r="E210" s="68"/>
      <c r="F210" s="6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ht="60.75" customHeight="1">
      <c r="A211" s="68"/>
      <c r="B211" s="68"/>
      <c r="C211" s="68"/>
      <c r="D211" s="68"/>
      <c r="E211" s="68"/>
      <c r="F211" s="6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60.75" customHeight="1">
      <c r="A212" s="68"/>
      <c r="B212" s="68"/>
      <c r="C212" s="68"/>
      <c r="D212" s="68"/>
      <c r="E212" s="68"/>
      <c r="F212" s="6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ht="60.75" customHeight="1">
      <c r="A213" s="68"/>
      <c r="B213" s="68"/>
      <c r="C213" s="68"/>
      <c r="D213" s="68"/>
      <c r="E213" s="68"/>
      <c r="F213" s="6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ht="60.75" customHeight="1">
      <c r="A214" s="68"/>
      <c r="B214" s="68"/>
      <c r="C214" s="68"/>
      <c r="D214" s="68"/>
      <c r="E214" s="68"/>
      <c r="F214" s="6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ht="60.75" customHeight="1">
      <c r="A215" s="68"/>
      <c r="B215" s="68"/>
      <c r="C215" s="68"/>
      <c r="D215" s="68"/>
      <c r="E215" s="68"/>
      <c r="F215" s="6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ht="60.75" customHeight="1">
      <c r="A216" s="68"/>
      <c r="B216" s="68"/>
      <c r="C216" s="68"/>
      <c r="D216" s="68"/>
      <c r="E216" s="68"/>
      <c r="F216" s="6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ht="60.75" customHeight="1">
      <c r="A217" s="68"/>
      <c r="B217" s="68"/>
      <c r="C217" s="68"/>
      <c r="D217" s="68"/>
      <c r="E217" s="68"/>
      <c r="F217" s="6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ht="60.75" customHeight="1">
      <c r="A218" s="68"/>
      <c r="B218" s="68"/>
      <c r="C218" s="68"/>
      <c r="D218" s="68"/>
      <c r="E218" s="68"/>
      <c r="F218" s="6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ht="60.75" customHeight="1">
      <c r="A219" s="68"/>
      <c r="B219" s="68"/>
      <c r="C219" s="68"/>
      <c r="D219" s="68"/>
      <c r="E219" s="68"/>
      <c r="F219" s="6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t="60.75" customHeight="1">
      <c r="A220" s="68"/>
      <c r="B220" s="68"/>
      <c r="C220" s="68"/>
      <c r="D220" s="68"/>
      <c r="E220" s="68"/>
      <c r="F220" s="6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ht="60.75" customHeight="1">
      <c r="A221" s="68"/>
      <c r="B221" s="68"/>
      <c r="C221" s="68"/>
      <c r="D221" s="68"/>
      <c r="E221" s="68"/>
      <c r="F221" s="6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ht="60.75" customHeight="1">
      <c r="A222" s="68"/>
      <c r="B222" s="68"/>
      <c r="C222" s="68"/>
      <c r="D222" s="68"/>
      <c r="E222" s="68"/>
      <c r="F222" s="6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ht="60.75" customHeight="1">
      <c r="A223" s="68"/>
      <c r="B223" s="68"/>
      <c r="C223" s="68"/>
      <c r="D223" s="68"/>
      <c r="E223" s="68"/>
      <c r="F223" s="6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ht="60.75" customHeight="1">
      <c r="A224" s="68"/>
      <c r="B224" s="68"/>
      <c r="C224" s="68"/>
      <c r="D224" s="68"/>
      <c r="E224" s="68"/>
      <c r="F224" s="6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ht="60.75" customHeight="1">
      <c r="A225" s="68"/>
      <c r="B225" s="68"/>
      <c r="C225" s="68"/>
      <c r="D225" s="68"/>
      <c r="E225" s="68"/>
      <c r="F225" s="6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t="60.75" customHeight="1">
      <c r="A226" s="68"/>
      <c r="B226" s="68"/>
      <c r="C226" s="68"/>
      <c r="D226" s="68"/>
      <c r="E226" s="68"/>
      <c r="F226" s="6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ht="60.75" customHeight="1">
      <c r="A227" s="68"/>
      <c r="B227" s="68"/>
      <c r="C227" s="68"/>
      <c r="D227" s="68"/>
      <c r="E227" s="68"/>
      <c r="F227" s="6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ht="60.75" customHeight="1">
      <c r="A228" s="68"/>
      <c r="B228" s="68"/>
      <c r="C228" s="68"/>
      <c r="D228" s="68"/>
      <c r="E228" s="68"/>
      <c r="F228" s="6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ht="60.75" customHeight="1">
      <c r="A229" s="68"/>
      <c r="B229" s="68"/>
      <c r="C229" s="68"/>
      <c r="D229" s="68"/>
      <c r="E229" s="68"/>
      <c r="F229" s="6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ht="60.75" customHeight="1">
      <c r="A230" s="68"/>
      <c r="B230" s="68"/>
      <c r="C230" s="68"/>
      <c r="D230" s="68"/>
      <c r="E230" s="68"/>
      <c r="F230" s="6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ht="60.75" customHeight="1">
      <c r="A231" s="68"/>
      <c r="B231" s="68"/>
      <c r="C231" s="68"/>
      <c r="D231" s="68"/>
      <c r="E231" s="68"/>
      <c r="F231" s="6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ht="60.75" customHeight="1">
      <c r="A232" s="68"/>
      <c r="B232" s="68"/>
      <c r="C232" s="68"/>
      <c r="D232" s="68"/>
      <c r="E232" s="68"/>
      <c r="F232" s="6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ht="60.75" customHeight="1">
      <c r="A233" s="68"/>
      <c r="B233" s="68"/>
      <c r="C233" s="68"/>
      <c r="D233" s="68"/>
      <c r="E233" s="68"/>
      <c r="F233" s="6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ht="60.75" customHeight="1">
      <c r="A234" s="68"/>
      <c r="B234" s="68"/>
      <c r="C234" s="68"/>
      <c r="D234" s="68"/>
      <c r="E234" s="68"/>
      <c r="F234" s="6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ht="60.75" customHeight="1">
      <c r="A235" s="68"/>
      <c r="B235" s="68"/>
      <c r="C235" s="68"/>
      <c r="D235" s="68"/>
      <c r="E235" s="68"/>
      <c r="F235" s="6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ht="60.75" customHeight="1">
      <c r="A236" s="68"/>
      <c r="B236" s="68"/>
      <c r="C236" s="68"/>
      <c r="D236" s="68"/>
      <c r="E236" s="68"/>
      <c r="F236" s="6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ht="60.75" customHeight="1">
      <c r="A237" s="68"/>
      <c r="B237" s="68"/>
      <c r="C237" s="68"/>
      <c r="D237" s="68"/>
      <c r="E237" s="68"/>
      <c r="F237" s="6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ht="60.75" customHeight="1">
      <c r="A238" s="68"/>
      <c r="B238" s="68"/>
      <c r="C238" s="68"/>
      <c r="D238" s="68"/>
      <c r="E238" s="68"/>
      <c r="F238" s="6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ht="60.75" customHeight="1">
      <c r="A239" s="68"/>
      <c r="B239" s="68"/>
      <c r="C239" s="68"/>
      <c r="D239" s="68"/>
      <c r="E239" s="68"/>
      <c r="F239" s="6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ht="60.75" customHeight="1">
      <c r="A240" s="68"/>
      <c r="B240" s="68"/>
      <c r="C240" s="68"/>
      <c r="D240" s="68"/>
      <c r="E240" s="68"/>
      <c r="F240" s="6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ht="60.75" customHeight="1">
      <c r="A241" s="68"/>
      <c r="B241" s="68"/>
      <c r="C241" s="68"/>
      <c r="D241" s="68"/>
      <c r="E241" s="68"/>
      <c r="F241" s="6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ht="60.75" customHeight="1">
      <c r="A242" s="68"/>
      <c r="B242" s="68"/>
      <c r="C242" s="68"/>
      <c r="D242" s="68"/>
      <c r="E242" s="68"/>
      <c r="F242" s="6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ht="60.75" customHeight="1">
      <c r="A243" s="68"/>
      <c r="B243" s="68"/>
      <c r="C243" s="68"/>
      <c r="D243" s="68"/>
      <c r="E243" s="68"/>
      <c r="F243" s="6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ht="60.75" customHeight="1">
      <c r="A244" s="68"/>
      <c r="B244" s="68"/>
      <c r="C244" s="68"/>
      <c r="D244" s="68"/>
      <c r="E244" s="68"/>
      <c r="F244" s="6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ht="60.75" customHeight="1">
      <c r="A245" s="68"/>
      <c r="B245" s="68"/>
      <c r="C245" s="68"/>
      <c r="D245" s="68"/>
      <c r="E245" s="68"/>
      <c r="F245" s="6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ht="60.75" customHeight="1">
      <c r="A246" s="68"/>
      <c r="B246" s="68"/>
      <c r="C246" s="68"/>
      <c r="D246" s="68"/>
      <c r="E246" s="68"/>
      <c r="F246" s="6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ht="60.75" customHeight="1">
      <c r="A247" s="68"/>
      <c r="B247" s="68"/>
      <c r="C247" s="68"/>
      <c r="D247" s="68"/>
      <c r="E247" s="68"/>
      <c r="F247" s="6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ht="60.75" customHeight="1">
      <c r="A248" s="68"/>
      <c r="B248" s="68"/>
      <c r="C248" s="68"/>
      <c r="D248" s="68"/>
      <c r="E248" s="68"/>
      <c r="F248" s="6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ht="60.75" customHeight="1">
      <c r="A249" s="68"/>
      <c r="B249" s="68"/>
      <c r="C249" s="68"/>
      <c r="D249" s="68"/>
      <c r="E249" s="68"/>
      <c r="F249" s="6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ht="60.75" customHeight="1">
      <c r="A250" s="68"/>
      <c r="B250" s="68"/>
      <c r="C250" s="68"/>
      <c r="D250" s="68"/>
      <c r="E250" s="68"/>
      <c r="F250" s="6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ht="60.75" customHeight="1">
      <c r="A251" s="68"/>
      <c r="B251" s="68"/>
      <c r="C251" s="68"/>
      <c r="D251" s="68"/>
      <c r="E251" s="68"/>
      <c r="F251" s="6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ht="60.75" customHeight="1">
      <c r="A252" s="68"/>
      <c r="B252" s="68"/>
      <c r="C252" s="68"/>
      <c r="D252" s="68"/>
      <c r="E252" s="68"/>
      <c r="F252" s="6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ht="60.75" customHeight="1">
      <c r="A253" s="68"/>
      <c r="B253" s="68"/>
      <c r="C253" s="68"/>
      <c r="D253" s="68"/>
      <c r="E253" s="68"/>
      <c r="F253" s="6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ht="60.75" customHeight="1">
      <c r="A254" s="68"/>
      <c r="B254" s="68"/>
      <c r="C254" s="68"/>
      <c r="D254" s="68"/>
      <c r="E254" s="68"/>
      <c r="F254" s="6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ht="60.75" customHeight="1">
      <c r="A255" s="68"/>
      <c r="B255" s="68"/>
      <c r="C255" s="68"/>
      <c r="D255" s="68"/>
      <c r="E255" s="68"/>
      <c r="F255" s="6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ht="60.75" customHeight="1">
      <c r="A256" s="68"/>
      <c r="B256" s="68"/>
      <c r="C256" s="68"/>
      <c r="D256" s="68"/>
      <c r="E256" s="68"/>
      <c r="F256" s="6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ht="60.75" customHeight="1">
      <c r="A257" s="68"/>
      <c r="B257" s="68"/>
      <c r="C257" s="68"/>
      <c r="D257" s="68"/>
      <c r="E257" s="68"/>
      <c r="F257" s="6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ht="60.75" customHeight="1">
      <c r="A258" s="68"/>
      <c r="B258" s="68"/>
      <c r="C258" s="68"/>
      <c r="D258" s="68"/>
      <c r="E258" s="68"/>
      <c r="F258" s="6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ht="60.75" customHeight="1">
      <c r="A259" s="68"/>
      <c r="B259" s="68"/>
      <c r="C259" s="68"/>
      <c r="D259" s="68"/>
      <c r="E259" s="68"/>
      <c r="F259" s="6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ht="60.75" customHeight="1">
      <c r="A260" s="68"/>
      <c r="B260" s="68"/>
      <c r="C260" s="68"/>
      <c r="D260" s="68"/>
      <c r="E260" s="68"/>
      <c r="F260" s="6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ht="60.75" customHeight="1">
      <c r="A261" s="68"/>
      <c r="B261" s="68"/>
      <c r="C261" s="68"/>
      <c r="D261" s="68"/>
      <c r="E261" s="68"/>
      <c r="F261" s="6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ht="60.75" customHeight="1">
      <c r="A262" s="68"/>
      <c r="B262" s="68"/>
      <c r="C262" s="68"/>
      <c r="D262" s="68"/>
      <c r="E262" s="68"/>
      <c r="F262" s="6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ht="60.75" customHeight="1">
      <c r="A263" s="68"/>
      <c r="B263" s="68"/>
      <c r="C263" s="68"/>
      <c r="D263" s="68"/>
      <c r="E263" s="68"/>
      <c r="F263" s="6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ht="60.75" customHeight="1">
      <c r="A264" s="68"/>
      <c r="B264" s="68"/>
      <c r="C264" s="68"/>
      <c r="D264" s="68"/>
      <c r="E264" s="68"/>
      <c r="F264" s="6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ht="60.75" customHeight="1">
      <c r="A265" s="68"/>
      <c r="B265" s="68"/>
      <c r="C265" s="68"/>
      <c r="D265" s="68"/>
      <c r="E265" s="68"/>
      <c r="F265" s="6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ht="60.75" customHeight="1">
      <c r="A266" s="68"/>
      <c r="B266" s="68"/>
      <c r="C266" s="68"/>
      <c r="D266" s="68"/>
      <c r="E266" s="68"/>
      <c r="F266" s="6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ht="60.75" customHeight="1">
      <c r="A267" s="68"/>
      <c r="B267" s="68"/>
      <c r="C267" s="68"/>
      <c r="D267" s="68"/>
      <c r="E267" s="68"/>
      <c r="F267" s="6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ht="60.75" customHeight="1">
      <c r="A268" s="68"/>
      <c r="B268" s="68"/>
      <c r="C268" s="68"/>
      <c r="D268" s="68"/>
      <c r="E268" s="68"/>
      <c r="F268" s="6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ht="60.75" customHeight="1">
      <c r="A269" s="68"/>
      <c r="B269" s="68"/>
      <c r="C269" s="68"/>
      <c r="D269" s="68"/>
      <c r="E269" s="68"/>
      <c r="F269" s="6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ht="60.75" customHeight="1">
      <c r="A270" s="68"/>
      <c r="B270" s="68"/>
      <c r="C270" s="68"/>
      <c r="D270" s="68"/>
      <c r="E270" s="68"/>
      <c r="F270" s="6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ht="60.75" customHeight="1">
      <c r="A271" s="68"/>
      <c r="B271" s="68"/>
      <c r="C271" s="68"/>
      <c r="D271" s="68"/>
      <c r="E271" s="68"/>
      <c r="F271" s="6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ht="60.75" customHeight="1">
      <c r="A272" s="68"/>
      <c r="B272" s="68"/>
      <c r="C272" s="68"/>
      <c r="D272" s="68"/>
      <c r="E272" s="68"/>
      <c r="F272" s="6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ht="60.75" customHeight="1">
      <c r="A273" s="68"/>
      <c r="B273" s="68"/>
      <c r="C273" s="68"/>
      <c r="D273" s="68"/>
      <c r="E273" s="68"/>
      <c r="F273" s="6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ht="60.75" customHeight="1">
      <c r="A274" s="68"/>
      <c r="B274" s="68"/>
      <c r="C274" s="68"/>
      <c r="D274" s="68"/>
      <c r="E274" s="68"/>
      <c r="F274" s="6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ht="60.75" customHeight="1">
      <c r="A275" s="68"/>
      <c r="B275" s="68"/>
      <c r="C275" s="68"/>
      <c r="D275" s="68"/>
      <c r="E275" s="68"/>
      <c r="F275" s="6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ht="60.75" customHeight="1">
      <c r="A276" s="68"/>
      <c r="B276" s="68"/>
      <c r="C276" s="68"/>
      <c r="D276" s="68"/>
      <c r="E276" s="68"/>
      <c r="F276" s="6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ht="60.75" customHeight="1">
      <c r="A277" s="68"/>
      <c r="B277" s="68"/>
      <c r="C277" s="68"/>
      <c r="D277" s="68"/>
      <c r="E277" s="68"/>
      <c r="F277" s="6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ht="60.75" customHeight="1">
      <c r="A278" s="68"/>
      <c r="B278" s="68"/>
      <c r="C278" s="68"/>
      <c r="D278" s="68"/>
      <c r="E278" s="68"/>
      <c r="F278" s="6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ht="60.75" customHeight="1">
      <c r="A279" s="68"/>
      <c r="B279" s="68"/>
      <c r="C279" s="68"/>
      <c r="D279" s="68"/>
      <c r="E279" s="68"/>
      <c r="F279" s="6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ht="60.75" customHeight="1">
      <c r="A280" s="68"/>
      <c r="B280" s="68"/>
      <c r="C280" s="68"/>
      <c r="D280" s="68"/>
      <c r="E280" s="68"/>
      <c r="F280" s="6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ht="60.75" customHeight="1">
      <c r="A281" s="68"/>
      <c r="B281" s="68"/>
      <c r="C281" s="68"/>
      <c r="D281" s="68"/>
      <c r="E281" s="68"/>
      <c r="F281" s="6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ht="60.75" customHeight="1">
      <c r="A282" s="68"/>
      <c r="B282" s="68"/>
      <c r="C282" s="68"/>
      <c r="D282" s="68"/>
      <c r="E282" s="68"/>
      <c r="F282" s="6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ht="60.75" customHeight="1">
      <c r="A283" s="68"/>
      <c r="B283" s="68"/>
      <c r="C283" s="68"/>
      <c r="D283" s="68"/>
      <c r="E283" s="68"/>
      <c r="F283" s="6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ht="60.75" customHeight="1">
      <c r="A284" s="68"/>
      <c r="B284" s="68"/>
      <c r="C284" s="68"/>
      <c r="D284" s="68"/>
      <c r="E284" s="68"/>
      <c r="F284" s="6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ht="60.75" customHeight="1">
      <c r="A285" s="68"/>
      <c r="B285" s="68"/>
      <c r="C285" s="68"/>
      <c r="D285" s="68"/>
      <c r="E285" s="68"/>
      <c r="F285" s="6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ht="60.75" customHeight="1">
      <c r="A286" s="68"/>
      <c r="B286" s="68"/>
      <c r="C286" s="68"/>
      <c r="D286" s="68"/>
      <c r="E286" s="68"/>
      <c r="F286" s="6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ht="60.75" customHeight="1">
      <c r="A287" s="68"/>
      <c r="B287" s="68"/>
      <c r="C287" s="68"/>
      <c r="D287" s="68"/>
      <c r="E287" s="68"/>
      <c r="F287" s="6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ht="60.75" customHeight="1">
      <c r="A288" s="68"/>
      <c r="B288" s="68"/>
      <c r="C288" s="68"/>
      <c r="D288" s="68"/>
      <c r="E288" s="68"/>
      <c r="F288" s="6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ht="60.75" customHeight="1">
      <c r="A289" s="68"/>
      <c r="B289" s="68"/>
      <c r="C289" s="68"/>
      <c r="D289" s="68"/>
      <c r="E289" s="68"/>
      <c r="F289" s="6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ht="60.75" customHeight="1">
      <c r="A290" s="68"/>
      <c r="B290" s="68"/>
      <c r="C290" s="68"/>
      <c r="D290" s="68"/>
      <c r="E290" s="68"/>
      <c r="F290" s="6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ht="60.75" customHeight="1">
      <c r="A291" s="68"/>
      <c r="B291" s="68"/>
      <c r="C291" s="68"/>
      <c r="D291" s="68"/>
      <c r="E291" s="68"/>
      <c r="F291" s="6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ht="60.75" customHeight="1">
      <c r="A292" s="68"/>
      <c r="B292" s="68"/>
      <c r="C292" s="68"/>
      <c r="D292" s="68"/>
      <c r="E292" s="68"/>
      <c r="F292" s="6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ht="60.75" customHeight="1">
      <c r="A293" s="68"/>
      <c r="B293" s="68"/>
      <c r="C293" s="68"/>
      <c r="D293" s="68"/>
      <c r="E293" s="68"/>
      <c r="F293" s="6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ht="60.75" customHeight="1">
      <c r="A294" s="68"/>
      <c r="B294" s="68"/>
      <c r="C294" s="68"/>
      <c r="D294" s="68"/>
      <c r="E294" s="68"/>
      <c r="F294" s="6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ht="60.75" customHeight="1">
      <c r="A295" s="68"/>
      <c r="B295" s="68"/>
      <c r="C295" s="68"/>
      <c r="D295" s="68"/>
      <c r="E295" s="68"/>
      <c r="F295" s="6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ht="60.75" customHeight="1">
      <c r="A296" s="68"/>
      <c r="B296" s="68"/>
      <c r="C296" s="68"/>
      <c r="D296" s="68"/>
      <c r="E296" s="68"/>
      <c r="F296" s="6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ht="60.75" customHeight="1">
      <c r="A297" s="68"/>
      <c r="B297" s="68"/>
      <c r="C297" s="68"/>
      <c r="D297" s="68"/>
      <c r="E297" s="68"/>
      <c r="F297" s="6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ht="60.75" customHeight="1">
      <c r="A298" s="68"/>
      <c r="B298" s="68"/>
      <c r="C298" s="68"/>
      <c r="D298" s="68"/>
      <c r="E298" s="68"/>
      <c r="F298" s="6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ht="60.75" customHeight="1">
      <c r="A299" s="68"/>
      <c r="B299" s="68"/>
      <c r="C299" s="68"/>
      <c r="D299" s="68"/>
      <c r="E299" s="68"/>
      <c r="F299" s="6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ht="60.75" customHeight="1">
      <c r="A300" s="68"/>
      <c r="B300" s="68"/>
      <c r="C300" s="68"/>
      <c r="D300" s="68"/>
      <c r="E300" s="68"/>
      <c r="F300" s="6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ht="60.75" customHeight="1">
      <c r="A301" s="68"/>
      <c r="B301" s="68"/>
      <c r="C301" s="68"/>
      <c r="D301" s="68"/>
      <c r="E301" s="68"/>
      <c r="F301" s="6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ht="60.75" customHeight="1">
      <c r="A302" s="68"/>
      <c r="B302" s="68"/>
      <c r="C302" s="68"/>
      <c r="D302" s="68"/>
      <c r="E302" s="68"/>
      <c r="F302" s="6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ht="60.75" customHeight="1">
      <c r="A303" s="68"/>
      <c r="B303" s="68"/>
      <c r="C303" s="68"/>
      <c r="D303" s="68"/>
      <c r="E303" s="68"/>
      <c r="F303" s="6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ht="60.75" customHeight="1">
      <c r="A304" s="68"/>
      <c r="B304" s="68"/>
      <c r="C304" s="68"/>
      <c r="D304" s="68"/>
      <c r="E304" s="68"/>
      <c r="F304" s="6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ht="60.75" customHeight="1">
      <c r="A305" s="68"/>
      <c r="B305" s="68"/>
      <c r="C305" s="68"/>
      <c r="D305" s="68"/>
      <c r="E305" s="68"/>
      <c r="F305" s="6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ht="60.75" customHeight="1">
      <c r="A306" s="68"/>
      <c r="B306" s="68"/>
      <c r="C306" s="68"/>
      <c r="D306" s="68"/>
      <c r="E306" s="68"/>
      <c r="F306" s="6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ht="60.75" customHeight="1">
      <c r="A307" s="68"/>
      <c r="B307" s="68"/>
      <c r="C307" s="68"/>
      <c r="D307" s="68"/>
      <c r="E307" s="68"/>
      <c r="F307" s="6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ht="60.75" customHeight="1">
      <c r="A308" s="68"/>
      <c r="B308" s="68"/>
      <c r="C308" s="68"/>
      <c r="D308" s="68"/>
      <c r="E308" s="68"/>
      <c r="F308" s="6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ht="60.75" customHeight="1">
      <c r="A309" s="68"/>
      <c r="B309" s="68"/>
      <c r="C309" s="68"/>
      <c r="D309" s="68"/>
      <c r="E309" s="68"/>
      <c r="F309" s="6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ht="60.75" customHeight="1">
      <c r="A310" s="68"/>
      <c r="B310" s="68"/>
      <c r="C310" s="68"/>
      <c r="D310" s="68"/>
      <c r="E310" s="68"/>
      <c r="F310" s="6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ht="60.75" customHeight="1">
      <c r="A311" s="68"/>
      <c r="B311" s="68"/>
      <c r="C311" s="68"/>
      <c r="D311" s="68"/>
      <c r="E311" s="68"/>
      <c r="F311" s="6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ht="60.75" customHeight="1">
      <c r="A312" s="68"/>
      <c r="B312" s="68"/>
      <c r="C312" s="68"/>
      <c r="D312" s="68"/>
      <c r="E312" s="68"/>
      <c r="F312" s="6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ht="60.75" customHeight="1">
      <c r="A313" s="68"/>
      <c r="B313" s="68"/>
      <c r="C313" s="68"/>
      <c r="D313" s="68"/>
      <c r="E313" s="68"/>
      <c r="F313" s="6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ht="60.75" customHeight="1">
      <c r="A314" s="68"/>
      <c r="B314" s="68"/>
      <c r="C314" s="68"/>
      <c r="D314" s="68"/>
      <c r="E314" s="68"/>
      <c r="F314" s="6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ht="60.75" customHeight="1">
      <c r="A315" s="68"/>
      <c r="B315" s="68"/>
      <c r="C315" s="68"/>
      <c r="D315" s="68"/>
      <c r="E315" s="68"/>
      <c r="F315" s="6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ht="60.75" customHeight="1">
      <c r="A316" s="68"/>
      <c r="B316" s="68"/>
      <c r="C316" s="68"/>
      <c r="D316" s="68"/>
      <c r="E316" s="68"/>
      <c r="F316" s="6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ht="60.75" customHeight="1">
      <c r="A317" s="68"/>
      <c r="B317" s="68"/>
      <c r="C317" s="68"/>
      <c r="D317" s="68"/>
      <c r="E317" s="68"/>
      <c r="F317" s="6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ht="60.75" customHeight="1">
      <c r="A318" s="68"/>
      <c r="B318" s="68"/>
      <c r="C318" s="68"/>
      <c r="D318" s="68"/>
      <c r="E318" s="68"/>
      <c r="F318" s="6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ht="60.75" customHeight="1">
      <c r="A319" s="68"/>
      <c r="B319" s="68"/>
      <c r="C319" s="68"/>
      <c r="D319" s="68"/>
      <c r="E319" s="68"/>
      <c r="F319" s="6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ht="60.75" customHeight="1">
      <c r="A320" s="68"/>
      <c r="B320" s="68"/>
      <c r="C320" s="68"/>
      <c r="D320" s="68"/>
      <c r="E320" s="68"/>
      <c r="F320" s="6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ht="60.75" customHeight="1">
      <c r="A321" s="68"/>
      <c r="B321" s="68"/>
      <c r="C321" s="68"/>
      <c r="D321" s="68"/>
      <c r="E321" s="68"/>
      <c r="F321" s="6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ht="60.75" customHeight="1">
      <c r="A322" s="68"/>
      <c r="B322" s="68"/>
      <c r="C322" s="68"/>
      <c r="D322" s="68"/>
      <c r="E322" s="68"/>
      <c r="F322" s="6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ht="60.75" customHeight="1">
      <c r="A323" s="68"/>
      <c r="B323" s="68"/>
      <c r="C323" s="68"/>
      <c r="D323" s="68"/>
      <c r="E323" s="68"/>
      <c r="F323" s="6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ht="60.75" customHeight="1">
      <c r="A324" s="68"/>
      <c r="B324" s="68"/>
      <c r="C324" s="68"/>
      <c r="D324" s="68"/>
      <c r="E324" s="68"/>
      <c r="F324" s="6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ht="60.75" customHeight="1">
      <c r="A325" s="68"/>
      <c r="B325" s="68"/>
      <c r="C325" s="68"/>
      <c r="D325" s="68"/>
      <c r="E325" s="68"/>
      <c r="F325" s="6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ht="60.75" customHeight="1">
      <c r="A326" s="68"/>
      <c r="B326" s="68"/>
      <c r="C326" s="68"/>
      <c r="D326" s="68"/>
      <c r="E326" s="68"/>
      <c r="F326" s="6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ht="60.75" customHeight="1">
      <c r="A327" s="68"/>
      <c r="B327" s="68"/>
      <c r="C327" s="68"/>
      <c r="D327" s="68"/>
      <c r="E327" s="68"/>
      <c r="F327" s="6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ht="60.75" customHeight="1">
      <c r="A328" s="68"/>
      <c r="B328" s="68"/>
      <c r="C328" s="68"/>
      <c r="D328" s="68"/>
      <c r="E328" s="68"/>
      <c r="F328" s="6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ht="60.75" customHeight="1">
      <c r="A329" s="68"/>
      <c r="B329" s="68"/>
      <c r="C329" s="68"/>
      <c r="D329" s="68"/>
      <c r="E329" s="68"/>
      <c r="F329" s="6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ht="60.75" customHeight="1">
      <c r="A330" s="68"/>
      <c r="B330" s="68"/>
      <c r="C330" s="68"/>
      <c r="D330" s="68"/>
      <c r="E330" s="68"/>
      <c r="F330" s="6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ht="60.75" customHeight="1">
      <c r="A331" s="68"/>
      <c r="B331" s="68"/>
      <c r="C331" s="68"/>
      <c r="D331" s="68"/>
      <c r="E331" s="68"/>
      <c r="F331" s="6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ht="60.75" customHeight="1">
      <c r="A332" s="68"/>
      <c r="B332" s="68"/>
      <c r="C332" s="68"/>
      <c r="D332" s="68"/>
      <c r="E332" s="68"/>
      <c r="F332" s="6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ht="60.75" customHeight="1">
      <c r="A333" s="68"/>
      <c r="B333" s="68"/>
      <c r="C333" s="68"/>
      <c r="D333" s="68"/>
      <c r="E333" s="68"/>
      <c r="F333" s="6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ht="60.75" customHeight="1">
      <c r="A334" s="68"/>
      <c r="B334" s="68"/>
      <c r="C334" s="68"/>
      <c r="D334" s="68"/>
      <c r="E334" s="68"/>
      <c r="F334" s="6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ht="60.75" customHeight="1">
      <c r="A335" s="68"/>
      <c r="B335" s="68"/>
      <c r="C335" s="68"/>
      <c r="D335" s="68"/>
      <c r="E335" s="68"/>
      <c r="F335" s="6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ht="60.75" customHeight="1">
      <c r="A336" s="68"/>
      <c r="B336" s="68"/>
      <c r="C336" s="68"/>
      <c r="D336" s="68"/>
      <c r="E336" s="68"/>
      <c r="F336" s="6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ht="60.75" customHeight="1">
      <c r="A337" s="68"/>
      <c r="B337" s="68"/>
      <c r="C337" s="68"/>
      <c r="D337" s="68"/>
      <c r="E337" s="68"/>
      <c r="F337" s="6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ht="60.75" customHeight="1">
      <c r="A338" s="68"/>
      <c r="B338" s="68"/>
      <c r="C338" s="68"/>
      <c r="D338" s="68"/>
      <c r="E338" s="68"/>
      <c r="F338" s="6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ht="60.75" customHeight="1">
      <c r="A339" s="68"/>
      <c r="B339" s="68"/>
      <c r="C339" s="68"/>
      <c r="D339" s="68"/>
      <c r="E339" s="68"/>
      <c r="F339" s="6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ht="60.75" customHeight="1">
      <c r="A340" s="68"/>
      <c r="B340" s="68"/>
      <c r="C340" s="68"/>
      <c r="D340" s="68"/>
      <c r="E340" s="68"/>
      <c r="F340" s="6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ht="60.75" customHeight="1">
      <c r="A341" s="68"/>
      <c r="B341" s="68"/>
      <c r="C341" s="68"/>
      <c r="D341" s="68"/>
      <c r="E341" s="68"/>
      <c r="F341" s="6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ht="60.75" customHeight="1">
      <c r="A342" s="68"/>
      <c r="B342" s="68"/>
      <c r="C342" s="68"/>
      <c r="D342" s="68"/>
      <c r="E342" s="68"/>
      <c r="F342" s="6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ht="60.75" customHeight="1">
      <c r="A343" s="68"/>
      <c r="B343" s="68"/>
      <c r="C343" s="68"/>
      <c r="D343" s="68"/>
      <c r="E343" s="68"/>
      <c r="F343" s="6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ht="60.75" customHeight="1">
      <c r="A344" s="68"/>
      <c r="B344" s="68"/>
      <c r="C344" s="68"/>
      <c r="D344" s="68"/>
      <c r="E344" s="68"/>
      <c r="F344" s="6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ht="60.75" customHeight="1">
      <c r="A345" s="68"/>
      <c r="B345" s="68"/>
      <c r="C345" s="68"/>
      <c r="D345" s="68"/>
      <c r="E345" s="68"/>
      <c r="F345" s="6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ht="60.75" customHeight="1">
      <c r="A346" s="68"/>
      <c r="B346" s="68"/>
      <c r="C346" s="68"/>
      <c r="D346" s="68"/>
      <c r="E346" s="68"/>
      <c r="F346" s="6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ht="60.75" customHeight="1">
      <c r="A347" s="68"/>
      <c r="B347" s="68"/>
      <c r="C347" s="68"/>
      <c r="D347" s="68"/>
      <c r="E347" s="68"/>
      <c r="F347" s="6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ht="60.75" customHeight="1">
      <c r="A348" s="68"/>
      <c r="B348" s="68"/>
      <c r="C348" s="68"/>
      <c r="D348" s="68"/>
      <c r="E348" s="68"/>
      <c r="F348" s="6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ht="60.75" customHeight="1">
      <c r="A349" s="68"/>
      <c r="B349" s="68"/>
      <c r="C349" s="68"/>
      <c r="D349" s="68"/>
      <c r="E349" s="68"/>
      <c r="F349" s="6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ht="60.75" customHeight="1">
      <c r="A350" s="68"/>
      <c r="B350" s="68"/>
      <c r="C350" s="68"/>
      <c r="D350" s="68"/>
      <c r="E350" s="68"/>
      <c r="F350" s="6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ht="60.75" customHeight="1">
      <c r="A351" s="68"/>
      <c r="B351" s="68"/>
      <c r="C351" s="68"/>
      <c r="D351" s="68"/>
      <c r="E351" s="68"/>
      <c r="F351" s="6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ht="60.75" customHeight="1">
      <c r="A352" s="68"/>
      <c r="B352" s="68"/>
      <c r="C352" s="68"/>
      <c r="D352" s="68"/>
      <c r="E352" s="68"/>
      <c r="F352" s="6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ht="60.75" customHeight="1">
      <c r="A353" s="68"/>
      <c r="B353" s="68"/>
      <c r="C353" s="68"/>
      <c r="D353" s="68"/>
      <c r="E353" s="68"/>
      <c r="F353" s="6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ht="60.75" customHeight="1">
      <c r="A354" s="68"/>
      <c r="B354" s="68"/>
      <c r="C354" s="68"/>
      <c r="D354" s="68"/>
      <c r="E354" s="68"/>
      <c r="F354" s="6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ht="60.75" customHeight="1">
      <c r="A355" s="68"/>
      <c r="B355" s="68"/>
      <c r="C355" s="68"/>
      <c r="D355" s="68"/>
      <c r="E355" s="68"/>
      <c r="F355" s="6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ht="60.75" customHeight="1">
      <c r="A356" s="68"/>
      <c r="B356" s="68"/>
      <c r="C356" s="68"/>
      <c r="D356" s="68"/>
      <c r="E356" s="68"/>
      <c r="F356" s="6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ht="60.75" customHeight="1">
      <c r="A357" s="68"/>
      <c r="B357" s="68"/>
      <c r="C357" s="68"/>
      <c r="D357" s="68"/>
      <c r="E357" s="68"/>
      <c r="F357" s="6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ht="60.75" customHeight="1">
      <c r="A358" s="68"/>
      <c r="B358" s="68"/>
      <c r="C358" s="68"/>
      <c r="D358" s="68"/>
      <c r="E358" s="68"/>
      <c r="F358" s="6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ht="60.75" customHeight="1">
      <c r="A359" s="68"/>
      <c r="B359" s="68"/>
      <c r="C359" s="68"/>
      <c r="D359" s="68"/>
      <c r="E359" s="68"/>
      <c r="F359" s="6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ht="60.75" customHeight="1">
      <c r="A360" s="68"/>
      <c r="B360" s="68"/>
      <c r="C360" s="68"/>
      <c r="D360" s="68"/>
      <c r="E360" s="68"/>
      <c r="F360" s="6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ht="60.75" customHeight="1">
      <c r="A361" s="68"/>
      <c r="B361" s="68"/>
      <c r="C361" s="68"/>
      <c r="D361" s="68"/>
      <c r="E361" s="68"/>
      <c r="F361" s="6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ht="60.75" customHeight="1">
      <c r="A362" s="68"/>
      <c r="B362" s="68"/>
      <c r="C362" s="68"/>
      <c r="D362" s="68"/>
      <c r="E362" s="68"/>
      <c r="F362" s="6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ht="60.75" customHeight="1">
      <c r="A363" s="68"/>
      <c r="B363" s="68"/>
      <c r="C363" s="68"/>
      <c r="D363" s="68"/>
      <c r="E363" s="68"/>
      <c r="F363" s="6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ht="60.75" customHeight="1">
      <c r="A364" s="68"/>
      <c r="B364" s="68"/>
      <c r="C364" s="68"/>
      <c r="D364" s="68"/>
      <c r="E364" s="68"/>
      <c r="F364" s="6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ht="60.75" customHeight="1">
      <c r="A365" s="68"/>
      <c r="B365" s="68"/>
      <c r="C365" s="68"/>
      <c r="D365" s="68"/>
      <c r="E365" s="68"/>
      <c r="F365" s="6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ht="60.75" customHeight="1">
      <c r="A366" s="68"/>
      <c r="B366" s="68"/>
      <c r="C366" s="68"/>
      <c r="D366" s="68"/>
      <c r="E366" s="68"/>
      <c r="F366" s="6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ht="60.75" customHeight="1">
      <c r="A367" s="68"/>
      <c r="B367" s="68"/>
      <c r="C367" s="68"/>
      <c r="D367" s="68"/>
      <c r="E367" s="68"/>
      <c r="F367" s="6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ht="60.75" customHeight="1">
      <c r="A368" s="68"/>
      <c r="B368" s="68"/>
      <c r="C368" s="68"/>
      <c r="D368" s="68"/>
      <c r="E368" s="68"/>
      <c r="F368" s="6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ht="60.75" customHeight="1">
      <c r="A369" s="68"/>
      <c r="B369" s="68"/>
      <c r="C369" s="68"/>
      <c r="D369" s="68"/>
      <c r="E369" s="68"/>
      <c r="F369" s="6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ht="60.75" customHeight="1">
      <c r="A370" s="68"/>
      <c r="B370" s="68"/>
      <c r="C370" s="68"/>
      <c r="D370" s="68"/>
      <c r="E370" s="68"/>
      <c r="F370" s="6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ht="60.75" customHeight="1">
      <c r="A371" s="68"/>
      <c r="B371" s="68"/>
      <c r="C371" s="68"/>
      <c r="D371" s="68"/>
      <c r="E371" s="68"/>
      <c r="F371" s="6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ht="60.75" customHeight="1">
      <c r="A372" s="68"/>
      <c r="B372" s="68"/>
      <c r="C372" s="68"/>
      <c r="D372" s="68"/>
      <c r="E372" s="68"/>
      <c r="F372" s="6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ht="60.75" customHeight="1">
      <c r="A373" s="68"/>
      <c r="B373" s="68"/>
      <c r="C373" s="68"/>
      <c r="D373" s="68"/>
      <c r="E373" s="68"/>
      <c r="F373" s="6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ht="60.75" customHeight="1">
      <c r="A374" s="68"/>
      <c r="B374" s="68"/>
      <c r="C374" s="68"/>
      <c r="D374" s="68"/>
      <c r="E374" s="68"/>
      <c r="F374" s="6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ht="60.75" customHeight="1">
      <c r="A375" s="68"/>
      <c r="B375" s="68"/>
      <c r="C375" s="68"/>
      <c r="D375" s="68"/>
      <c r="E375" s="68"/>
      <c r="F375" s="6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ht="60.75" customHeight="1">
      <c r="A376" s="68"/>
      <c r="B376" s="68"/>
      <c r="C376" s="68"/>
      <c r="D376" s="68"/>
      <c r="E376" s="68"/>
      <c r="F376" s="6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ht="60.75" customHeight="1">
      <c r="A377" s="68"/>
      <c r="B377" s="68"/>
      <c r="C377" s="68"/>
      <c r="D377" s="68"/>
      <c r="E377" s="68"/>
      <c r="F377" s="6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ht="60.75" customHeight="1">
      <c r="A378" s="68"/>
      <c r="B378" s="68"/>
      <c r="C378" s="68"/>
      <c r="D378" s="68"/>
      <c r="E378" s="68"/>
      <c r="F378" s="6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ht="60.75" customHeight="1">
      <c r="A379" s="68"/>
      <c r="B379" s="68"/>
      <c r="C379" s="68"/>
      <c r="D379" s="68"/>
      <c r="E379" s="68"/>
      <c r="F379" s="6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ht="60.75" customHeight="1">
      <c r="A380" s="68"/>
      <c r="B380" s="68"/>
      <c r="C380" s="68"/>
      <c r="D380" s="68"/>
      <c r="E380" s="68"/>
      <c r="F380" s="6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ht="60.75" customHeight="1">
      <c r="A381" s="68"/>
      <c r="B381" s="68"/>
      <c r="C381" s="68"/>
      <c r="D381" s="68"/>
      <c r="E381" s="68"/>
      <c r="F381" s="6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ht="60.75" customHeight="1">
      <c r="A382" s="68"/>
      <c r="B382" s="68"/>
      <c r="C382" s="68"/>
      <c r="D382" s="68"/>
      <c r="E382" s="68"/>
      <c r="F382" s="6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ht="60.75" customHeight="1">
      <c r="A383" s="68"/>
      <c r="B383" s="68"/>
      <c r="C383" s="68"/>
      <c r="D383" s="68"/>
      <c r="E383" s="68"/>
      <c r="F383" s="6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ht="60.75" customHeight="1">
      <c r="A384" s="68"/>
      <c r="B384" s="68"/>
      <c r="C384" s="68"/>
      <c r="D384" s="68"/>
      <c r="E384" s="68"/>
      <c r="F384" s="6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ht="60.75" customHeight="1">
      <c r="A385" s="68"/>
      <c r="B385" s="68"/>
      <c r="C385" s="68"/>
      <c r="D385" s="68"/>
      <c r="E385" s="68"/>
      <c r="F385" s="6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ht="60.75" customHeight="1">
      <c r="A386" s="68"/>
      <c r="B386" s="68"/>
      <c r="C386" s="68"/>
      <c r="D386" s="68"/>
      <c r="E386" s="68"/>
      <c r="F386" s="6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ht="60.75" customHeight="1">
      <c r="A387" s="68"/>
      <c r="B387" s="68"/>
      <c r="C387" s="68"/>
      <c r="D387" s="68"/>
      <c r="E387" s="68"/>
      <c r="F387" s="6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ht="60.75" customHeight="1">
      <c r="A388" s="68"/>
      <c r="B388" s="68"/>
      <c r="C388" s="68"/>
      <c r="D388" s="68"/>
      <c r="E388" s="68"/>
      <c r="F388" s="6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ht="60.75" customHeight="1">
      <c r="A389" s="68"/>
      <c r="B389" s="68"/>
      <c r="C389" s="68"/>
      <c r="D389" s="68"/>
      <c r="E389" s="68"/>
      <c r="F389" s="6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ht="60.75" customHeight="1">
      <c r="A390" s="68"/>
      <c r="B390" s="68"/>
      <c r="C390" s="68"/>
      <c r="D390" s="68"/>
      <c r="E390" s="68"/>
      <c r="F390" s="6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ht="60.75" customHeight="1">
      <c r="A391" s="68"/>
      <c r="B391" s="68"/>
      <c r="C391" s="68"/>
      <c r="D391" s="68"/>
      <c r="E391" s="68"/>
      <c r="F391" s="6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ht="60.75" customHeight="1">
      <c r="A392" s="68"/>
      <c r="B392" s="68"/>
      <c r="C392" s="68"/>
      <c r="D392" s="68"/>
      <c r="E392" s="68"/>
      <c r="F392" s="6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ht="60.75" customHeight="1">
      <c r="A393" s="68"/>
      <c r="B393" s="68"/>
      <c r="C393" s="68"/>
      <c r="D393" s="68"/>
      <c r="E393" s="68"/>
      <c r="F393" s="6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ht="60.75" customHeight="1">
      <c r="A394" s="68"/>
      <c r="B394" s="68"/>
      <c r="C394" s="68"/>
      <c r="D394" s="68"/>
      <c r="E394" s="68"/>
      <c r="F394" s="6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ht="60.75" customHeight="1">
      <c r="A395" s="68"/>
      <c r="B395" s="68"/>
      <c r="C395" s="68"/>
      <c r="D395" s="68"/>
      <c r="E395" s="68"/>
      <c r="F395" s="6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ht="60.75" customHeight="1">
      <c r="A396" s="68"/>
      <c r="B396" s="68"/>
      <c r="C396" s="68"/>
      <c r="D396" s="68"/>
      <c r="E396" s="68"/>
      <c r="F396" s="6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ht="60.75" customHeight="1">
      <c r="A397" s="68"/>
      <c r="B397" s="68"/>
      <c r="C397" s="68"/>
      <c r="D397" s="68"/>
      <c r="E397" s="68"/>
      <c r="F397" s="6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ht="60.75" customHeight="1">
      <c r="A398" s="68"/>
      <c r="B398" s="68"/>
      <c r="C398" s="68"/>
      <c r="D398" s="68"/>
      <c r="E398" s="68"/>
      <c r="F398" s="6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ht="60.75" customHeight="1">
      <c r="A399" s="68"/>
      <c r="B399" s="68"/>
      <c r="C399" s="68"/>
      <c r="D399" s="68"/>
      <c r="E399" s="68"/>
      <c r="F399" s="6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ht="60.75" customHeight="1">
      <c r="A400" s="68"/>
      <c r="B400" s="68"/>
      <c r="C400" s="68"/>
      <c r="D400" s="68"/>
      <c r="E400" s="68"/>
      <c r="F400" s="6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ht="60.75" customHeight="1">
      <c r="A401" s="68"/>
      <c r="B401" s="68"/>
      <c r="C401" s="68"/>
      <c r="D401" s="68"/>
      <c r="E401" s="68"/>
      <c r="F401" s="6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ht="60.75" customHeight="1">
      <c r="A402" s="68"/>
      <c r="B402" s="68"/>
      <c r="C402" s="68"/>
      <c r="D402" s="68"/>
      <c r="E402" s="68"/>
      <c r="F402" s="6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ht="60.75" customHeight="1">
      <c r="A403" s="68"/>
      <c r="B403" s="68"/>
      <c r="C403" s="68"/>
      <c r="D403" s="68"/>
      <c r="E403" s="68"/>
      <c r="F403" s="6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ht="60.75" customHeight="1">
      <c r="A404" s="68"/>
      <c r="B404" s="68"/>
      <c r="C404" s="68"/>
      <c r="D404" s="68"/>
      <c r="E404" s="68"/>
      <c r="F404" s="6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ht="60.75" customHeight="1">
      <c r="A405" s="68"/>
      <c r="B405" s="68"/>
      <c r="C405" s="68"/>
      <c r="D405" s="68"/>
      <c r="E405" s="68"/>
      <c r="F405" s="6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ht="60.75" customHeight="1">
      <c r="A406" s="68"/>
      <c r="B406" s="68"/>
      <c r="C406" s="68"/>
      <c r="D406" s="68"/>
      <c r="E406" s="68"/>
      <c r="F406" s="6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ht="60.75" customHeight="1">
      <c r="A407" s="68"/>
      <c r="B407" s="68"/>
      <c r="C407" s="68"/>
      <c r="D407" s="68"/>
      <c r="E407" s="68"/>
      <c r="F407" s="6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ht="60.75" customHeight="1">
      <c r="A408" s="68"/>
      <c r="B408" s="68"/>
      <c r="C408" s="68"/>
      <c r="D408" s="68"/>
      <c r="E408" s="68"/>
      <c r="F408" s="6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ht="60.75" customHeight="1">
      <c r="A409" s="68"/>
      <c r="B409" s="68"/>
      <c r="C409" s="68"/>
      <c r="D409" s="68"/>
      <c r="E409" s="68"/>
      <c r="F409" s="6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ht="60.75" customHeight="1">
      <c r="A410" s="68"/>
      <c r="B410" s="68"/>
      <c r="C410" s="68"/>
      <c r="D410" s="68"/>
      <c r="E410" s="68"/>
      <c r="F410" s="6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ht="60.75" customHeight="1">
      <c r="A411" s="68"/>
      <c r="B411" s="68"/>
      <c r="C411" s="68"/>
      <c r="D411" s="68"/>
      <c r="E411" s="68"/>
      <c r="F411" s="6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ht="60.75" customHeight="1">
      <c r="A412" s="68"/>
      <c r="B412" s="68"/>
      <c r="C412" s="68"/>
      <c r="D412" s="68"/>
      <c r="E412" s="68"/>
      <c r="F412" s="6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ht="60.75" customHeight="1">
      <c r="A413" s="68"/>
      <c r="B413" s="68"/>
      <c r="C413" s="68"/>
      <c r="D413" s="68"/>
      <c r="E413" s="68"/>
      <c r="F413" s="6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ht="60.75" customHeight="1">
      <c r="A414" s="68"/>
      <c r="B414" s="68"/>
      <c r="C414" s="68"/>
      <c r="D414" s="68"/>
      <c r="E414" s="68"/>
      <c r="F414" s="6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ht="60.75" customHeight="1">
      <c r="A415" s="68"/>
      <c r="B415" s="68"/>
      <c r="C415" s="68"/>
      <c r="D415" s="68"/>
      <c r="E415" s="68"/>
      <c r="F415" s="6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ht="60.75" customHeight="1">
      <c r="A416" s="68"/>
      <c r="B416" s="68"/>
      <c r="C416" s="68"/>
      <c r="D416" s="68"/>
      <c r="E416" s="68"/>
      <c r="F416" s="6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ht="60.75" customHeight="1">
      <c r="A417" s="68"/>
      <c r="B417" s="68"/>
      <c r="C417" s="68"/>
      <c r="D417" s="68"/>
      <c r="E417" s="68"/>
      <c r="F417" s="6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ht="60.75" customHeight="1">
      <c r="A418" s="68"/>
      <c r="B418" s="68"/>
      <c r="C418" s="68"/>
      <c r="D418" s="68"/>
      <c r="E418" s="68"/>
      <c r="F418" s="6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ht="60.75" customHeight="1">
      <c r="A419" s="68"/>
      <c r="B419" s="68"/>
      <c r="C419" s="68"/>
      <c r="D419" s="68"/>
      <c r="E419" s="68"/>
      <c r="F419" s="6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ht="60.75" customHeight="1">
      <c r="A420" s="68"/>
      <c r="B420" s="68"/>
      <c r="C420" s="68"/>
      <c r="D420" s="68"/>
      <c r="E420" s="68"/>
      <c r="F420" s="6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ht="60.75" customHeight="1">
      <c r="A421" s="68"/>
      <c r="B421" s="68"/>
      <c r="C421" s="68"/>
      <c r="D421" s="68"/>
      <c r="E421" s="68"/>
      <c r="F421" s="6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ht="60.75" customHeight="1">
      <c r="A422" s="68"/>
      <c r="B422" s="68"/>
      <c r="C422" s="68"/>
      <c r="D422" s="68"/>
      <c r="E422" s="68"/>
      <c r="F422" s="6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ht="60.75" customHeight="1">
      <c r="A423" s="68"/>
      <c r="B423" s="68"/>
      <c r="C423" s="68"/>
      <c r="D423" s="68"/>
      <c r="E423" s="68"/>
      <c r="F423" s="6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ht="60.75" customHeight="1">
      <c r="A424" s="68"/>
      <c r="B424" s="68"/>
      <c r="C424" s="68"/>
      <c r="D424" s="68"/>
      <c r="E424" s="68"/>
      <c r="F424" s="6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ht="60.75" customHeight="1">
      <c r="A425" s="68"/>
      <c r="B425" s="68"/>
      <c r="C425" s="68"/>
      <c r="D425" s="68"/>
      <c r="E425" s="68"/>
      <c r="F425" s="6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ht="60.75" customHeight="1">
      <c r="A426" s="68"/>
      <c r="B426" s="68"/>
      <c r="C426" s="68"/>
      <c r="D426" s="68"/>
      <c r="E426" s="68"/>
      <c r="F426" s="6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ht="60.75" customHeight="1">
      <c r="A427" s="68"/>
      <c r="B427" s="68"/>
      <c r="C427" s="68"/>
      <c r="D427" s="68"/>
      <c r="E427" s="68"/>
      <c r="F427" s="6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ht="60.75" customHeight="1">
      <c r="A428" s="68"/>
      <c r="B428" s="68"/>
      <c r="C428" s="68"/>
      <c r="D428" s="68"/>
      <c r="E428" s="68"/>
      <c r="F428" s="6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ht="60.75" customHeight="1">
      <c r="A429" s="68"/>
      <c r="B429" s="68"/>
      <c r="C429" s="68"/>
      <c r="D429" s="68"/>
      <c r="E429" s="68"/>
      <c r="F429" s="6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ht="60.75" customHeight="1">
      <c r="A430" s="68"/>
      <c r="B430" s="68"/>
      <c r="C430" s="68"/>
      <c r="D430" s="68"/>
      <c r="E430" s="68"/>
      <c r="F430" s="6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ht="60.75" customHeight="1">
      <c r="A431" s="68"/>
      <c r="B431" s="68"/>
      <c r="C431" s="68"/>
      <c r="D431" s="68"/>
      <c r="E431" s="68"/>
      <c r="F431" s="6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ht="60.75" customHeight="1">
      <c r="A432" s="68"/>
      <c r="B432" s="68"/>
      <c r="C432" s="68"/>
      <c r="D432" s="68"/>
      <c r="E432" s="68"/>
      <c r="F432" s="6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ht="60.75" customHeight="1">
      <c r="A433" s="68"/>
      <c r="B433" s="68"/>
      <c r="C433" s="68"/>
      <c r="D433" s="68"/>
      <c r="E433" s="68"/>
      <c r="F433" s="6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ht="60.75" customHeight="1">
      <c r="A434" s="68"/>
      <c r="B434" s="68"/>
      <c r="C434" s="68"/>
      <c r="D434" s="68"/>
      <c r="E434" s="68"/>
      <c r="F434" s="6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ht="60.75" customHeight="1">
      <c r="A435" s="68"/>
      <c r="B435" s="68"/>
      <c r="C435" s="68"/>
      <c r="D435" s="68"/>
      <c r="E435" s="68"/>
      <c r="F435" s="6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ht="60.75" customHeight="1">
      <c r="A436" s="68"/>
      <c r="B436" s="68"/>
      <c r="C436" s="68"/>
      <c r="D436" s="68"/>
      <c r="E436" s="68"/>
      <c r="F436" s="6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ht="60.75" customHeight="1">
      <c r="A437" s="68"/>
      <c r="B437" s="68"/>
      <c r="C437" s="68"/>
      <c r="D437" s="68"/>
      <c r="E437" s="68"/>
      <c r="F437" s="6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ht="60.75" customHeight="1">
      <c r="A438" s="68"/>
      <c r="B438" s="68"/>
      <c r="C438" s="68"/>
      <c r="D438" s="68"/>
      <c r="E438" s="68"/>
      <c r="F438" s="6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ht="60.75" customHeight="1">
      <c r="A439" s="68"/>
      <c r="B439" s="68"/>
      <c r="C439" s="68"/>
      <c r="D439" s="68"/>
      <c r="E439" s="68"/>
      <c r="F439" s="6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ht="60.75" customHeight="1">
      <c r="A440" s="68"/>
      <c r="B440" s="68"/>
      <c r="C440" s="68"/>
      <c r="D440" s="68"/>
      <c r="E440" s="68"/>
      <c r="F440" s="6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ht="60.75" customHeight="1">
      <c r="A441" s="68"/>
      <c r="B441" s="68"/>
      <c r="C441" s="68"/>
      <c r="D441" s="68"/>
      <c r="E441" s="68"/>
      <c r="F441" s="6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ht="60.75" customHeight="1">
      <c r="A442" s="68"/>
      <c r="B442" s="68"/>
      <c r="C442" s="68"/>
      <c r="D442" s="68"/>
      <c r="E442" s="68"/>
      <c r="F442" s="6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ht="60.75" customHeight="1">
      <c r="A443" s="68"/>
      <c r="B443" s="68"/>
      <c r="C443" s="68"/>
      <c r="D443" s="68"/>
      <c r="E443" s="68"/>
      <c r="F443" s="6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ht="60.75" customHeight="1">
      <c r="A444" s="68"/>
      <c r="B444" s="68"/>
      <c r="C444" s="68"/>
      <c r="D444" s="68"/>
      <c r="E444" s="68"/>
      <c r="F444" s="6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ht="60.75" customHeight="1">
      <c r="A445" s="68"/>
      <c r="B445" s="68"/>
      <c r="C445" s="68"/>
      <c r="D445" s="68"/>
      <c r="E445" s="68"/>
      <c r="F445" s="6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ht="60.75" customHeight="1">
      <c r="A446" s="68"/>
      <c r="B446" s="68"/>
      <c r="C446" s="68"/>
      <c r="D446" s="68"/>
      <c r="E446" s="68"/>
      <c r="F446" s="6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ht="60.75" customHeight="1">
      <c r="A447" s="68"/>
      <c r="B447" s="68"/>
      <c r="C447" s="68"/>
      <c r="D447" s="68"/>
      <c r="E447" s="68"/>
      <c r="F447" s="6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ht="60.75" customHeight="1">
      <c r="A448" s="68"/>
      <c r="B448" s="68"/>
      <c r="C448" s="68"/>
      <c r="D448" s="68"/>
      <c r="E448" s="68"/>
      <c r="F448" s="6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ht="60.75" customHeight="1">
      <c r="A449" s="68"/>
      <c r="B449" s="68"/>
      <c r="C449" s="68"/>
      <c r="D449" s="68"/>
      <c r="E449" s="68"/>
      <c r="F449" s="6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ht="60.75" customHeight="1">
      <c r="A450" s="68"/>
      <c r="B450" s="68"/>
      <c r="C450" s="68"/>
      <c r="D450" s="68"/>
      <c r="E450" s="68"/>
      <c r="F450" s="6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ht="60.75" customHeight="1">
      <c r="A451" s="68"/>
      <c r="B451" s="68"/>
      <c r="C451" s="68"/>
      <c r="D451" s="68"/>
      <c r="E451" s="68"/>
      <c r="F451" s="6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ht="60.75" customHeight="1">
      <c r="A452" s="68"/>
      <c r="B452" s="68"/>
      <c r="C452" s="68"/>
      <c r="D452" s="68"/>
      <c r="E452" s="68"/>
      <c r="F452" s="6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ht="60.75" customHeight="1">
      <c r="A453" s="68"/>
      <c r="B453" s="68"/>
      <c r="C453" s="68"/>
      <c r="D453" s="68"/>
      <c r="E453" s="68"/>
      <c r="F453" s="6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ht="60.75" customHeight="1">
      <c r="A454" s="68"/>
      <c r="B454" s="68"/>
      <c r="C454" s="68"/>
      <c r="D454" s="68"/>
      <c r="E454" s="68"/>
      <c r="F454" s="6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ht="60.75" customHeight="1">
      <c r="A455" s="68"/>
      <c r="B455" s="68"/>
      <c r="C455" s="68"/>
      <c r="D455" s="68"/>
      <c r="E455" s="68"/>
      <c r="F455" s="6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ht="60.75" customHeight="1">
      <c r="A456" s="68"/>
      <c r="B456" s="68"/>
      <c r="C456" s="68"/>
      <c r="D456" s="68"/>
      <c r="E456" s="68"/>
      <c r="F456" s="6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ht="60.75" customHeight="1">
      <c r="A457" s="68"/>
      <c r="B457" s="68"/>
      <c r="C457" s="68"/>
      <c r="D457" s="68"/>
      <c r="E457" s="68"/>
      <c r="F457" s="6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ht="60.75" customHeight="1">
      <c r="A458" s="68"/>
      <c r="B458" s="68"/>
      <c r="C458" s="68"/>
      <c r="D458" s="68"/>
      <c r="E458" s="68"/>
      <c r="F458" s="6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ht="60.75" customHeight="1">
      <c r="A459" s="68"/>
      <c r="B459" s="68"/>
      <c r="C459" s="68"/>
      <c r="D459" s="68"/>
      <c r="E459" s="68"/>
      <c r="F459" s="6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ht="60.75" customHeight="1">
      <c r="A460" s="68"/>
      <c r="B460" s="68"/>
      <c r="C460" s="68"/>
      <c r="D460" s="68"/>
      <c r="E460" s="68"/>
      <c r="F460" s="6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ht="60.75" customHeight="1">
      <c r="A461" s="68"/>
      <c r="B461" s="68"/>
      <c r="C461" s="68"/>
      <c r="D461" s="68"/>
      <c r="E461" s="68"/>
      <c r="F461" s="6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ht="60.75" customHeight="1">
      <c r="A462" s="68"/>
      <c r="B462" s="68"/>
      <c r="C462" s="68"/>
      <c r="D462" s="68"/>
      <c r="E462" s="68"/>
      <c r="F462" s="6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ht="60.75" customHeight="1">
      <c r="A463" s="68"/>
      <c r="B463" s="68"/>
      <c r="C463" s="68"/>
      <c r="D463" s="68"/>
      <c r="E463" s="68"/>
      <c r="F463" s="6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ht="60.75" customHeight="1">
      <c r="A464" s="68"/>
      <c r="B464" s="68"/>
      <c r="C464" s="68"/>
      <c r="D464" s="68"/>
      <c r="E464" s="68"/>
      <c r="F464" s="6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ht="60.75" customHeight="1">
      <c r="A465" s="68"/>
      <c r="B465" s="68"/>
      <c r="C465" s="68"/>
      <c r="D465" s="68"/>
      <c r="E465" s="68"/>
      <c r="F465" s="6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ht="60.75" customHeight="1">
      <c r="A466" s="68"/>
      <c r="B466" s="68"/>
      <c r="C466" s="68"/>
      <c r="D466" s="68"/>
      <c r="E466" s="68"/>
      <c r="F466" s="6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ht="60.75" customHeight="1">
      <c r="A467" s="68"/>
      <c r="B467" s="68"/>
      <c r="C467" s="68"/>
      <c r="D467" s="68"/>
      <c r="E467" s="68"/>
      <c r="F467" s="6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ht="60.75" customHeight="1">
      <c r="A468" s="68"/>
      <c r="B468" s="68"/>
      <c r="C468" s="68"/>
      <c r="D468" s="68"/>
      <c r="E468" s="68"/>
      <c r="F468" s="6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ht="60.75" customHeight="1">
      <c r="A469" s="68"/>
      <c r="B469" s="68"/>
      <c r="C469" s="68"/>
      <c r="D469" s="68"/>
      <c r="E469" s="68"/>
      <c r="F469" s="6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ht="60.75" customHeight="1">
      <c r="A470" s="68"/>
      <c r="B470" s="68"/>
      <c r="C470" s="68"/>
      <c r="D470" s="68"/>
      <c r="E470" s="68"/>
      <c r="F470" s="6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ht="60.75" customHeight="1">
      <c r="A471" s="68"/>
      <c r="B471" s="68"/>
      <c r="C471" s="68"/>
      <c r="D471" s="68"/>
      <c r="E471" s="68"/>
      <c r="F471" s="6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ht="60.75" customHeight="1">
      <c r="A472" s="68"/>
      <c r="B472" s="68"/>
      <c r="C472" s="68"/>
      <c r="D472" s="68"/>
      <c r="E472" s="68"/>
      <c r="F472" s="6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ht="60.75" customHeight="1">
      <c r="A473" s="68"/>
      <c r="B473" s="68"/>
      <c r="C473" s="68"/>
      <c r="D473" s="68"/>
      <c r="E473" s="68"/>
      <c r="F473" s="6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ht="60.75" customHeight="1">
      <c r="A474" s="68"/>
      <c r="B474" s="68"/>
      <c r="C474" s="68"/>
      <c r="D474" s="68"/>
      <c r="E474" s="68"/>
      <c r="F474" s="6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ht="60.75" customHeight="1">
      <c r="A475" s="68"/>
      <c r="B475" s="68"/>
      <c r="C475" s="68"/>
      <c r="D475" s="68"/>
      <c r="E475" s="68"/>
      <c r="F475" s="6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ht="60.75" customHeight="1">
      <c r="A476" s="68"/>
      <c r="B476" s="68"/>
      <c r="C476" s="68"/>
      <c r="D476" s="68"/>
      <c r="E476" s="68"/>
      <c r="F476" s="6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ht="60.75" customHeight="1">
      <c r="A477" s="68"/>
      <c r="B477" s="68"/>
      <c r="C477" s="68"/>
      <c r="D477" s="68"/>
      <c r="E477" s="68"/>
      <c r="F477" s="6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ht="60.75" customHeight="1">
      <c r="A478" s="68"/>
      <c r="B478" s="68"/>
      <c r="C478" s="68"/>
      <c r="D478" s="68"/>
      <c r="E478" s="68"/>
      <c r="F478" s="6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ht="60.75" customHeight="1">
      <c r="A479" s="68"/>
      <c r="B479" s="68"/>
      <c r="C479" s="68"/>
      <c r="D479" s="68"/>
      <c r="E479" s="68"/>
      <c r="F479" s="6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ht="60.75" customHeight="1">
      <c r="A480" s="68"/>
      <c r="B480" s="68"/>
      <c r="C480" s="68"/>
      <c r="D480" s="68"/>
      <c r="E480" s="68"/>
      <c r="F480" s="6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ht="60.75" customHeight="1">
      <c r="A481" s="68"/>
      <c r="B481" s="68"/>
      <c r="C481" s="68"/>
      <c r="D481" s="68"/>
      <c r="E481" s="68"/>
      <c r="F481" s="6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ht="60.75" customHeight="1">
      <c r="A482" s="68"/>
      <c r="B482" s="68"/>
      <c r="C482" s="68"/>
      <c r="D482" s="68"/>
      <c r="E482" s="68"/>
      <c r="F482" s="6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ht="60.75" customHeight="1">
      <c r="A483" s="68"/>
      <c r="B483" s="68"/>
      <c r="C483" s="68"/>
      <c r="D483" s="68"/>
      <c r="E483" s="68"/>
      <c r="F483" s="6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ht="60.75" customHeight="1">
      <c r="A484" s="68"/>
      <c r="B484" s="68"/>
      <c r="C484" s="68"/>
      <c r="D484" s="68"/>
      <c r="E484" s="68"/>
      <c r="F484" s="6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ht="60.75" customHeight="1">
      <c r="A485" s="68"/>
      <c r="B485" s="68"/>
      <c r="C485" s="68"/>
      <c r="D485" s="68"/>
      <c r="E485" s="68"/>
      <c r="F485" s="6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ht="60.75" customHeight="1">
      <c r="A486" s="68"/>
      <c r="B486" s="68"/>
      <c r="C486" s="68"/>
      <c r="D486" s="68"/>
      <c r="E486" s="68"/>
      <c r="F486" s="6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ht="60.75" customHeight="1">
      <c r="A487" s="68"/>
      <c r="B487" s="68"/>
      <c r="C487" s="68"/>
      <c r="D487" s="68"/>
      <c r="E487" s="68"/>
      <c r="F487" s="6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ht="60.75" customHeight="1">
      <c r="A488" s="68"/>
      <c r="B488" s="68"/>
      <c r="C488" s="68"/>
      <c r="D488" s="68"/>
      <c r="E488" s="68"/>
      <c r="F488" s="6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ht="60.75" customHeight="1">
      <c r="A489" s="68"/>
      <c r="B489" s="68"/>
      <c r="C489" s="68"/>
      <c r="D489" s="68"/>
      <c r="E489" s="68"/>
      <c r="F489" s="6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ht="60.75" customHeight="1">
      <c r="A490" s="68"/>
      <c r="B490" s="68"/>
      <c r="C490" s="68"/>
      <c r="D490" s="68"/>
      <c r="E490" s="68"/>
      <c r="F490" s="6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ht="60.75" customHeight="1">
      <c r="A491" s="68"/>
      <c r="B491" s="68"/>
      <c r="C491" s="68"/>
      <c r="D491" s="68"/>
      <c r="E491" s="68"/>
      <c r="F491" s="6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ht="60.75" customHeight="1">
      <c r="A492" s="68"/>
      <c r="B492" s="68"/>
      <c r="C492" s="68"/>
      <c r="D492" s="68"/>
      <c r="E492" s="68"/>
      <c r="F492" s="6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ht="60.75" customHeight="1">
      <c r="A493" s="68"/>
      <c r="B493" s="68"/>
      <c r="C493" s="68"/>
      <c r="D493" s="68"/>
      <c r="E493" s="68"/>
      <c r="F493" s="6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ht="60.75" customHeight="1">
      <c r="A494" s="68"/>
      <c r="B494" s="68"/>
      <c r="C494" s="68"/>
      <c r="D494" s="68"/>
      <c r="E494" s="68"/>
      <c r="F494" s="6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ht="60.75" customHeight="1">
      <c r="A495" s="68"/>
      <c r="B495" s="68"/>
      <c r="C495" s="68"/>
      <c r="D495" s="68"/>
      <c r="E495" s="68"/>
      <c r="F495" s="6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ht="60.75" customHeight="1">
      <c r="A496" s="68"/>
      <c r="B496" s="68"/>
      <c r="C496" s="68"/>
      <c r="D496" s="68"/>
      <c r="E496" s="68"/>
      <c r="F496" s="6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ht="60.75" customHeight="1">
      <c r="A497" s="68"/>
      <c r="B497" s="68"/>
      <c r="C497" s="68"/>
      <c r="D497" s="68"/>
      <c r="E497" s="68"/>
      <c r="F497" s="6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ht="60.75" customHeight="1">
      <c r="A498" s="68"/>
      <c r="B498" s="68"/>
      <c r="C498" s="68"/>
      <c r="D498" s="68"/>
      <c r="E498" s="68"/>
      <c r="F498" s="6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ht="60.75" customHeight="1">
      <c r="A499" s="68"/>
      <c r="B499" s="68"/>
      <c r="C499" s="68"/>
      <c r="D499" s="68"/>
      <c r="E499" s="68"/>
      <c r="F499" s="6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ht="60.75" customHeight="1">
      <c r="A500" s="68"/>
      <c r="B500" s="68"/>
      <c r="C500" s="68"/>
      <c r="D500" s="68"/>
      <c r="E500" s="68"/>
      <c r="F500" s="6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ht="60.75" customHeight="1">
      <c r="A501" s="68"/>
      <c r="B501" s="68"/>
      <c r="C501" s="68"/>
      <c r="D501" s="68"/>
      <c r="E501" s="68"/>
      <c r="F501" s="6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ht="60.75" customHeight="1">
      <c r="A502" s="68"/>
      <c r="B502" s="68"/>
      <c r="C502" s="68"/>
      <c r="D502" s="68"/>
      <c r="E502" s="68"/>
      <c r="F502" s="6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ht="60.75" customHeight="1">
      <c r="A503" s="68"/>
      <c r="B503" s="68"/>
      <c r="C503" s="68"/>
      <c r="D503" s="68"/>
      <c r="E503" s="68"/>
      <c r="F503" s="6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ht="60.75" customHeight="1">
      <c r="A504" s="68"/>
      <c r="B504" s="68"/>
      <c r="C504" s="68"/>
      <c r="D504" s="68"/>
      <c r="E504" s="68"/>
      <c r="F504" s="6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ht="60.75" customHeight="1">
      <c r="A505" s="68"/>
      <c r="B505" s="68"/>
      <c r="C505" s="68"/>
      <c r="D505" s="68"/>
      <c r="E505" s="68"/>
      <c r="F505" s="6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ht="60.75" customHeight="1">
      <c r="A506" s="68"/>
      <c r="B506" s="68"/>
      <c r="C506" s="68"/>
      <c r="D506" s="68"/>
      <c r="E506" s="68"/>
      <c r="F506" s="6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ht="60.75" customHeight="1">
      <c r="A507" s="68"/>
      <c r="B507" s="68"/>
      <c r="C507" s="68"/>
      <c r="D507" s="68"/>
      <c r="E507" s="68"/>
      <c r="F507" s="6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ht="60.75" customHeight="1">
      <c r="A508" s="68"/>
      <c r="B508" s="68"/>
      <c r="C508" s="68"/>
      <c r="D508" s="68"/>
      <c r="E508" s="68"/>
      <c r="F508" s="6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ht="60.75" customHeight="1">
      <c r="A509" s="68"/>
      <c r="B509" s="68"/>
      <c r="C509" s="68"/>
      <c r="D509" s="68"/>
      <c r="E509" s="68"/>
      <c r="F509" s="6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ht="60.75" customHeight="1">
      <c r="A510" s="68"/>
      <c r="B510" s="68"/>
      <c r="C510" s="68"/>
      <c r="D510" s="68"/>
      <c r="E510" s="68"/>
      <c r="F510" s="6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ht="60.75" customHeight="1">
      <c r="A511" s="68"/>
      <c r="B511" s="68"/>
      <c r="C511" s="68"/>
      <c r="D511" s="68"/>
      <c r="E511" s="68"/>
      <c r="F511" s="6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ht="60.75" customHeight="1">
      <c r="A512" s="68"/>
      <c r="B512" s="68"/>
      <c r="C512" s="68"/>
      <c r="D512" s="68"/>
      <c r="E512" s="68"/>
      <c r="F512" s="6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ht="60.75" customHeight="1">
      <c r="A513" s="68"/>
      <c r="B513" s="68"/>
      <c r="C513" s="68"/>
      <c r="D513" s="68"/>
      <c r="E513" s="68"/>
      <c r="F513" s="6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ht="60.75" customHeight="1">
      <c r="A514" s="68"/>
      <c r="B514" s="68"/>
      <c r="C514" s="68"/>
      <c r="D514" s="68"/>
      <c r="E514" s="68"/>
      <c r="F514" s="6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ht="60.75" customHeight="1">
      <c r="A515" s="68"/>
      <c r="B515" s="68"/>
      <c r="C515" s="68"/>
      <c r="D515" s="68"/>
      <c r="E515" s="68"/>
      <c r="F515" s="6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ht="60.75" customHeight="1">
      <c r="A516" s="68"/>
      <c r="B516" s="68"/>
      <c r="C516" s="68"/>
      <c r="D516" s="68"/>
      <c r="E516" s="68"/>
      <c r="F516" s="6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ht="60.75" customHeight="1">
      <c r="A517" s="68"/>
      <c r="B517" s="68"/>
      <c r="C517" s="68"/>
      <c r="D517" s="68"/>
      <c r="E517" s="68"/>
      <c r="F517" s="6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ht="60.75" customHeight="1">
      <c r="A518" s="68"/>
      <c r="B518" s="68"/>
      <c r="C518" s="68"/>
      <c r="D518" s="68"/>
      <c r="E518" s="68"/>
      <c r="F518" s="6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ht="60.75" customHeight="1">
      <c r="A519" s="68"/>
      <c r="B519" s="68"/>
      <c r="C519" s="68"/>
      <c r="D519" s="68"/>
      <c r="E519" s="68"/>
      <c r="F519" s="6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ht="60.75" customHeight="1">
      <c r="A520" s="68"/>
      <c r="B520" s="68"/>
      <c r="C520" s="68"/>
      <c r="D520" s="68"/>
      <c r="E520" s="68"/>
      <c r="F520" s="6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ht="60.75" customHeight="1">
      <c r="A521" s="68"/>
      <c r="B521" s="68"/>
      <c r="C521" s="68"/>
      <c r="D521" s="68"/>
      <c r="E521" s="68"/>
      <c r="F521" s="6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ht="60.75" customHeight="1">
      <c r="A522" s="68"/>
      <c r="B522" s="68"/>
      <c r="C522" s="68"/>
      <c r="D522" s="68"/>
      <c r="E522" s="68"/>
      <c r="F522" s="6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ht="60.75" customHeight="1">
      <c r="A523" s="68"/>
      <c r="B523" s="68"/>
      <c r="C523" s="68"/>
      <c r="D523" s="68"/>
      <c r="E523" s="68"/>
      <c r="F523" s="6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ht="60.75" customHeight="1">
      <c r="A524" s="68"/>
      <c r="B524" s="68"/>
      <c r="C524" s="68"/>
      <c r="D524" s="68"/>
      <c r="E524" s="68"/>
      <c r="F524" s="6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ht="60.75" customHeight="1">
      <c r="A525" s="68"/>
      <c r="B525" s="68"/>
      <c r="C525" s="68"/>
      <c r="D525" s="68"/>
      <c r="E525" s="68"/>
      <c r="F525" s="6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ht="60.75" customHeight="1">
      <c r="A526" s="68"/>
      <c r="B526" s="68"/>
      <c r="C526" s="68"/>
      <c r="D526" s="68"/>
      <c r="E526" s="68"/>
      <c r="F526" s="6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ht="60.75" customHeight="1">
      <c r="A527" s="68"/>
      <c r="B527" s="68"/>
      <c r="C527" s="68"/>
      <c r="D527" s="68"/>
      <c r="E527" s="68"/>
      <c r="F527" s="6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ht="60.75" customHeight="1">
      <c r="A528" s="68"/>
      <c r="B528" s="68"/>
      <c r="C528" s="68"/>
      <c r="D528" s="68"/>
      <c r="E528" s="68"/>
      <c r="F528" s="6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ht="60.75" customHeight="1">
      <c r="A529" s="68"/>
      <c r="B529" s="68"/>
      <c r="C529" s="68"/>
      <c r="D529" s="68"/>
      <c r="E529" s="68"/>
      <c r="F529" s="6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ht="60.75" customHeight="1">
      <c r="A530" s="68"/>
      <c r="B530" s="68"/>
      <c r="C530" s="68"/>
      <c r="D530" s="68"/>
      <c r="E530" s="68"/>
      <c r="F530" s="6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ht="60.75" customHeight="1">
      <c r="A531" s="68"/>
      <c r="B531" s="68"/>
      <c r="C531" s="68"/>
      <c r="D531" s="68"/>
      <c r="E531" s="68"/>
      <c r="F531" s="6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ht="60.75" customHeight="1">
      <c r="A532" s="68"/>
      <c r="B532" s="68"/>
      <c r="C532" s="68"/>
      <c r="D532" s="68"/>
      <c r="E532" s="68"/>
      <c r="F532" s="6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ht="60.75" customHeight="1">
      <c r="A533" s="68"/>
      <c r="B533" s="68"/>
      <c r="C533" s="68"/>
      <c r="D533" s="68"/>
      <c r="E533" s="68"/>
      <c r="F533" s="6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ht="60.75" customHeight="1">
      <c r="A534" s="68"/>
      <c r="B534" s="68"/>
      <c r="C534" s="68"/>
      <c r="D534" s="68"/>
      <c r="E534" s="68"/>
      <c r="F534" s="6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ht="60.75" customHeight="1">
      <c r="A535" s="68"/>
      <c r="B535" s="68"/>
      <c r="C535" s="68"/>
      <c r="D535" s="68"/>
      <c r="E535" s="68"/>
      <c r="F535" s="6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ht="60.75" customHeight="1">
      <c r="A536" s="68"/>
      <c r="B536" s="68"/>
      <c r="C536" s="68"/>
      <c r="D536" s="68"/>
      <c r="E536" s="68"/>
      <c r="F536" s="6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ht="60.75" customHeight="1">
      <c r="A537" s="68"/>
      <c r="B537" s="68"/>
      <c r="C537" s="68"/>
      <c r="D537" s="68"/>
      <c r="E537" s="68"/>
      <c r="F537" s="6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ht="60.75" customHeight="1">
      <c r="A538" s="68"/>
      <c r="B538" s="68"/>
      <c r="C538" s="68"/>
      <c r="D538" s="68"/>
      <c r="E538" s="68"/>
      <c r="F538" s="6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ht="60.75" customHeight="1">
      <c r="A539" s="68"/>
      <c r="B539" s="68"/>
      <c r="C539" s="68"/>
      <c r="D539" s="68"/>
      <c r="E539" s="68"/>
      <c r="F539" s="6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ht="60.75" customHeight="1">
      <c r="A540" s="68"/>
      <c r="B540" s="68"/>
      <c r="C540" s="68"/>
      <c r="D540" s="68"/>
      <c r="E540" s="68"/>
      <c r="F540" s="6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ht="60.75" customHeight="1">
      <c r="A541" s="68"/>
      <c r="B541" s="68"/>
      <c r="C541" s="68"/>
      <c r="D541" s="68"/>
      <c r="E541" s="68"/>
      <c r="F541" s="6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ht="60.75" customHeight="1">
      <c r="A542" s="68"/>
      <c r="B542" s="68"/>
      <c r="C542" s="68"/>
      <c r="D542" s="68"/>
      <c r="E542" s="68"/>
      <c r="F542" s="6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ht="60.75" customHeight="1">
      <c r="A543" s="68"/>
      <c r="B543" s="68"/>
      <c r="C543" s="68"/>
      <c r="D543" s="68"/>
      <c r="E543" s="68"/>
      <c r="F543" s="6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ht="60.75" customHeight="1">
      <c r="A544" s="68"/>
      <c r="B544" s="68"/>
      <c r="C544" s="68"/>
      <c r="D544" s="68"/>
      <c r="E544" s="68"/>
      <c r="F544" s="6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ht="60.75" customHeight="1">
      <c r="A545" s="68"/>
      <c r="B545" s="68"/>
      <c r="C545" s="68"/>
      <c r="D545" s="68"/>
      <c r="E545" s="68"/>
      <c r="F545" s="6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ht="60.75" customHeight="1">
      <c r="A546" s="68"/>
      <c r="B546" s="68"/>
      <c r="C546" s="68"/>
      <c r="D546" s="68"/>
      <c r="E546" s="68"/>
      <c r="F546" s="6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ht="60.75" customHeight="1">
      <c r="A547" s="68"/>
      <c r="B547" s="68"/>
      <c r="C547" s="68"/>
      <c r="D547" s="68"/>
      <c r="E547" s="68"/>
      <c r="F547" s="6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ht="60.75" customHeight="1">
      <c r="A548" s="68"/>
      <c r="B548" s="68"/>
      <c r="C548" s="68"/>
      <c r="D548" s="68"/>
      <c r="E548" s="68"/>
      <c r="F548" s="6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ht="60.75" customHeight="1">
      <c r="A549" s="68"/>
      <c r="B549" s="68"/>
      <c r="C549" s="68"/>
      <c r="D549" s="68"/>
      <c r="E549" s="68"/>
      <c r="F549" s="6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ht="60.75" customHeight="1">
      <c r="A550" s="68"/>
      <c r="B550" s="68"/>
      <c r="C550" s="68"/>
      <c r="D550" s="68"/>
      <c r="E550" s="68"/>
      <c r="F550" s="6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ht="60.75" customHeight="1">
      <c r="A551" s="68"/>
      <c r="B551" s="68"/>
      <c r="C551" s="68"/>
      <c r="D551" s="68"/>
      <c r="E551" s="68"/>
      <c r="F551" s="6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ht="60.75" customHeight="1">
      <c r="A552" s="68"/>
      <c r="B552" s="68"/>
      <c r="C552" s="68"/>
      <c r="D552" s="68"/>
      <c r="E552" s="68"/>
      <c r="F552" s="6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ht="60.75" customHeight="1">
      <c r="A553" s="68"/>
      <c r="B553" s="68"/>
      <c r="C553" s="68"/>
      <c r="D553" s="68"/>
      <c r="E553" s="68"/>
      <c r="F553" s="6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ht="60.75" customHeight="1">
      <c r="A554" s="68"/>
      <c r="B554" s="68"/>
      <c r="C554" s="68"/>
      <c r="D554" s="68"/>
      <c r="E554" s="68"/>
      <c r="F554" s="6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ht="60.75" customHeight="1">
      <c r="A555" s="68"/>
      <c r="B555" s="68"/>
      <c r="C555" s="68"/>
      <c r="D555" s="68"/>
      <c r="E555" s="68"/>
      <c r="F555" s="6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ht="60.75" customHeight="1">
      <c r="A556" s="68"/>
      <c r="B556" s="68"/>
      <c r="C556" s="68"/>
      <c r="D556" s="68"/>
      <c r="E556" s="68"/>
      <c r="F556" s="6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ht="60.75" customHeight="1">
      <c r="A557" s="68"/>
      <c r="B557" s="68"/>
      <c r="C557" s="68"/>
      <c r="D557" s="68"/>
      <c r="E557" s="68"/>
      <c r="F557" s="6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ht="60.75" customHeight="1">
      <c r="A558" s="68"/>
      <c r="B558" s="68"/>
      <c r="C558" s="68"/>
      <c r="D558" s="68"/>
      <c r="E558" s="68"/>
      <c r="F558" s="6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ht="60.75" customHeight="1">
      <c r="A559" s="68"/>
      <c r="B559" s="68"/>
      <c r="C559" s="68"/>
      <c r="D559" s="68"/>
      <c r="E559" s="68"/>
      <c r="F559" s="6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ht="60.75" customHeight="1">
      <c r="A560" s="68"/>
      <c r="B560" s="68"/>
      <c r="C560" s="68"/>
      <c r="D560" s="68"/>
      <c r="E560" s="68"/>
      <c r="F560" s="6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ht="60.75" customHeight="1">
      <c r="A561" s="68"/>
      <c r="B561" s="68"/>
      <c r="C561" s="68"/>
      <c r="D561" s="68"/>
      <c r="E561" s="68"/>
      <c r="F561" s="6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ht="60.75" customHeight="1">
      <c r="A562" s="68"/>
      <c r="B562" s="68"/>
      <c r="C562" s="68"/>
      <c r="D562" s="68"/>
      <c r="E562" s="68"/>
      <c r="F562" s="6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ht="60.75" customHeight="1">
      <c r="A563" s="68"/>
      <c r="B563" s="68"/>
      <c r="C563" s="68"/>
      <c r="D563" s="68"/>
      <c r="E563" s="68"/>
      <c r="F563" s="6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ht="60.75" customHeight="1">
      <c r="A564" s="68"/>
      <c r="B564" s="68"/>
      <c r="C564" s="68"/>
      <c r="D564" s="68"/>
      <c r="E564" s="68"/>
      <c r="F564" s="6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ht="60.75" customHeight="1">
      <c r="A565" s="68"/>
      <c r="B565" s="68"/>
      <c r="C565" s="68"/>
      <c r="D565" s="68"/>
      <c r="E565" s="68"/>
      <c r="F565" s="6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ht="60.75" customHeight="1">
      <c r="A566" s="68"/>
      <c r="B566" s="68"/>
      <c r="C566" s="68"/>
      <c r="D566" s="68"/>
      <c r="E566" s="68"/>
      <c r="F566" s="6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ht="60.75" customHeight="1">
      <c r="A567" s="68"/>
      <c r="B567" s="68"/>
      <c r="C567" s="68"/>
      <c r="D567" s="68"/>
      <c r="E567" s="68"/>
      <c r="F567" s="6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ht="60.75" customHeight="1">
      <c r="A568" s="68"/>
      <c r="B568" s="68"/>
      <c r="C568" s="68"/>
      <c r="D568" s="68"/>
      <c r="E568" s="68"/>
      <c r="F568" s="6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ht="60.75" customHeight="1">
      <c r="A569" s="68"/>
      <c r="B569" s="68"/>
      <c r="C569" s="68"/>
      <c r="D569" s="68"/>
      <c r="E569" s="68"/>
      <c r="F569" s="6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ht="60.75" customHeight="1">
      <c r="A570" s="68"/>
      <c r="B570" s="68"/>
      <c r="C570" s="68"/>
      <c r="D570" s="68"/>
      <c r="E570" s="68"/>
      <c r="F570" s="6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ht="60.75" customHeight="1">
      <c r="A571" s="68"/>
      <c r="B571" s="68"/>
      <c r="C571" s="68"/>
      <c r="D571" s="68"/>
      <c r="E571" s="68"/>
      <c r="F571" s="6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ht="60.75" customHeight="1">
      <c r="A572" s="68"/>
      <c r="B572" s="68"/>
      <c r="C572" s="68"/>
      <c r="D572" s="68"/>
      <c r="E572" s="68"/>
      <c r="F572" s="6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ht="60.75" customHeight="1">
      <c r="A573" s="68"/>
      <c r="B573" s="68"/>
      <c r="C573" s="68"/>
      <c r="D573" s="68"/>
      <c r="E573" s="68"/>
      <c r="F573" s="6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ht="60.75" customHeight="1">
      <c r="A574" s="68"/>
      <c r="B574" s="68"/>
      <c r="C574" s="68"/>
      <c r="D574" s="68"/>
      <c r="E574" s="68"/>
      <c r="F574" s="6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ht="60.75" customHeight="1">
      <c r="A575" s="68"/>
      <c r="B575" s="68"/>
      <c r="C575" s="68"/>
      <c r="D575" s="68"/>
      <c r="E575" s="68"/>
      <c r="F575" s="6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ht="60.75" customHeight="1">
      <c r="A576" s="68"/>
      <c r="B576" s="68"/>
      <c r="C576" s="68"/>
      <c r="D576" s="68"/>
      <c r="E576" s="68"/>
      <c r="F576" s="6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ht="60.75" customHeight="1">
      <c r="A577" s="68"/>
      <c r="B577" s="68"/>
      <c r="C577" s="68"/>
      <c r="D577" s="68"/>
      <c r="E577" s="68"/>
      <c r="F577" s="6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ht="60.75" customHeight="1">
      <c r="A578" s="68"/>
      <c r="B578" s="68"/>
      <c r="C578" s="68"/>
      <c r="D578" s="68"/>
      <c r="E578" s="68"/>
      <c r="F578" s="6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ht="60.75" customHeight="1">
      <c r="A579" s="68"/>
      <c r="B579" s="68"/>
      <c r="C579" s="68"/>
      <c r="D579" s="68"/>
      <c r="E579" s="68"/>
      <c r="F579" s="6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ht="60.75" customHeight="1">
      <c r="A580" s="68"/>
      <c r="B580" s="68"/>
      <c r="C580" s="68"/>
      <c r="D580" s="68"/>
      <c r="E580" s="68"/>
      <c r="F580" s="6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ht="60.75" customHeight="1">
      <c r="A581" s="68"/>
      <c r="B581" s="68"/>
      <c r="C581" s="68"/>
      <c r="D581" s="68"/>
      <c r="E581" s="68"/>
      <c r="F581" s="6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ht="60.75" customHeight="1">
      <c r="A582" s="68"/>
      <c r="B582" s="68"/>
      <c r="C582" s="68"/>
      <c r="D582" s="68"/>
      <c r="E582" s="68"/>
      <c r="F582" s="6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ht="60.75" customHeight="1">
      <c r="A583" s="68"/>
      <c r="B583" s="68"/>
      <c r="C583" s="68"/>
      <c r="D583" s="68"/>
      <c r="E583" s="68"/>
      <c r="F583" s="6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ht="60.75" customHeight="1">
      <c r="A584" s="68"/>
      <c r="B584" s="68"/>
      <c r="C584" s="68"/>
      <c r="D584" s="68"/>
      <c r="E584" s="68"/>
      <c r="F584" s="6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ht="60.75" customHeight="1">
      <c r="A585" s="68"/>
      <c r="B585" s="68"/>
      <c r="C585" s="68"/>
      <c r="D585" s="68"/>
      <c r="E585" s="68"/>
      <c r="F585" s="6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ht="60.75" customHeight="1">
      <c r="A586" s="68"/>
      <c r="B586" s="68"/>
      <c r="C586" s="68"/>
      <c r="D586" s="68"/>
      <c r="E586" s="68"/>
      <c r="F586" s="6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ht="60.75" customHeight="1">
      <c r="A587" s="68"/>
      <c r="B587" s="68"/>
      <c r="C587" s="68"/>
      <c r="D587" s="68"/>
      <c r="E587" s="68"/>
      <c r="F587" s="6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ht="60.75" customHeight="1">
      <c r="A588" s="68"/>
      <c r="B588" s="68"/>
      <c r="C588" s="68"/>
      <c r="D588" s="68"/>
      <c r="E588" s="68"/>
      <c r="F588" s="6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ht="60.75" customHeight="1">
      <c r="A589" s="68"/>
      <c r="B589" s="68"/>
      <c r="C589" s="68"/>
      <c r="D589" s="68"/>
      <c r="E589" s="68"/>
      <c r="F589" s="6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ht="60.75" customHeight="1">
      <c r="A590" s="68"/>
      <c r="B590" s="68"/>
      <c r="C590" s="68"/>
      <c r="D590" s="68"/>
      <c r="E590" s="68"/>
      <c r="F590" s="6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ht="60.75" customHeight="1">
      <c r="A591" s="68"/>
      <c r="B591" s="68"/>
      <c r="C591" s="68"/>
      <c r="D591" s="68"/>
      <c r="E591" s="68"/>
      <c r="F591" s="6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ht="60.75" customHeight="1">
      <c r="A592" s="68"/>
      <c r="B592" s="68"/>
      <c r="C592" s="68"/>
      <c r="D592" s="68"/>
      <c r="E592" s="68"/>
      <c r="F592" s="6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ht="60.75" customHeight="1">
      <c r="A593" s="68"/>
      <c r="B593" s="68"/>
      <c r="C593" s="68"/>
      <c r="D593" s="68"/>
      <c r="E593" s="68"/>
      <c r="F593" s="6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ht="60.75" customHeight="1">
      <c r="A594" s="68"/>
      <c r="B594" s="68"/>
      <c r="C594" s="68"/>
      <c r="D594" s="68"/>
      <c r="E594" s="68"/>
      <c r="F594" s="6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ht="60.75" customHeight="1">
      <c r="A595" s="68"/>
      <c r="B595" s="68"/>
      <c r="C595" s="68"/>
      <c r="D595" s="68"/>
      <c r="E595" s="68"/>
      <c r="F595" s="6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ht="60.75" customHeight="1">
      <c r="A596" s="68"/>
      <c r="B596" s="68"/>
      <c r="C596" s="68"/>
      <c r="D596" s="68"/>
      <c r="E596" s="68"/>
      <c r="F596" s="6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ht="60.75" customHeight="1">
      <c r="A597" s="68"/>
      <c r="B597" s="68"/>
      <c r="C597" s="68"/>
      <c r="D597" s="68"/>
      <c r="E597" s="68"/>
      <c r="F597" s="6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ht="60.75" customHeight="1">
      <c r="A598" s="68"/>
      <c r="B598" s="68"/>
      <c r="C598" s="68"/>
      <c r="D598" s="68"/>
      <c r="E598" s="68"/>
      <c r="F598" s="6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ht="60.75" customHeight="1">
      <c r="A599" s="68"/>
      <c r="B599" s="68"/>
      <c r="C599" s="68"/>
      <c r="D599" s="68"/>
      <c r="E599" s="68"/>
      <c r="F599" s="6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ht="60.75" customHeight="1">
      <c r="A600" s="68"/>
      <c r="B600" s="68"/>
      <c r="C600" s="68"/>
      <c r="D600" s="68"/>
      <c r="E600" s="68"/>
      <c r="F600" s="6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ht="60.75" customHeight="1">
      <c r="A601" s="68"/>
      <c r="B601" s="68"/>
      <c r="C601" s="68"/>
      <c r="D601" s="68"/>
      <c r="E601" s="68"/>
      <c r="F601" s="6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ht="60.75" customHeight="1">
      <c r="A602" s="68"/>
      <c r="B602" s="68"/>
      <c r="C602" s="68"/>
      <c r="D602" s="68"/>
      <c r="E602" s="68"/>
      <c r="F602" s="6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ht="60.75" customHeight="1">
      <c r="A603" s="68"/>
      <c r="B603" s="68"/>
      <c r="C603" s="68"/>
      <c r="D603" s="68"/>
      <c r="E603" s="68"/>
      <c r="F603" s="6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ht="60.75" customHeight="1">
      <c r="A604" s="68"/>
      <c r="B604" s="68"/>
      <c r="C604" s="68"/>
      <c r="D604" s="68"/>
      <c r="E604" s="68"/>
      <c r="F604" s="6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ht="60.75" customHeight="1">
      <c r="A605" s="68"/>
      <c r="B605" s="68"/>
      <c r="C605" s="68"/>
      <c r="D605" s="68"/>
      <c r="E605" s="68"/>
      <c r="F605" s="6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ht="60.75" customHeight="1">
      <c r="A606" s="68"/>
      <c r="B606" s="68"/>
      <c r="C606" s="68"/>
      <c r="D606" s="68"/>
      <c r="E606" s="68"/>
      <c r="F606" s="6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ht="60.75" customHeight="1">
      <c r="A607" s="68"/>
      <c r="B607" s="68"/>
      <c r="C607" s="68"/>
      <c r="D607" s="68"/>
      <c r="E607" s="68"/>
      <c r="F607" s="6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ht="60.75" customHeight="1">
      <c r="A608" s="68"/>
      <c r="B608" s="68"/>
      <c r="C608" s="68"/>
      <c r="D608" s="68"/>
      <c r="E608" s="68"/>
      <c r="F608" s="6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ht="60.75" customHeight="1">
      <c r="A609" s="68"/>
      <c r="B609" s="68"/>
      <c r="C609" s="68"/>
      <c r="D609" s="68"/>
      <c r="E609" s="68"/>
      <c r="F609" s="6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ht="60.75" customHeight="1">
      <c r="A610" s="68"/>
      <c r="B610" s="68"/>
      <c r="C610" s="68"/>
      <c r="D610" s="68"/>
      <c r="E610" s="68"/>
      <c r="F610" s="6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ht="60.75" customHeight="1">
      <c r="A611" s="68"/>
      <c r="B611" s="68"/>
      <c r="C611" s="68"/>
      <c r="D611" s="68"/>
      <c r="E611" s="68"/>
      <c r="F611" s="6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ht="60.75" customHeight="1">
      <c r="A612" s="68"/>
      <c r="B612" s="68"/>
      <c r="C612" s="68"/>
      <c r="D612" s="68"/>
      <c r="E612" s="68"/>
      <c r="F612" s="6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ht="60.75" customHeight="1">
      <c r="A613" s="68"/>
      <c r="B613" s="68"/>
      <c r="C613" s="68"/>
      <c r="D613" s="68"/>
      <c r="E613" s="68"/>
      <c r="F613" s="6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ht="60.75" customHeight="1">
      <c r="A614" s="68"/>
      <c r="B614" s="68"/>
      <c r="C614" s="68"/>
      <c r="D614" s="68"/>
      <c r="E614" s="68"/>
      <c r="F614" s="6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ht="60.75" customHeight="1">
      <c r="A615" s="68"/>
      <c r="B615" s="68"/>
      <c r="C615" s="68"/>
      <c r="D615" s="68"/>
      <c r="E615" s="68"/>
      <c r="F615" s="6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ht="60.75" customHeight="1">
      <c r="A616" s="68"/>
      <c r="B616" s="68"/>
      <c r="C616" s="68"/>
      <c r="D616" s="68"/>
      <c r="E616" s="68"/>
      <c r="F616" s="6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ht="60.75" customHeight="1">
      <c r="A617" s="68"/>
      <c r="B617" s="68"/>
      <c r="C617" s="68"/>
      <c r="D617" s="68"/>
      <c r="E617" s="68"/>
      <c r="F617" s="6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ht="60.75" customHeight="1">
      <c r="A618" s="68"/>
      <c r="B618" s="68"/>
      <c r="C618" s="68"/>
      <c r="D618" s="68"/>
      <c r="E618" s="68"/>
      <c r="F618" s="6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ht="60.75" customHeight="1">
      <c r="A619" s="68"/>
      <c r="B619" s="68"/>
      <c r="C619" s="68"/>
      <c r="D619" s="68"/>
      <c r="E619" s="68"/>
      <c r="F619" s="6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ht="60.75" customHeight="1">
      <c r="A620" s="68"/>
      <c r="B620" s="68"/>
      <c r="C620" s="68"/>
      <c r="D620" s="68"/>
      <c r="E620" s="68"/>
      <c r="F620" s="6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ht="60.75" customHeight="1">
      <c r="A621" s="68"/>
      <c r="B621" s="68"/>
      <c r="C621" s="68"/>
      <c r="D621" s="68"/>
      <c r="E621" s="68"/>
      <c r="F621" s="6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ht="60.75" customHeight="1">
      <c r="A622" s="68"/>
      <c r="B622" s="68"/>
      <c r="C622" s="68"/>
      <c r="D622" s="68"/>
      <c r="E622" s="68"/>
      <c r="F622" s="6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ht="60.75" customHeight="1">
      <c r="A623" s="68"/>
      <c r="B623" s="68"/>
      <c r="C623" s="68"/>
      <c r="D623" s="68"/>
      <c r="E623" s="68"/>
      <c r="F623" s="6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ht="60.75" customHeight="1">
      <c r="A624" s="68"/>
      <c r="B624" s="68"/>
      <c r="C624" s="68"/>
      <c r="D624" s="68"/>
      <c r="E624" s="68"/>
      <c r="F624" s="6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ht="60.75" customHeight="1">
      <c r="A625" s="68"/>
      <c r="B625" s="68"/>
      <c r="C625" s="68"/>
      <c r="D625" s="68"/>
      <c r="E625" s="68"/>
      <c r="F625" s="6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ht="60.75" customHeight="1">
      <c r="A626" s="68"/>
      <c r="B626" s="68"/>
      <c r="C626" s="68"/>
      <c r="D626" s="68"/>
      <c r="E626" s="68"/>
      <c r="F626" s="6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ht="60.75" customHeight="1">
      <c r="A627" s="68"/>
      <c r="B627" s="68"/>
      <c r="C627" s="68"/>
      <c r="D627" s="68"/>
      <c r="E627" s="68"/>
      <c r="F627" s="6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ht="60.75" customHeight="1">
      <c r="A628" s="68"/>
      <c r="B628" s="68"/>
      <c r="C628" s="68"/>
      <c r="D628" s="68"/>
      <c r="E628" s="68"/>
      <c r="F628" s="6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ht="60.75" customHeight="1">
      <c r="A629" s="68"/>
      <c r="B629" s="68"/>
      <c r="C629" s="68"/>
      <c r="D629" s="68"/>
      <c r="E629" s="68"/>
      <c r="F629" s="6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ht="60.75" customHeight="1">
      <c r="A630" s="68"/>
      <c r="B630" s="68"/>
      <c r="C630" s="68"/>
      <c r="D630" s="68"/>
      <c r="E630" s="68"/>
      <c r="F630" s="6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ht="60.75" customHeight="1">
      <c r="A631" s="68"/>
      <c r="B631" s="68"/>
      <c r="C631" s="68"/>
      <c r="D631" s="68"/>
      <c r="E631" s="68"/>
      <c r="F631" s="6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ht="60.75" customHeight="1">
      <c r="A632" s="68"/>
      <c r="B632" s="68"/>
      <c r="C632" s="68"/>
      <c r="D632" s="68"/>
      <c r="E632" s="68"/>
      <c r="F632" s="6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ht="60.75" customHeight="1">
      <c r="A633" s="68"/>
      <c r="B633" s="68"/>
      <c r="C633" s="68"/>
      <c r="D633" s="68"/>
      <c r="E633" s="68"/>
      <c r="F633" s="6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ht="60.75" customHeight="1">
      <c r="A634" s="68"/>
      <c r="B634" s="68"/>
      <c r="C634" s="68"/>
      <c r="D634" s="68"/>
      <c r="E634" s="68"/>
      <c r="F634" s="6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ht="60.75" customHeight="1">
      <c r="A635" s="68"/>
      <c r="B635" s="68"/>
      <c r="C635" s="68"/>
      <c r="D635" s="68"/>
      <c r="E635" s="68"/>
      <c r="F635" s="6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ht="60.75" customHeight="1">
      <c r="A636" s="68"/>
      <c r="B636" s="68"/>
      <c r="C636" s="68"/>
      <c r="D636" s="68"/>
      <c r="E636" s="68"/>
      <c r="F636" s="6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ht="60.75" customHeight="1">
      <c r="A637" s="68"/>
      <c r="B637" s="68"/>
      <c r="C637" s="68"/>
      <c r="D637" s="68"/>
      <c r="E637" s="68"/>
      <c r="F637" s="6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ht="60.75" customHeight="1">
      <c r="A638" s="68"/>
      <c r="B638" s="68"/>
      <c r="C638" s="68"/>
      <c r="D638" s="68"/>
      <c r="E638" s="68"/>
      <c r="F638" s="6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ht="60.75" customHeight="1">
      <c r="A639" s="68"/>
      <c r="B639" s="68"/>
      <c r="C639" s="68"/>
      <c r="D639" s="68"/>
      <c r="E639" s="68"/>
      <c r="F639" s="6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ht="60.75" customHeight="1">
      <c r="A640" s="68"/>
      <c r="B640" s="68"/>
      <c r="C640" s="68"/>
      <c r="D640" s="68"/>
      <c r="E640" s="68"/>
      <c r="F640" s="6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ht="60.75" customHeight="1">
      <c r="A641" s="68"/>
      <c r="B641" s="68"/>
      <c r="C641" s="68"/>
      <c r="D641" s="68"/>
      <c r="E641" s="68"/>
      <c r="F641" s="6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ht="60.75" customHeight="1">
      <c r="A642" s="68"/>
      <c r="B642" s="68"/>
      <c r="C642" s="68"/>
      <c r="D642" s="68"/>
      <c r="E642" s="68"/>
      <c r="F642" s="6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ht="60.75" customHeight="1">
      <c r="A643" s="68"/>
      <c r="B643" s="68"/>
      <c r="C643" s="68"/>
      <c r="D643" s="68"/>
      <c r="E643" s="68"/>
      <c r="F643" s="6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ht="60.75" customHeight="1">
      <c r="A644" s="68"/>
      <c r="B644" s="68"/>
      <c r="C644" s="68"/>
      <c r="D644" s="68"/>
      <c r="E644" s="68"/>
      <c r="F644" s="6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ht="60.75" customHeight="1">
      <c r="A645" s="68"/>
      <c r="B645" s="68"/>
      <c r="C645" s="68"/>
      <c r="D645" s="68"/>
      <c r="E645" s="68"/>
      <c r="F645" s="6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ht="60.75" customHeight="1">
      <c r="A646" s="68"/>
      <c r="B646" s="68"/>
      <c r="C646" s="68"/>
      <c r="D646" s="68"/>
      <c r="E646" s="68"/>
      <c r="F646" s="6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ht="60.75" customHeight="1">
      <c r="A647" s="68"/>
      <c r="B647" s="68"/>
      <c r="C647" s="68"/>
      <c r="D647" s="68"/>
      <c r="E647" s="68"/>
      <c r="F647" s="6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ht="60.75" customHeight="1">
      <c r="A648" s="68"/>
      <c r="B648" s="68"/>
      <c r="C648" s="68"/>
      <c r="D648" s="68"/>
      <c r="E648" s="68"/>
      <c r="F648" s="6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ht="60.75" customHeight="1">
      <c r="A649" s="68"/>
      <c r="B649" s="68"/>
      <c r="C649" s="68"/>
      <c r="D649" s="68"/>
      <c r="E649" s="68"/>
      <c r="F649" s="6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ht="60.75" customHeight="1">
      <c r="A650" s="68"/>
      <c r="B650" s="68"/>
      <c r="C650" s="68"/>
      <c r="D650" s="68"/>
      <c r="E650" s="68"/>
      <c r="F650" s="6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ht="60.75" customHeight="1">
      <c r="A651" s="68"/>
      <c r="B651" s="68"/>
      <c r="C651" s="68"/>
      <c r="D651" s="68"/>
      <c r="E651" s="68"/>
      <c r="F651" s="6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ht="60.75" customHeight="1">
      <c r="A652" s="68"/>
      <c r="B652" s="68"/>
      <c r="C652" s="68"/>
      <c r="D652" s="68"/>
      <c r="E652" s="68"/>
      <c r="F652" s="6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ht="60.75" customHeight="1">
      <c r="A653" s="68"/>
      <c r="B653" s="68"/>
      <c r="C653" s="68"/>
      <c r="D653" s="68"/>
      <c r="E653" s="68"/>
      <c r="F653" s="6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ht="60.75" customHeight="1">
      <c r="A654" s="68"/>
      <c r="B654" s="68"/>
      <c r="C654" s="68"/>
      <c r="D654" s="68"/>
      <c r="E654" s="68"/>
      <c r="F654" s="6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ht="60.75" customHeight="1">
      <c r="A655" s="68"/>
      <c r="B655" s="68"/>
      <c r="C655" s="68"/>
      <c r="D655" s="68"/>
      <c r="E655" s="68"/>
      <c r="F655" s="6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ht="60.75" customHeight="1">
      <c r="A656" s="68"/>
      <c r="B656" s="68"/>
      <c r="C656" s="68"/>
      <c r="D656" s="68"/>
      <c r="E656" s="68"/>
      <c r="F656" s="6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ht="60.75" customHeight="1">
      <c r="A657" s="68"/>
      <c r="B657" s="68"/>
      <c r="C657" s="68"/>
      <c r="D657" s="68"/>
      <c r="E657" s="68"/>
      <c r="F657" s="6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ht="60.75" customHeight="1">
      <c r="A658" s="68"/>
      <c r="B658" s="68"/>
      <c r="C658" s="68"/>
      <c r="D658" s="68"/>
      <c r="E658" s="68"/>
      <c r="F658" s="6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ht="60.75" customHeight="1">
      <c r="A659" s="68"/>
      <c r="B659" s="68"/>
      <c r="C659" s="68"/>
      <c r="D659" s="68"/>
      <c r="E659" s="68"/>
      <c r="F659" s="6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ht="60.75" customHeight="1">
      <c r="A660" s="68"/>
      <c r="B660" s="68"/>
      <c r="C660" s="68"/>
      <c r="D660" s="68"/>
      <c r="E660" s="68"/>
      <c r="F660" s="6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ht="60.75" customHeight="1">
      <c r="A661" s="68"/>
      <c r="B661" s="68"/>
      <c r="C661" s="68"/>
      <c r="D661" s="68"/>
      <c r="E661" s="68"/>
      <c r="F661" s="6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ht="60.75" customHeight="1">
      <c r="A662" s="68"/>
      <c r="B662" s="68"/>
      <c r="C662" s="68"/>
      <c r="D662" s="68"/>
      <c r="E662" s="68"/>
      <c r="F662" s="6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ht="60.75" customHeight="1">
      <c r="A663" s="68"/>
      <c r="B663" s="68"/>
      <c r="C663" s="68"/>
      <c r="D663" s="68"/>
      <c r="E663" s="68"/>
      <c r="F663" s="6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ht="60.75" customHeight="1">
      <c r="A664" s="68"/>
      <c r="B664" s="68"/>
      <c r="C664" s="68"/>
      <c r="D664" s="68"/>
      <c r="E664" s="68"/>
      <c r="F664" s="6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ht="60.75" customHeight="1">
      <c r="A665" s="68"/>
      <c r="B665" s="68"/>
      <c r="C665" s="68"/>
      <c r="D665" s="68"/>
      <c r="E665" s="68"/>
      <c r="F665" s="6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ht="60.75" customHeight="1">
      <c r="A666" s="68"/>
      <c r="B666" s="68"/>
      <c r="C666" s="68"/>
      <c r="D666" s="68"/>
      <c r="E666" s="68"/>
      <c r="F666" s="6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ht="60.75" customHeight="1">
      <c r="A667" s="68"/>
      <c r="B667" s="68"/>
      <c r="C667" s="68"/>
      <c r="D667" s="68"/>
      <c r="E667" s="68"/>
      <c r="F667" s="6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ht="60.75" customHeight="1">
      <c r="A668" s="68"/>
      <c r="B668" s="68"/>
      <c r="C668" s="68"/>
      <c r="D668" s="68"/>
      <c r="E668" s="68"/>
      <c r="F668" s="6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ht="60.75" customHeight="1">
      <c r="A669" s="68"/>
      <c r="B669" s="68"/>
      <c r="C669" s="68"/>
      <c r="D669" s="68"/>
      <c r="E669" s="68"/>
      <c r="F669" s="6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ht="60.75" customHeight="1">
      <c r="A670" s="68"/>
      <c r="B670" s="68"/>
      <c r="C670" s="68"/>
      <c r="D670" s="68"/>
      <c r="E670" s="68"/>
      <c r="F670" s="6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ht="60.75" customHeight="1">
      <c r="A671" s="68"/>
      <c r="B671" s="68"/>
      <c r="C671" s="68"/>
      <c r="D671" s="68"/>
      <c r="E671" s="68"/>
      <c r="F671" s="6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ht="60.75" customHeight="1">
      <c r="A672" s="68"/>
      <c r="B672" s="68"/>
      <c r="C672" s="68"/>
      <c r="D672" s="68"/>
      <c r="E672" s="68"/>
      <c r="F672" s="6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ht="60.75" customHeight="1">
      <c r="A673" s="68"/>
      <c r="B673" s="68"/>
      <c r="C673" s="68"/>
      <c r="D673" s="68"/>
      <c r="E673" s="68"/>
      <c r="F673" s="6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ht="60.75" customHeight="1">
      <c r="A674" s="68"/>
      <c r="B674" s="68"/>
      <c r="C674" s="68"/>
      <c r="D674" s="68"/>
      <c r="E674" s="68"/>
      <c r="F674" s="6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ht="60.75" customHeight="1">
      <c r="A675" s="68"/>
      <c r="B675" s="68"/>
      <c r="C675" s="68"/>
      <c r="D675" s="68"/>
      <c r="E675" s="68"/>
      <c r="F675" s="6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ht="60.75" customHeight="1">
      <c r="A676" s="68"/>
      <c r="B676" s="68"/>
      <c r="C676" s="68"/>
      <c r="D676" s="68"/>
      <c r="E676" s="68"/>
      <c r="F676" s="6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ht="60.75" customHeight="1">
      <c r="A677" s="68"/>
      <c r="B677" s="68"/>
      <c r="C677" s="68"/>
      <c r="D677" s="68"/>
      <c r="E677" s="68"/>
      <c r="F677" s="6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ht="60.75" customHeight="1">
      <c r="A678" s="68"/>
      <c r="B678" s="68"/>
      <c r="C678" s="68"/>
      <c r="D678" s="68"/>
      <c r="E678" s="68"/>
      <c r="F678" s="6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ht="60.75" customHeight="1">
      <c r="A679" s="68"/>
      <c r="B679" s="68"/>
      <c r="C679" s="68"/>
      <c r="D679" s="68"/>
      <c r="E679" s="68"/>
      <c r="F679" s="6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ht="60.75" customHeight="1">
      <c r="A680" s="68"/>
      <c r="B680" s="68"/>
      <c r="C680" s="68"/>
      <c r="D680" s="68"/>
      <c r="E680" s="68"/>
      <c r="F680" s="6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ht="60.75" customHeight="1">
      <c r="A681" s="68"/>
      <c r="B681" s="68"/>
      <c r="C681" s="68"/>
      <c r="D681" s="68"/>
      <c r="E681" s="68"/>
      <c r="F681" s="6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ht="60.75" customHeight="1">
      <c r="A682" s="68"/>
      <c r="B682" s="68"/>
      <c r="C682" s="68"/>
      <c r="D682" s="68"/>
      <c r="E682" s="68"/>
      <c r="F682" s="6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ht="60.75" customHeight="1">
      <c r="A683" s="68"/>
      <c r="B683" s="68"/>
      <c r="C683" s="68"/>
      <c r="D683" s="68"/>
      <c r="E683" s="68"/>
      <c r="F683" s="6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ht="60.75" customHeight="1">
      <c r="A684" s="68"/>
      <c r="B684" s="68"/>
      <c r="C684" s="68"/>
      <c r="D684" s="68"/>
      <c r="E684" s="68"/>
      <c r="F684" s="6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ht="60.75" customHeight="1">
      <c r="A685" s="68"/>
      <c r="B685" s="68"/>
      <c r="C685" s="68"/>
      <c r="D685" s="68"/>
      <c r="E685" s="68"/>
      <c r="F685" s="6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ht="60.75" customHeight="1">
      <c r="A686" s="68"/>
      <c r="B686" s="68"/>
      <c r="C686" s="68"/>
      <c r="D686" s="68"/>
      <c r="E686" s="68"/>
      <c r="F686" s="6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ht="60.75" customHeight="1">
      <c r="A687" s="68"/>
      <c r="B687" s="68"/>
      <c r="C687" s="68"/>
      <c r="D687" s="68"/>
      <c r="E687" s="68"/>
      <c r="F687" s="6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ht="60.75" customHeight="1">
      <c r="A688" s="68"/>
      <c r="B688" s="68"/>
      <c r="C688" s="68"/>
      <c r="D688" s="68"/>
      <c r="E688" s="68"/>
      <c r="F688" s="6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ht="60.75" customHeight="1">
      <c r="A689" s="68"/>
      <c r="B689" s="68"/>
      <c r="C689" s="68"/>
      <c r="D689" s="68"/>
      <c r="E689" s="68"/>
      <c r="F689" s="6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ht="60.75" customHeight="1">
      <c r="A690" s="68"/>
      <c r="B690" s="68"/>
      <c r="C690" s="68"/>
      <c r="D690" s="68"/>
      <c r="E690" s="68"/>
      <c r="F690" s="6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ht="60.75" customHeight="1">
      <c r="A691" s="68"/>
      <c r="B691" s="68"/>
      <c r="C691" s="68"/>
      <c r="D691" s="68"/>
      <c r="E691" s="68"/>
      <c r="F691" s="6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ht="60.75" customHeight="1">
      <c r="A692" s="68"/>
      <c r="B692" s="68"/>
      <c r="C692" s="68"/>
      <c r="D692" s="68"/>
      <c r="E692" s="68"/>
      <c r="F692" s="6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ht="60.75" customHeight="1">
      <c r="A693" s="68"/>
      <c r="B693" s="68"/>
      <c r="C693" s="68"/>
      <c r="D693" s="68"/>
      <c r="E693" s="68"/>
      <c r="F693" s="6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ht="60.75" customHeight="1">
      <c r="A694" s="68"/>
      <c r="B694" s="68"/>
      <c r="C694" s="68"/>
      <c r="D694" s="68"/>
      <c r="E694" s="68"/>
      <c r="F694" s="6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ht="60.75" customHeight="1">
      <c r="A695" s="68"/>
      <c r="B695" s="68"/>
      <c r="C695" s="68"/>
      <c r="D695" s="68"/>
      <c r="E695" s="68"/>
      <c r="F695" s="6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ht="60.75" customHeight="1">
      <c r="A696" s="68"/>
      <c r="B696" s="68"/>
      <c r="C696" s="68"/>
      <c r="D696" s="68"/>
      <c r="E696" s="68"/>
      <c r="F696" s="6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ht="60.75" customHeight="1">
      <c r="A697" s="68"/>
      <c r="B697" s="68"/>
      <c r="C697" s="68"/>
      <c r="D697" s="68"/>
      <c r="E697" s="68"/>
      <c r="F697" s="6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ht="60.75" customHeight="1">
      <c r="A698" s="68"/>
      <c r="B698" s="68"/>
      <c r="C698" s="68"/>
      <c r="D698" s="68"/>
      <c r="E698" s="68"/>
      <c r="F698" s="6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ht="60.75" customHeight="1">
      <c r="A699" s="68"/>
      <c r="B699" s="68"/>
      <c r="C699" s="68"/>
      <c r="D699" s="68"/>
      <c r="E699" s="68"/>
      <c r="F699" s="6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ht="60.75" customHeight="1">
      <c r="A700" s="68"/>
      <c r="B700" s="68"/>
      <c r="C700" s="68"/>
      <c r="D700" s="68"/>
      <c r="E700" s="68"/>
      <c r="F700" s="6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ht="60.75" customHeight="1">
      <c r="A701" s="68"/>
      <c r="B701" s="68"/>
      <c r="C701" s="68"/>
      <c r="D701" s="68"/>
      <c r="E701" s="68"/>
      <c r="F701" s="6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ht="60.75" customHeight="1">
      <c r="A702" s="68"/>
      <c r="B702" s="68"/>
      <c r="C702" s="68"/>
      <c r="D702" s="68"/>
      <c r="E702" s="68"/>
      <c r="F702" s="6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ht="60.75" customHeight="1">
      <c r="A703" s="68"/>
      <c r="B703" s="68"/>
      <c r="C703" s="68"/>
      <c r="D703" s="68"/>
      <c r="E703" s="68"/>
      <c r="F703" s="6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ht="60.75" customHeight="1">
      <c r="A704" s="68"/>
      <c r="B704" s="68"/>
      <c r="C704" s="68"/>
      <c r="D704" s="68"/>
      <c r="E704" s="68"/>
      <c r="F704" s="6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ht="60.75" customHeight="1">
      <c r="A705" s="68"/>
      <c r="B705" s="68"/>
      <c r="C705" s="68"/>
      <c r="D705" s="68"/>
      <c r="E705" s="68"/>
      <c r="F705" s="6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ht="60.75" customHeight="1">
      <c r="A706" s="68"/>
      <c r="B706" s="68"/>
      <c r="C706" s="68"/>
      <c r="D706" s="68"/>
      <c r="E706" s="68"/>
      <c r="F706" s="6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ht="60.75" customHeight="1">
      <c r="A707" s="68"/>
      <c r="B707" s="68"/>
      <c r="C707" s="68"/>
      <c r="D707" s="68"/>
      <c r="E707" s="68"/>
      <c r="F707" s="6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ht="60.75" customHeight="1">
      <c r="A708" s="68"/>
      <c r="B708" s="68"/>
      <c r="C708" s="68"/>
      <c r="D708" s="68"/>
      <c r="E708" s="68"/>
      <c r="F708" s="6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ht="60.75" customHeight="1">
      <c r="A709" s="68"/>
      <c r="B709" s="68"/>
      <c r="C709" s="68"/>
      <c r="D709" s="68"/>
      <c r="E709" s="68"/>
      <c r="F709" s="6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ht="60.75" customHeight="1">
      <c r="A710" s="68"/>
      <c r="B710" s="68"/>
      <c r="C710" s="68"/>
      <c r="D710" s="68"/>
      <c r="E710" s="68"/>
      <c r="F710" s="6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ht="60.75" customHeight="1">
      <c r="A711" s="68"/>
      <c r="B711" s="68"/>
      <c r="C711" s="68"/>
      <c r="D711" s="68"/>
      <c r="E711" s="68"/>
      <c r="F711" s="6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ht="60.75" customHeight="1">
      <c r="A712" s="68"/>
      <c r="B712" s="68"/>
      <c r="C712" s="68"/>
      <c r="D712" s="68"/>
      <c r="E712" s="68"/>
      <c r="F712" s="6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ht="60.75" customHeight="1">
      <c r="A713" s="68"/>
      <c r="B713" s="68"/>
      <c r="C713" s="68"/>
      <c r="D713" s="68"/>
      <c r="E713" s="68"/>
      <c r="F713" s="6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ht="60.75" customHeight="1">
      <c r="A714" s="68"/>
      <c r="B714" s="68"/>
      <c r="C714" s="68"/>
      <c r="D714" s="68"/>
      <c r="E714" s="68"/>
      <c r="F714" s="6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ht="60.75" customHeight="1">
      <c r="A715" s="68"/>
      <c r="B715" s="68"/>
      <c r="C715" s="68"/>
      <c r="D715" s="68"/>
      <c r="E715" s="68"/>
      <c r="F715" s="6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ht="60.75" customHeight="1">
      <c r="A716" s="68"/>
      <c r="B716" s="68"/>
      <c r="C716" s="68"/>
      <c r="D716" s="68"/>
      <c r="E716" s="68"/>
      <c r="F716" s="6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ht="60.75" customHeight="1">
      <c r="A717" s="68"/>
      <c r="B717" s="68"/>
      <c r="C717" s="68"/>
      <c r="D717" s="68"/>
      <c r="E717" s="68"/>
      <c r="F717" s="6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ht="60.75" customHeight="1">
      <c r="A718" s="68"/>
      <c r="B718" s="68"/>
      <c r="C718" s="68"/>
      <c r="D718" s="68"/>
      <c r="E718" s="68"/>
      <c r="F718" s="6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ht="60.75" customHeight="1">
      <c r="A719" s="68"/>
      <c r="B719" s="68"/>
      <c r="C719" s="68"/>
      <c r="D719" s="68"/>
      <c r="E719" s="68"/>
      <c r="F719" s="6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ht="60.75" customHeight="1">
      <c r="A720" s="68"/>
      <c r="B720" s="68"/>
      <c r="C720" s="68"/>
      <c r="D720" s="68"/>
      <c r="E720" s="68"/>
      <c r="F720" s="6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ht="60.75" customHeight="1">
      <c r="A721" s="68"/>
      <c r="B721" s="68"/>
      <c r="C721" s="68"/>
      <c r="D721" s="68"/>
      <c r="E721" s="68"/>
      <c r="F721" s="6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ht="60.75" customHeight="1">
      <c r="A722" s="68"/>
      <c r="B722" s="68"/>
      <c r="C722" s="68"/>
      <c r="D722" s="68"/>
      <c r="E722" s="68"/>
      <c r="F722" s="6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ht="60.75" customHeight="1">
      <c r="A723" s="68"/>
      <c r="B723" s="68"/>
      <c r="C723" s="68"/>
      <c r="D723" s="68"/>
      <c r="E723" s="68"/>
      <c r="F723" s="6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ht="60.75" customHeight="1">
      <c r="A724" s="68"/>
      <c r="B724" s="68"/>
      <c r="C724" s="68"/>
      <c r="D724" s="68"/>
      <c r="E724" s="68"/>
      <c r="F724" s="6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ht="60.75" customHeight="1">
      <c r="A725" s="68"/>
      <c r="B725" s="68"/>
      <c r="C725" s="68"/>
      <c r="D725" s="68"/>
      <c r="E725" s="68"/>
      <c r="F725" s="6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ht="60.75" customHeight="1">
      <c r="A726" s="68"/>
      <c r="B726" s="68"/>
      <c r="C726" s="68"/>
      <c r="D726" s="68"/>
      <c r="E726" s="68"/>
      <c r="F726" s="6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ht="60.75" customHeight="1">
      <c r="A727" s="68"/>
      <c r="B727" s="68"/>
      <c r="C727" s="68"/>
      <c r="D727" s="68"/>
      <c r="E727" s="68"/>
      <c r="F727" s="6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ht="60.75" customHeight="1">
      <c r="A728" s="68"/>
      <c r="B728" s="68"/>
      <c r="C728" s="68"/>
      <c r="D728" s="68"/>
      <c r="E728" s="68"/>
      <c r="F728" s="6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ht="60.75" customHeight="1">
      <c r="A729" s="68"/>
      <c r="B729" s="68"/>
      <c r="C729" s="68"/>
      <c r="D729" s="68"/>
      <c r="E729" s="68"/>
      <c r="F729" s="6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ht="60.75" customHeight="1">
      <c r="A730" s="68"/>
      <c r="B730" s="68"/>
      <c r="C730" s="68"/>
      <c r="D730" s="68"/>
      <c r="E730" s="68"/>
      <c r="F730" s="6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ht="60.75" customHeight="1">
      <c r="A731" s="68"/>
      <c r="B731" s="68"/>
      <c r="C731" s="68"/>
      <c r="D731" s="68"/>
      <c r="E731" s="68"/>
      <c r="F731" s="6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ht="60.75" customHeight="1">
      <c r="A732" s="68"/>
      <c r="B732" s="68"/>
      <c r="C732" s="68"/>
      <c r="D732" s="68"/>
      <c r="E732" s="68"/>
      <c r="F732" s="6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ht="60.75" customHeight="1">
      <c r="A733" s="68"/>
      <c r="B733" s="68"/>
      <c r="C733" s="68"/>
      <c r="D733" s="68"/>
      <c r="E733" s="68"/>
      <c r="F733" s="6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ht="60.75" customHeight="1">
      <c r="A734" s="68"/>
      <c r="B734" s="68"/>
      <c r="C734" s="68"/>
      <c r="D734" s="68"/>
      <c r="E734" s="68"/>
      <c r="F734" s="6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ht="60.75" customHeight="1">
      <c r="A735" s="68"/>
      <c r="B735" s="68"/>
      <c r="C735" s="68"/>
      <c r="D735" s="68"/>
      <c r="E735" s="68"/>
      <c r="F735" s="6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ht="60.75" customHeight="1">
      <c r="A736" s="68"/>
      <c r="B736" s="68"/>
      <c r="C736" s="68"/>
      <c r="D736" s="68"/>
      <c r="E736" s="68"/>
      <c r="F736" s="6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ht="60.75" customHeight="1">
      <c r="A737" s="68"/>
      <c r="B737" s="68"/>
      <c r="C737" s="68"/>
      <c r="D737" s="68"/>
      <c r="E737" s="68"/>
      <c r="F737" s="6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ht="60.75" customHeight="1">
      <c r="A738" s="68"/>
      <c r="B738" s="68"/>
      <c r="C738" s="68"/>
      <c r="D738" s="68"/>
      <c r="E738" s="68"/>
      <c r="F738" s="6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ht="60.75" customHeight="1">
      <c r="A739" s="68"/>
      <c r="B739" s="68"/>
      <c r="C739" s="68"/>
      <c r="D739" s="68"/>
      <c r="E739" s="68"/>
      <c r="F739" s="6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ht="60.75" customHeight="1">
      <c r="A740" s="68"/>
      <c r="B740" s="68"/>
      <c r="C740" s="68"/>
      <c r="D740" s="68"/>
      <c r="E740" s="68"/>
      <c r="F740" s="6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ht="60.75" customHeight="1">
      <c r="A741" s="68"/>
      <c r="B741" s="68"/>
      <c r="C741" s="68"/>
      <c r="D741" s="68"/>
      <c r="E741" s="68"/>
      <c r="F741" s="6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ht="60.75" customHeight="1">
      <c r="A742" s="68"/>
      <c r="B742" s="68"/>
      <c r="C742" s="68"/>
      <c r="D742" s="68"/>
      <c r="E742" s="68"/>
      <c r="F742" s="6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ht="60.75" customHeight="1">
      <c r="A743" s="68"/>
      <c r="B743" s="68"/>
      <c r="C743" s="68"/>
      <c r="D743" s="68"/>
      <c r="E743" s="68"/>
      <c r="F743" s="6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ht="60.75" customHeight="1">
      <c r="A744" s="68"/>
      <c r="B744" s="68"/>
      <c r="C744" s="68"/>
      <c r="D744" s="68"/>
      <c r="E744" s="68"/>
      <c r="F744" s="6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ht="60.75" customHeight="1">
      <c r="A745" s="68"/>
      <c r="B745" s="68"/>
      <c r="C745" s="68"/>
      <c r="D745" s="68"/>
      <c r="E745" s="68"/>
      <c r="F745" s="6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ht="60.75" customHeight="1">
      <c r="A746" s="68"/>
      <c r="B746" s="68"/>
      <c r="C746" s="68"/>
      <c r="D746" s="68"/>
      <c r="E746" s="68"/>
      <c r="F746" s="6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ht="60.75" customHeight="1">
      <c r="A747" s="68"/>
      <c r="B747" s="68"/>
      <c r="C747" s="68"/>
      <c r="D747" s="68"/>
      <c r="E747" s="68"/>
      <c r="F747" s="6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ht="60.75" customHeight="1">
      <c r="A748" s="68"/>
      <c r="B748" s="68"/>
      <c r="C748" s="68"/>
      <c r="D748" s="68"/>
      <c r="E748" s="68"/>
      <c r="F748" s="6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ht="60.75" customHeight="1">
      <c r="A749" s="68"/>
      <c r="B749" s="68"/>
      <c r="C749" s="68"/>
      <c r="D749" s="68"/>
      <c r="E749" s="68"/>
      <c r="F749" s="6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ht="60.75" customHeight="1">
      <c r="A750" s="68"/>
      <c r="B750" s="68"/>
      <c r="C750" s="68"/>
      <c r="D750" s="68"/>
      <c r="E750" s="68"/>
      <c r="F750" s="6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ht="60.75" customHeight="1">
      <c r="A751" s="68"/>
      <c r="B751" s="68"/>
      <c r="C751" s="68"/>
      <c r="D751" s="68"/>
      <c r="E751" s="68"/>
      <c r="F751" s="6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ht="60.75" customHeight="1">
      <c r="A752" s="68"/>
      <c r="B752" s="68"/>
      <c r="C752" s="68"/>
      <c r="D752" s="68"/>
      <c r="E752" s="68"/>
      <c r="F752" s="6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ht="60.75" customHeight="1">
      <c r="A753" s="68"/>
      <c r="B753" s="68"/>
      <c r="C753" s="68"/>
      <c r="D753" s="68"/>
      <c r="E753" s="68"/>
      <c r="F753" s="6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ht="60.75" customHeight="1">
      <c r="A754" s="68"/>
      <c r="B754" s="68"/>
      <c r="C754" s="68"/>
      <c r="D754" s="68"/>
      <c r="E754" s="68"/>
      <c r="F754" s="6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ht="60.75" customHeight="1">
      <c r="A755" s="68"/>
      <c r="B755" s="68"/>
      <c r="C755" s="68"/>
      <c r="D755" s="68"/>
      <c r="E755" s="68"/>
      <c r="F755" s="6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ht="60.75" customHeight="1">
      <c r="A756" s="68"/>
      <c r="B756" s="68"/>
      <c r="C756" s="68"/>
      <c r="D756" s="68"/>
      <c r="E756" s="68"/>
      <c r="F756" s="6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ht="60.75" customHeight="1">
      <c r="A757" s="68"/>
      <c r="B757" s="68"/>
      <c r="C757" s="68"/>
      <c r="D757" s="68"/>
      <c r="E757" s="68"/>
      <c r="F757" s="6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ht="60.75" customHeight="1">
      <c r="A758" s="68"/>
      <c r="B758" s="68"/>
      <c r="C758" s="68"/>
      <c r="D758" s="68"/>
      <c r="E758" s="68"/>
      <c r="F758" s="6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ht="60.75" customHeight="1">
      <c r="A759" s="68"/>
      <c r="B759" s="68"/>
      <c r="C759" s="68"/>
      <c r="D759" s="68"/>
      <c r="E759" s="68"/>
      <c r="F759" s="6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ht="60.75" customHeight="1">
      <c r="A760" s="68"/>
      <c r="B760" s="68"/>
      <c r="C760" s="68"/>
      <c r="D760" s="68"/>
      <c r="E760" s="68"/>
      <c r="F760" s="6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ht="60.75" customHeight="1">
      <c r="A761" s="68"/>
      <c r="B761" s="68"/>
      <c r="C761" s="68"/>
      <c r="D761" s="68"/>
      <c r="E761" s="68"/>
      <c r="F761" s="6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ht="60.75" customHeight="1">
      <c r="A762" s="68"/>
      <c r="B762" s="68"/>
      <c r="C762" s="68"/>
      <c r="D762" s="68"/>
      <c r="E762" s="68"/>
      <c r="F762" s="6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ht="60.75" customHeight="1">
      <c r="A763" s="68"/>
      <c r="B763" s="68"/>
      <c r="C763" s="68"/>
      <c r="D763" s="68"/>
      <c r="E763" s="68"/>
      <c r="F763" s="6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ht="60.75" customHeight="1">
      <c r="A764" s="68"/>
      <c r="B764" s="68"/>
      <c r="C764" s="68"/>
      <c r="D764" s="68"/>
      <c r="E764" s="68"/>
      <c r="F764" s="6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ht="60.75" customHeight="1">
      <c r="A765" s="68"/>
      <c r="B765" s="68"/>
      <c r="C765" s="68"/>
      <c r="D765" s="68"/>
      <c r="E765" s="68"/>
      <c r="F765" s="6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ht="60.75" customHeight="1">
      <c r="A766" s="68"/>
      <c r="B766" s="68"/>
      <c r="C766" s="68"/>
      <c r="D766" s="68"/>
      <c r="E766" s="68"/>
      <c r="F766" s="6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ht="60.75" customHeight="1">
      <c r="A767" s="68"/>
      <c r="B767" s="68"/>
      <c r="C767" s="68"/>
      <c r="D767" s="68"/>
      <c r="E767" s="68"/>
      <c r="F767" s="6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ht="60.75" customHeight="1">
      <c r="A768" s="68"/>
      <c r="B768" s="68"/>
      <c r="C768" s="68"/>
      <c r="D768" s="68"/>
      <c r="E768" s="68"/>
      <c r="F768" s="6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ht="60.75" customHeight="1">
      <c r="A769" s="68"/>
      <c r="B769" s="68"/>
      <c r="C769" s="68"/>
      <c r="D769" s="68"/>
      <c r="E769" s="68"/>
      <c r="F769" s="6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ht="60.75" customHeight="1">
      <c r="A770" s="68"/>
      <c r="B770" s="68"/>
      <c r="C770" s="68"/>
      <c r="D770" s="68"/>
      <c r="E770" s="68"/>
      <c r="F770" s="6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ht="60.75" customHeight="1">
      <c r="A771" s="68"/>
      <c r="B771" s="68"/>
      <c r="C771" s="68"/>
      <c r="D771" s="68"/>
      <c r="E771" s="68"/>
      <c r="F771" s="6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ht="60.75" customHeight="1">
      <c r="A772" s="68"/>
      <c r="B772" s="68"/>
      <c r="C772" s="68"/>
      <c r="D772" s="68"/>
      <c r="E772" s="68"/>
      <c r="F772" s="6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ht="60.75" customHeight="1">
      <c r="A773" s="68"/>
      <c r="B773" s="68"/>
      <c r="C773" s="68"/>
      <c r="D773" s="68"/>
      <c r="E773" s="68"/>
      <c r="F773" s="6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ht="60.75" customHeight="1">
      <c r="A774" s="68"/>
      <c r="B774" s="68"/>
      <c r="C774" s="68"/>
      <c r="D774" s="68"/>
      <c r="E774" s="68"/>
      <c r="F774" s="6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ht="60.75" customHeight="1">
      <c r="A775" s="68"/>
      <c r="B775" s="68"/>
      <c r="C775" s="68"/>
      <c r="D775" s="68"/>
      <c r="E775" s="68"/>
      <c r="F775" s="6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ht="60.75" customHeight="1">
      <c r="A776" s="68"/>
      <c r="B776" s="68"/>
      <c r="C776" s="68"/>
      <c r="D776" s="68"/>
      <c r="E776" s="68"/>
      <c r="F776" s="6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ht="60.75" customHeight="1">
      <c r="A777" s="68"/>
      <c r="B777" s="68"/>
      <c r="C777" s="68"/>
      <c r="D777" s="68"/>
      <c r="E777" s="68"/>
      <c r="F777" s="6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ht="60.75" customHeight="1">
      <c r="A778" s="68"/>
      <c r="B778" s="68"/>
      <c r="C778" s="68"/>
      <c r="D778" s="68"/>
      <c r="E778" s="68"/>
      <c r="F778" s="6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ht="60.75" customHeight="1">
      <c r="A779" s="68"/>
      <c r="B779" s="68"/>
      <c r="C779" s="68"/>
      <c r="D779" s="68"/>
      <c r="E779" s="68"/>
      <c r="F779" s="6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ht="60.75" customHeight="1">
      <c r="A780" s="68"/>
      <c r="B780" s="68"/>
      <c r="C780" s="68"/>
      <c r="D780" s="68"/>
      <c r="E780" s="68"/>
      <c r="F780" s="6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ht="60.75" customHeight="1">
      <c r="A781" s="68"/>
      <c r="B781" s="68"/>
      <c r="C781" s="68"/>
      <c r="D781" s="68"/>
      <c r="E781" s="68"/>
      <c r="F781" s="6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ht="60.75" customHeight="1">
      <c r="A782" s="68"/>
      <c r="B782" s="68"/>
      <c r="C782" s="68"/>
      <c r="D782" s="68"/>
      <c r="E782" s="68"/>
      <c r="F782" s="6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ht="60.75" customHeight="1">
      <c r="A783" s="68"/>
      <c r="B783" s="68"/>
      <c r="C783" s="68"/>
      <c r="D783" s="68"/>
      <c r="E783" s="68"/>
      <c r="F783" s="6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ht="60.75" customHeight="1">
      <c r="A784" s="68"/>
      <c r="B784" s="68"/>
      <c r="C784" s="68"/>
      <c r="D784" s="68"/>
      <c r="E784" s="68"/>
      <c r="F784" s="6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ht="60.75" customHeight="1">
      <c r="A785" s="68"/>
      <c r="B785" s="68"/>
      <c r="C785" s="68"/>
      <c r="D785" s="68"/>
      <c r="E785" s="68"/>
      <c r="F785" s="6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ht="60.75" customHeight="1">
      <c r="A786" s="68"/>
      <c r="B786" s="68"/>
      <c r="C786" s="68"/>
      <c r="D786" s="68"/>
      <c r="E786" s="68"/>
      <c r="F786" s="6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ht="60.75" customHeight="1">
      <c r="A787" s="68"/>
      <c r="B787" s="68"/>
      <c r="C787" s="68"/>
      <c r="D787" s="68"/>
      <c r="E787" s="68"/>
      <c r="F787" s="6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ht="60.75" customHeight="1">
      <c r="A788" s="68"/>
      <c r="B788" s="68"/>
      <c r="C788" s="68"/>
      <c r="D788" s="68"/>
      <c r="E788" s="68"/>
      <c r="F788" s="6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ht="60.75" customHeight="1">
      <c r="A789" s="68"/>
      <c r="B789" s="68"/>
      <c r="C789" s="68"/>
      <c r="D789" s="68"/>
      <c r="E789" s="68"/>
      <c r="F789" s="6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ht="60.75" customHeight="1">
      <c r="A790" s="68"/>
      <c r="B790" s="68"/>
      <c r="C790" s="68"/>
      <c r="D790" s="68"/>
      <c r="E790" s="68"/>
      <c r="F790" s="6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ht="60.75" customHeight="1">
      <c r="A791" s="68"/>
      <c r="B791" s="68"/>
      <c r="C791" s="68"/>
      <c r="D791" s="68"/>
      <c r="E791" s="68"/>
      <c r="F791" s="6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ht="60.75" customHeight="1">
      <c r="A792" s="68"/>
      <c r="B792" s="68"/>
      <c r="C792" s="68"/>
      <c r="D792" s="68"/>
      <c r="E792" s="68"/>
      <c r="F792" s="6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ht="60.75" customHeight="1">
      <c r="A793" s="68"/>
      <c r="B793" s="68"/>
      <c r="C793" s="68"/>
      <c r="D793" s="68"/>
      <c r="E793" s="68"/>
      <c r="F793" s="6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ht="60.75" customHeight="1">
      <c r="A794" s="68"/>
      <c r="B794" s="68"/>
      <c r="C794" s="68"/>
      <c r="D794" s="68"/>
      <c r="E794" s="68"/>
      <c r="F794" s="6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ht="60.75" customHeight="1">
      <c r="A795" s="68"/>
      <c r="B795" s="68"/>
      <c r="C795" s="68"/>
      <c r="D795" s="68"/>
      <c r="E795" s="68"/>
      <c r="F795" s="6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ht="60.75" customHeight="1">
      <c r="A796" s="68"/>
      <c r="B796" s="68"/>
      <c r="C796" s="68"/>
      <c r="D796" s="68"/>
      <c r="E796" s="68"/>
      <c r="F796" s="6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ht="60.75" customHeight="1">
      <c r="A797" s="68"/>
      <c r="B797" s="68"/>
      <c r="C797" s="68"/>
      <c r="D797" s="68"/>
      <c r="E797" s="68"/>
      <c r="F797" s="6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ht="60.75" customHeight="1">
      <c r="A798" s="68"/>
      <c r="B798" s="68"/>
      <c r="C798" s="68"/>
      <c r="D798" s="68"/>
      <c r="E798" s="68"/>
      <c r="F798" s="6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ht="60.75" customHeight="1">
      <c r="A799" s="68"/>
      <c r="B799" s="68"/>
      <c r="C799" s="68"/>
      <c r="D799" s="68"/>
      <c r="E799" s="68"/>
      <c r="F799" s="6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ht="60.75" customHeight="1">
      <c r="A800" s="68"/>
      <c r="B800" s="68"/>
      <c r="C800" s="68"/>
      <c r="D800" s="68"/>
      <c r="E800" s="68"/>
      <c r="F800" s="6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ht="60.75" customHeight="1">
      <c r="A801" s="68"/>
      <c r="B801" s="68"/>
      <c r="C801" s="68"/>
      <c r="D801" s="68"/>
      <c r="E801" s="68"/>
      <c r="F801" s="6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ht="60.75" customHeight="1">
      <c r="A802" s="68"/>
      <c r="B802" s="68"/>
      <c r="C802" s="68"/>
      <c r="D802" s="68"/>
      <c r="E802" s="68"/>
      <c r="F802" s="6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ht="60.75" customHeight="1">
      <c r="A803" s="68"/>
      <c r="B803" s="68"/>
      <c r="C803" s="68"/>
      <c r="D803" s="68"/>
      <c r="E803" s="68"/>
      <c r="F803" s="6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ht="60.75" customHeight="1">
      <c r="A804" s="68"/>
      <c r="B804" s="68"/>
      <c r="C804" s="68"/>
      <c r="D804" s="68"/>
      <c r="E804" s="68"/>
      <c r="F804" s="6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ht="60.75" customHeight="1">
      <c r="A805" s="68"/>
      <c r="B805" s="68"/>
      <c r="C805" s="68"/>
      <c r="D805" s="68"/>
      <c r="E805" s="68"/>
      <c r="F805" s="6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ht="60.75" customHeight="1">
      <c r="A806" s="68"/>
      <c r="B806" s="68"/>
      <c r="C806" s="68"/>
      <c r="D806" s="68"/>
      <c r="E806" s="68"/>
      <c r="F806" s="6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ht="60.75" customHeight="1">
      <c r="A807" s="68"/>
      <c r="B807" s="68"/>
      <c r="C807" s="68"/>
      <c r="D807" s="68"/>
      <c r="E807" s="68"/>
      <c r="F807" s="6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ht="60.75" customHeight="1">
      <c r="A808" s="68"/>
      <c r="B808" s="68"/>
      <c r="C808" s="68"/>
      <c r="D808" s="68"/>
      <c r="E808" s="68"/>
      <c r="F808" s="6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ht="60.75" customHeight="1">
      <c r="A809" s="68"/>
      <c r="B809" s="68"/>
      <c r="C809" s="68"/>
      <c r="D809" s="68"/>
      <c r="E809" s="68"/>
      <c r="F809" s="6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ht="60.75" customHeight="1">
      <c r="A810" s="68"/>
      <c r="B810" s="68"/>
      <c r="C810" s="68"/>
      <c r="D810" s="68"/>
      <c r="E810" s="68"/>
      <c r="F810" s="6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ht="60.75" customHeight="1">
      <c r="A811" s="68"/>
      <c r="B811" s="68"/>
      <c r="C811" s="68"/>
      <c r="D811" s="68"/>
      <c r="E811" s="68"/>
      <c r="F811" s="6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ht="60.75" customHeight="1">
      <c r="A812" s="68"/>
      <c r="B812" s="68"/>
      <c r="C812" s="68"/>
      <c r="D812" s="68"/>
      <c r="E812" s="68"/>
      <c r="F812" s="6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ht="60.75" customHeight="1">
      <c r="A813" s="68"/>
      <c r="B813" s="68"/>
      <c r="C813" s="68"/>
      <c r="D813" s="68"/>
      <c r="E813" s="68"/>
      <c r="F813" s="6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ht="60.75" customHeight="1">
      <c r="A814" s="68"/>
      <c r="B814" s="68"/>
      <c r="C814" s="68"/>
      <c r="D814" s="68"/>
      <c r="E814" s="68"/>
      <c r="F814" s="6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ht="60.75" customHeight="1">
      <c r="A815" s="68"/>
      <c r="B815" s="68"/>
      <c r="C815" s="68"/>
      <c r="D815" s="68"/>
      <c r="E815" s="68"/>
      <c r="F815" s="6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ht="60.75" customHeight="1">
      <c r="A816" s="68"/>
      <c r="B816" s="68"/>
      <c r="C816" s="68"/>
      <c r="D816" s="68"/>
      <c r="E816" s="68"/>
      <c r="F816" s="6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ht="60.75" customHeight="1">
      <c r="A817" s="68"/>
      <c r="B817" s="68"/>
      <c r="C817" s="68"/>
      <c r="D817" s="68"/>
      <c r="E817" s="68"/>
      <c r="F817" s="6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ht="60.75" customHeight="1">
      <c r="A818" s="68"/>
      <c r="B818" s="68"/>
      <c r="C818" s="68"/>
      <c r="D818" s="68"/>
      <c r="E818" s="68"/>
      <c r="F818" s="6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ht="60.75" customHeight="1">
      <c r="A819" s="68"/>
      <c r="B819" s="68"/>
      <c r="C819" s="68"/>
      <c r="D819" s="68"/>
      <c r="E819" s="68"/>
      <c r="F819" s="6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ht="60.75" customHeight="1">
      <c r="A820" s="68"/>
      <c r="B820" s="68"/>
      <c r="C820" s="68"/>
      <c r="D820" s="68"/>
      <c r="E820" s="68"/>
      <c r="F820" s="6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ht="60.75" customHeight="1">
      <c r="A821" s="68"/>
      <c r="B821" s="68"/>
      <c r="C821" s="68"/>
      <c r="D821" s="68"/>
      <c r="E821" s="68"/>
      <c r="F821" s="6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ht="60.75" customHeight="1">
      <c r="A822" s="68"/>
      <c r="B822" s="68"/>
      <c r="C822" s="68"/>
      <c r="D822" s="68"/>
      <c r="E822" s="68"/>
      <c r="F822" s="6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ht="60.75" customHeight="1">
      <c r="A823" s="68"/>
      <c r="B823" s="68"/>
      <c r="C823" s="68"/>
      <c r="D823" s="68"/>
      <c r="E823" s="68"/>
      <c r="F823" s="6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ht="60.75" customHeight="1">
      <c r="A824" s="68"/>
      <c r="B824" s="68"/>
      <c r="C824" s="68"/>
      <c r="D824" s="68"/>
      <c r="E824" s="68"/>
      <c r="F824" s="6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ht="60.75" customHeight="1">
      <c r="A825" s="68"/>
      <c r="B825" s="68"/>
      <c r="C825" s="68"/>
      <c r="D825" s="68"/>
      <c r="E825" s="68"/>
      <c r="F825" s="6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ht="60.75" customHeight="1">
      <c r="A826" s="68"/>
      <c r="B826" s="68"/>
      <c r="C826" s="68"/>
      <c r="D826" s="68"/>
      <c r="E826" s="68"/>
      <c r="F826" s="6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ht="60.75" customHeight="1">
      <c r="A827" s="68"/>
      <c r="B827" s="68"/>
      <c r="C827" s="68"/>
      <c r="D827" s="68"/>
      <c r="E827" s="68"/>
      <c r="F827" s="6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ht="60.75" customHeight="1">
      <c r="A828" s="68"/>
      <c r="B828" s="68"/>
      <c r="C828" s="68"/>
      <c r="D828" s="68"/>
      <c r="E828" s="68"/>
      <c r="F828" s="6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ht="60.75" customHeight="1">
      <c r="A829" s="68"/>
      <c r="B829" s="68"/>
      <c r="C829" s="68"/>
      <c r="D829" s="68"/>
      <c r="E829" s="68"/>
      <c r="F829" s="6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ht="60.75" customHeight="1">
      <c r="A830" s="68"/>
      <c r="B830" s="68"/>
      <c r="C830" s="68"/>
      <c r="D830" s="68"/>
      <c r="E830" s="68"/>
      <c r="F830" s="6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ht="60.75" customHeight="1">
      <c r="A831" s="68"/>
      <c r="B831" s="68"/>
      <c r="C831" s="68"/>
      <c r="D831" s="68"/>
      <c r="E831" s="68"/>
      <c r="F831" s="6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ht="60.75" customHeight="1">
      <c r="A832" s="68"/>
      <c r="B832" s="68"/>
      <c r="C832" s="68"/>
      <c r="D832" s="68"/>
      <c r="E832" s="68"/>
      <c r="F832" s="6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ht="60.75" customHeight="1">
      <c r="A833" s="68"/>
      <c r="B833" s="68"/>
      <c r="C833" s="68"/>
      <c r="D833" s="68"/>
      <c r="E833" s="68"/>
      <c r="F833" s="6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ht="60.75" customHeight="1">
      <c r="A834" s="68"/>
      <c r="B834" s="68"/>
      <c r="C834" s="68"/>
      <c r="D834" s="68"/>
      <c r="E834" s="68"/>
      <c r="F834" s="6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ht="60.75" customHeight="1">
      <c r="A835" s="68"/>
      <c r="B835" s="68"/>
      <c r="C835" s="68"/>
      <c r="D835" s="68"/>
      <c r="E835" s="68"/>
      <c r="F835" s="6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ht="60.75" customHeight="1">
      <c r="A836" s="68"/>
      <c r="B836" s="68"/>
      <c r="C836" s="68"/>
      <c r="D836" s="68"/>
      <c r="E836" s="68"/>
      <c r="F836" s="6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ht="60.75" customHeight="1">
      <c r="A837" s="68"/>
      <c r="B837" s="68"/>
      <c r="C837" s="68"/>
      <c r="D837" s="68"/>
      <c r="E837" s="68"/>
      <c r="F837" s="6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ht="60.75" customHeight="1">
      <c r="A838" s="68"/>
      <c r="B838" s="68"/>
      <c r="C838" s="68"/>
      <c r="D838" s="68"/>
      <c r="E838" s="68"/>
      <c r="F838" s="6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ht="60.75" customHeight="1">
      <c r="A839" s="68"/>
      <c r="B839" s="68"/>
      <c r="C839" s="68"/>
      <c r="D839" s="68"/>
      <c r="E839" s="68"/>
      <c r="F839" s="6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ht="60.75" customHeight="1">
      <c r="A840" s="68"/>
      <c r="B840" s="68"/>
      <c r="C840" s="68"/>
      <c r="D840" s="68"/>
      <c r="E840" s="68"/>
      <c r="F840" s="6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ht="60.75" customHeight="1">
      <c r="A841" s="68"/>
      <c r="B841" s="68"/>
      <c r="C841" s="68"/>
      <c r="D841" s="68"/>
      <c r="E841" s="68"/>
      <c r="F841" s="6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ht="60.75" customHeight="1">
      <c r="A842" s="68"/>
      <c r="B842" s="68"/>
      <c r="C842" s="68"/>
      <c r="D842" s="68"/>
      <c r="E842" s="68"/>
      <c r="F842" s="6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ht="60.75" customHeight="1">
      <c r="A843" s="68"/>
      <c r="B843" s="68"/>
      <c r="C843" s="68"/>
      <c r="D843" s="68"/>
      <c r="E843" s="68"/>
      <c r="F843" s="6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ht="60.75" customHeight="1">
      <c r="A844" s="68"/>
      <c r="B844" s="68"/>
      <c r="C844" s="68"/>
      <c r="D844" s="68"/>
      <c r="E844" s="68"/>
      <c r="F844" s="6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ht="60.75" customHeight="1">
      <c r="A845" s="68"/>
      <c r="B845" s="68"/>
      <c r="C845" s="68"/>
      <c r="D845" s="68"/>
      <c r="E845" s="68"/>
      <c r="F845" s="6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ht="60.75" customHeight="1">
      <c r="A846" s="68"/>
      <c r="B846" s="68"/>
      <c r="C846" s="68"/>
      <c r="D846" s="68"/>
      <c r="E846" s="68"/>
      <c r="F846" s="6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ht="60.75" customHeight="1">
      <c r="A847" s="68"/>
      <c r="B847" s="68"/>
      <c r="C847" s="68"/>
      <c r="D847" s="68"/>
      <c r="E847" s="68"/>
      <c r="F847" s="6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ht="60.75" customHeight="1">
      <c r="A848" s="68"/>
      <c r="B848" s="68"/>
      <c r="C848" s="68"/>
      <c r="D848" s="68"/>
      <c r="E848" s="68"/>
      <c r="F848" s="6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ht="60.75" customHeight="1">
      <c r="A849" s="68"/>
      <c r="B849" s="68"/>
      <c r="C849" s="68"/>
      <c r="D849" s="68"/>
      <c r="E849" s="68"/>
      <c r="F849" s="6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ht="60.75" customHeight="1">
      <c r="A850" s="68"/>
      <c r="B850" s="68"/>
      <c r="C850" s="68"/>
      <c r="D850" s="68"/>
      <c r="E850" s="68"/>
      <c r="F850" s="6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ht="60.75" customHeight="1">
      <c r="A851" s="68"/>
      <c r="B851" s="68"/>
      <c r="C851" s="68"/>
      <c r="D851" s="68"/>
      <c r="E851" s="68"/>
      <c r="F851" s="6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ht="60.75" customHeight="1">
      <c r="A852" s="68"/>
      <c r="B852" s="68"/>
      <c r="C852" s="68"/>
      <c r="D852" s="68"/>
      <c r="E852" s="68"/>
      <c r="F852" s="6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ht="60.75" customHeight="1">
      <c r="A853" s="68"/>
      <c r="B853" s="68"/>
      <c r="C853" s="68"/>
      <c r="D853" s="68"/>
      <c r="E853" s="68"/>
      <c r="F853" s="6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ht="60.75" customHeight="1">
      <c r="A854" s="68"/>
      <c r="B854" s="68"/>
      <c r="C854" s="68"/>
      <c r="D854" s="68"/>
      <c r="E854" s="68"/>
      <c r="F854" s="6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ht="60.75" customHeight="1">
      <c r="A855" s="68"/>
      <c r="B855" s="68"/>
      <c r="C855" s="68"/>
      <c r="D855" s="68"/>
      <c r="E855" s="68"/>
      <c r="F855" s="6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ht="60.75" customHeight="1">
      <c r="A856" s="68"/>
      <c r="B856" s="68"/>
      <c r="C856" s="68"/>
      <c r="D856" s="68"/>
      <c r="E856" s="68"/>
      <c r="F856" s="6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ht="60.75" customHeight="1">
      <c r="A857" s="68"/>
      <c r="B857" s="68"/>
      <c r="C857" s="68"/>
      <c r="D857" s="68"/>
      <c r="E857" s="68"/>
      <c r="F857" s="6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ht="60.75" customHeight="1">
      <c r="A858" s="68"/>
      <c r="B858" s="68"/>
      <c r="C858" s="68"/>
      <c r="D858" s="68"/>
      <c r="E858" s="68"/>
      <c r="F858" s="6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ht="60.75" customHeight="1">
      <c r="A859" s="68"/>
      <c r="B859" s="68"/>
      <c r="C859" s="68"/>
      <c r="D859" s="68"/>
      <c r="E859" s="68"/>
      <c r="F859" s="6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ht="60.75" customHeight="1">
      <c r="A860" s="68"/>
      <c r="B860" s="68"/>
      <c r="C860" s="68"/>
      <c r="D860" s="68"/>
      <c r="E860" s="68"/>
      <c r="F860" s="6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ht="60.75" customHeight="1">
      <c r="A861" s="68"/>
      <c r="B861" s="68"/>
      <c r="C861" s="68"/>
      <c r="D861" s="68"/>
      <c r="E861" s="68"/>
      <c r="F861" s="6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ht="60.75" customHeight="1">
      <c r="A862" s="68"/>
      <c r="B862" s="68"/>
      <c r="C862" s="68"/>
      <c r="D862" s="68"/>
      <c r="E862" s="68"/>
      <c r="F862" s="6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ht="60.75" customHeight="1">
      <c r="A863" s="68"/>
      <c r="B863" s="68"/>
      <c r="C863" s="68"/>
      <c r="D863" s="68"/>
      <c r="E863" s="68"/>
      <c r="F863" s="6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ht="60.75" customHeight="1">
      <c r="A864" s="68"/>
      <c r="B864" s="68"/>
      <c r="C864" s="68"/>
      <c r="D864" s="68"/>
      <c r="E864" s="68"/>
      <c r="F864" s="6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ht="60.75" customHeight="1">
      <c r="A865" s="68"/>
      <c r="B865" s="68"/>
      <c r="C865" s="68"/>
      <c r="D865" s="68"/>
      <c r="E865" s="68"/>
      <c r="F865" s="6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ht="60.75" customHeight="1">
      <c r="A866" s="68"/>
      <c r="B866" s="68"/>
      <c r="C866" s="68"/>
      <c r="D866" s="68"/>
      <c r="E866" s="68"/>
      <c r="F866" s="6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ht="60.75" customHeight="1">
      <c r="A867" s="68"/>
      <c r="B867" s="68"/>
      <c r="C867" s="68"/>
      <c r="D867" s="68"/>
      <c r="E867" s="68"/>
      <c r="F867" s="6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ht="60.75" customHeight="1">
      <c r="A868" s="68"/>
      <c r="B868" s="68"/>
      <c r="C868" s="68"/>
      <c r="D868" s="68"/>
      <c r="E868" s="68"/>
      <c r="F868" s="6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ht="60.75" customHeight="1">
      <c r="A869" s="68"/>
      <c r="B869" s="68"/>
      <c r="C869" s="68"/>
      <c r="D869" s="68"/>
      <c r="E869" s="68"/>
      <c r="F869" s="6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ht="60.75" customHeight="1">
      <c r="A870" s="68"/>
      <c r="B870" s="68"/>
      <c r="C870" s="68"/>
      <c r="D870" s="68"/>
      <c r="E870" s="68"/>
      <c r="F870" s="6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ht="60.75" customHeight="1">
      <c r="A871" s="68"/>
      <c r="B871" s="68"/>
      <c r="C871" s="68"/>
      <c r="D871" s="68"/>
      <c r="E871" s="68"/>
      <c r="F871" s="6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ht="60.75" customHeight="1">
      <c r="A872" s="68"/>
      <c r="B872" s="68"/>
      <c r="C872" s="68"/>
      <c r="D872" s="68"/>
      <c r="E872" s="68"/>
      <c r="F872" s="6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ht="60.75" customHeight="1">
      <c r="A873" s="68"/>
      <c r="B873" s="68"/>
      <c r="C873" s="68"/>
      <c r="D873" s="68"/>
      <c r="E873" s="68"/>
      <c r="F873" s="6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ht="60.75" customHeight="1">
      <c r="A874" s="68"/>
      <c r="B874" s="68"/>
      <c r="C874" s="68"/>
      <c r="D874" s="68"/>
      <c r="E874" s="68"/>
      <c r="F874" s="6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ht="60.75" customHeight="1">
      <c r="A875" s="68"/>
      <c r="B875" s="68"/>
      <c r="C875" s="68"/>
      <c r="D875" s="68"/>
      <c r="E875" s="68"/>
      <c r="F875" s="6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ht="60.75" customHeight="1">
      <c r="A876" s="68"/>
      <c r="B876" s="68"/>
      <c r="C876" s="68"/>
      <c r="D876" s="68"/>
      <c r="E876" s="68"/>
      <c r="F876" s="6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ht="60.75" customHeight="1">
      <c r="A877" s="68"/>
      <c r="B877" s="68"/>
      <c r="C877" s="68"/>
      <c r="D877" s="68"/>
      <c r="E877" s="68"/>
      <c r="F877" s="6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ht="60.75" customHeight="1">
      <c r="A878" s="68"/>
      <c r="B878" s="68"/>
      <c r="C878" s="68"/>
      <c r="D878" s="68"/>
      <c r="E878" s="68"/>
      <c r="F878" s="6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ht="60.75" customHeight="1">
      <c r="A879" s="68"/>
      <c r="B879" s="68"/>
      <c r="C879" s="68"/>
      <c r="D879" s="68"/>
      <c r="E879" s="68"/>
      <c r="F879" s="6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ht="60.75" customHeight="1">
      <c r="A880" s="68"/>
      <c r="B880" s="68"/>
      <c r="C880" s="68"/>
      <c r="D880" s="68"/>
      <c r="E880" s="68"/>
      <c r="F880" s="6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ht="60.75" customHeight="1">
      <c r="A881" s="68"/>
      <c r="B881" s="68"/>
      <c r="C881" s="68"/>
      <c r="D881" s="68"/>
      <c r="E881" s="68"/>
      <c r="F881" s="6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ht="60.75" customHeight="1">
      <c r="A882" s="68"/>
      <c r="B882" s="68"/>
      <c r="C882" s="68"/>
      <c r="D882" s="68"/>
      <c r="E882" s="68"/>
      <c r="F882" s="6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ht="60.75" customHeight="1">
      <c r="A883" s="68"/>
      <c r="B883" s="68"/>
      <c r="C883" s="68"/>
      <c r="D883" s="68"/>
      <c r="E883" s="68"/>
      <c r="F883" s="6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ht="60.75" customHeight="1">
      <c r="A884" s="68"/>
      <c r="B884" s="68"/>
      <c r="C884" s="68"/>
      <c r="D884" s="68"/>
      <c r="E884" s="68"/>
      <c r="F884" s="6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ht="60.75" customHeight="1">
      <c r="A885" s="68"/>
      <c r="B885" s="68"/>
      <c r="C885" s="68"/>
      <c r="D885" s="68"/>
      <c r="E885" s="68"/>
      <c r="F885" s="6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ht="60.75" customHeight="1">
      <c r="A886" s="68"/>
      <c r="B886" s="68"/>
      <c r="C886" s="68"/>
      <c r="D886" s="68"/>
      <c r="E886" s="68"/>
      <c r="F886" s="6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ht="60.75" customHeight="1">
      <c r="A887" s="68"/>
      <c r="B887" s="68"/>
      <c r="C887" s="68"/>
      <c r="D887" s="68"/>
      <c r="E887" s="68"/>
      <c r="F887" s="6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ht="60.75" customHeight="1">
      <c r="A888" s="68"/>
      <c r="B888" s="68"/>
      <c r="C888" s="68"/>
      <c r="D888" s="68"/>
      <c r="E888" s="68"/>
      <c r="F888" s="6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ht="60.75" customHeight="1">
      <c r="A889" s="68"/>
      <c r="B889" s="68"/>
      <c r="C889" s="68"/>
      <c r="D889" s="68"/>
      <c r="E889" s="68"/>
      <c r="F889" s="6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ht="60.75" customHeight="1">
      <c r="A890" s="68"/>
      <c r="B890" s="68"/>
      <c r="C890" s="68"/>
      <c r="D890" s="68"/>
      <c r="E890" s="68"/>
      <c r="F890" s="6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ht="60.75" customHeight="1">
      <c r="A891" s="68"/>
      <c r="B891" s="68"/>
      <c r="C891" s="68"/>
      <c r="D891" s="68"/>
      <c r="E891" s="68"/>
      <c r="F891" s="6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ht="60.75" customHeight="1">
      <c r="A892" s="68"/>
      <c r="B892" s="68"/>
      <c r="C892" s="68"/>
      <c r="D892" s="68"/>
      <c r="E892" s="68"/>
      <c r="F892" s="6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ht="60.75" customHeight="1">
      <c r="A893" s="68"/>
      <c r="B893" s="68"/>
      <c r="C893" s="68"/>
      <c r="D893" s="68"/>
      <c r="E893" s="68"/>
      <c r="F893" s="6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ht="60.75" customHeight="1">
      <c r="A894" s="68"/>
      <c r="B894" s="68"/>
      <c r="C894" s="68"/>
      <c r="D894" s="68"/>
      <c r="E894" s="68"/>
      <c r="F894" s="6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ht="60.75" customHeight="1">
      <c r="A895" s="68"/>
      <c r="B895" s="68"/>
      <c r="C895" s="68"/>
      <c r="D895" s="68"/>
      <c r="E895" s="68"/>
      <c r="F895" s="6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ht="60.75" customHeight="1">
      <c r="A896" s="68"/>
      <c r="B896" s="68"/>
      <c r="C896" s="68"/>
      <c r="D896" s="68"/>
      <c r="E896" s="68"/>
      <c r="F896" s="6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ht="60.75" customHeight="1">
      <c r="A897" s="68"/>
      <c r="B897" s="68"/>
      <c r="C897" s="68"/>
      <c r="D897" s="68"/>
      <c r="E897" s="68"/>
      <c r="F897" s="6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ht="60.75" customHeight="1">
      <c r="A898" s="68"/>
      <c r="B898" s="68"/>
      <c r="C898" s="68"/>
      <c r="D898" s="68"/>
      <c r="E898" s="68"/>
      <c r="F898" s="6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ht="60.75" customHeight="1">
      <c r="A899" s="68"/>
      <c r="B899" s="68"/>
      <c r="C899" s="68"/>
      <c r="D899" s="68"/>
      <c r="E899" s="68"/>
      <c r="F899" s="6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ht="60.75" customHeight="1">
      <c r="A900" s="68"/>
      <c r="B900" s="68"/>
      <c r="C900" s="68"/>
      <c r="D900" s="68"/>
      <c r="E900" s="68"/>
      <c r="F900" s="6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ht="60.75" customHeight="1">
      <c r="A901" s="68"/>
      <c r="B901" s="68"/>
      <c r="C901" s="68"/>
      <c r="D901" s="68"/>
      <c r="E901" s="68"/>
      <c r="F901" s="6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ht="60.75" customHeight="1">
      <c r="A902" s="68"/>
      <c r="B902" s="68"/>
      <c r="C902" s="68"/>
      <c r="D902" s="68"/>
      <c r="E902" s="68"/>
      <c r="F902" s="6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ht="60.75" customHeight="1">
      <c r="A903" s="68"/>
      <c r="B903" s="68"/>
      <c r="C903" s="68"/>
      <c r="D903" s="68"/>
      <c r="E903" s="68"/>
      <c r="F903" s="6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ht="60.75" customHeight="1">
      <c r="A904" s="68"/>
      <c r="B904" s="68"/>
      <c r="C904" s="68"/>
      <c r="D904" s="68"/>
      <c r="E904" s="68"/>
      <c r="F904" s="6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ht="60.75" customHeight="1">
      <c r="A905" s="68"/>
      <c r="B905" s="68"/>
      <c r="C905" s="68"/>
      <c r="D905" s="68"/>
      <c r="E905" s="68"/>
      <c r="F905" s="6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ht="60.75" customHeight="1">
      <c r="A906" s="68"/>
      <c r="B906" s="68"/>
      <c r="C906" s="68"/>
      <c r="D906" s="68"/>
      <c r="E906" s="68"/>
      <c r="F906" s="6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ht="60.75" customHeight="1">
      <c r="A907" s="68"/>
      <c r="B907" s="68"/>
      <c r="C907" s="68"/>
      <c r="D907" s="68"/>
      <c r="E907" s="68"/>
      <c r="F907" s="6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ht="60.75" customHeight="1">
      <c r="A908" s="68"/>
      <c r="B908" s="68"/>
      <c r="C908" s="68"/>
      <c r="D908" s="68"/>
      <c r="E908" s="68"/>
      <c r="F908" s="6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ht="60.75" customHeight="1">
      <c r="A909" s="68"/>
      <c r="B909" s="68"/>
      <c r="C909" s="68"/>
      <c r="D909" s="68"/>
      <c r="E909" s="68"/>
      <c r="F909" s="6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ht="60.75" customHeight="1">
      <c r="A910" s="68"/>
      <c r="B910" s="68"/>
      <c r="C910" s="68"/>
      <c r="D910" s="68"/>
      <c r="E910" s="68"/>
      <c r="F910" s="6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ht="60.75" customHeight="1">
      <c r="A911" s="68"/>
      <c r="B911" s="68"/>
      <c r="C911" s="68"/>
      <c r="D911" s="68"/>
      <c r="E911" s="68"/>
      <c r="F911" s="6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ht="60.75" customHeight="1">
      <c r="A912" s="68"/>
      <c r="B912" s="68"/>
      <c r="C912" s="68"/>
      <c r="D912" s="68"/>
      <c r="E912" s="68"/>
      <c r="F912" s="6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ht="60.75" customHeight="1">
      <c r="A913" s="68"/>
      <c r="B913" s="68"/>
      <c r="C913" s="68"/>
      <c r="D913" s="68"/>
      <c r="E913" s="68"/>
      <c r="F913" s="6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ht="60.75" customHeight="1">
      <c r="A914" s="68"/>
      <c r="B914" s="68"/>
      <c r="C914" s="68"/>
      <c r="D914" s="68"/>
      <c r="E914" s="68"/>
      <c r="F914" s="6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ht="60.75" customHeight="1">
      <c r="A915" s="68"/>
      <c r="B915" s="68"/>
      <c r="C915" s="68"/>
      <c r="D915" s="68"/>
      <c r="E915" s="68"/>
      <c r="F915" s="6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ht="60.75" customHeight="1">
      <c r="A916" s="68"/>
      <c r="B916" s="68"/>
      <c r="C916" s="68"/>
      <c r="D916" s="68"/>
      <c r="E916" s="68"/>
      <c r="F916" s="6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ht="60.75" customHeight="1">
      <c r="A917" s="68"/>
      <c r="B917" s="68"/>
      <c r="C917" s="68"/>
      <c r="D917" s="68"/>
      <c r="E917" s="68"/>
      <c r="F917" s="6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ht="60.75" customHeight="1">
      <c r="A918" s="68"/>
      <c r="B918" s="68"/>
      <c r="C918" s="68"/>
      <c r="D918" s="68"/>
      <c r="E918" s="68"/>
      <c r="F918" s="6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ht="60.75" customHeight="1">
      <c r="A919" s="68"/>
      <c r="B919" s="68"/>
      <c r="C919" s="68"/>
      <c r="D919" s="68"/>
      <c r="E919" s="68"/>
      <c r="F919" s="6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ht="60.75" customHeight="1">
      <c r="A920" s="68"/>
      <c r="B920" s="68"/>
      <c r="C920" s="68"/>
      <c r="D920" s="68"/>
      <c r="E920" s="68"/>
      <c r="F920" s="6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ht="60.75" customHeight="1">
      <c r="A921" s="68"/>
      <c r="B921" s="68"/>
      <c r="C921" s="68"/>
      <c r="D921" s="68"/>
      <c r="E921" s="68"/>
      <c r="F921" s="6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ht="60.75" customHeight="1">
      <c r="A922" s="68"/>
      <c r="B922" s="68"/>
      <c r="C922" s="68"/>
      <c r="D922" s="68"/>
      <c r="E922" s="68"/>
      <c r="F922" s="6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ht="60.75" customHeight="1">
      <c r="A923" s="68"/>
      <c r="B923" s="68"/>
      <c r="C923" s="68"/>
      <c r="D923" s="68"/>
      <c r="E923" s="68"/>
      <c r="F923" s="6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ht="60.75" customHeight="1">
      <c r="A924" s="68"/>
      <c r="B924" s="68"/>
      <c r="C924" s="68"/>
      <c r="D924" s="68"/>
      <c r="E924" s="68"/>
      <c r="F924" s="6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ht="60.75" customHeight="1">
      <c r="A925" s="68"/>
      <c r="B925" s="68"/>
      <c r="C925" s="68"/>
      <c r="D925" s="68"/>
      <c r="E925" s="68"/>
      <c r="F925" s="6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ht="60.75" customHeight="1">
      <c r="A926" s="68"/>
      <c r="B926" s="68"/>
      <c r="C926" s="68"/>
      <c r="D926" s="68"/>
      <c r="E926" s="68"/>
      <c r="F926" s="6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ht="60.75" customHeight="1">
      <c r="A927" s="68"/>
      <c r="B927" s="68"/>
      <c r="C927" s="68"/>
      <c r="D927" s="68"/>
      <c r="E927" s="68"/>
      <c r="F927" s="6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ht="60.75" customHeight="1">
      <c r="A928" s="68"/>
      <c r="B928" s="68"/>
      <c r="C928" s="68"/>
      <c r="D928" s="68"/>
      <c r="E928" s="68"/>
      <c r="F928" s="6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ht="60.75" customHeight="1">
      <c r="A929" s="68"/>
      <c r="B929" s="68"/>
      <c r="C929" s="68"/>
      <c r="D929" s="68"/>
      <c r="E929" s="68"/>
      <c r="F929" s="6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ht="60.75" customHeight="1">
      <c r="A930" s="68"/>
      <c r="B930" s="68"/>
      <c r="C930" s="68"/>
      <c r="D930" s="68"/>
      <c r="E930" s="68"/>
      <c r="F930" s="6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ht="60.75" customHeight="1">
      <c r="A931" s="68"/>
      <c r="B931" s="68"/>
      <c r="C931" s="68"/>
      <c r="D931" s="68"/>
      <c r="E931" s="68"/>
      <c r="F931" s="6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ht="60.75" customHeight="1">
      <c r="A932" s="68"/>
      <c r="B932" s="68"/>
      <c r="C932" s="68"/>
      <c r="D932" s="68"/>
      <c r="E932" s="68"/>
      <c r="F932" s="6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ht="60.75" customHeight="1">
      <c r="A933" s="68"/>
      <c r="B933" s="68"/>
      <c r="C933" s="68"/>
      <c r="D933" s="68"/>
      <c r="E933" s="68"/>
      <c r="F933" s="6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ht="60.75" customHeight="1">
      <c r="A934" s="68"/>
      <c r="B934" s="68"/>
      <c r="C934" s="68"/>
      <c r="D934" s="68"/>
      <c r="E934" s="68"/>
      <c r="F934" s="6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ht="60.75" customHeight="1">
      <c r="A935" s="68"/>
      <c r="B935" s="68"/>
      <c r="C935" s="68"/>
      <c r="D935" s="68"/>
      <c r="E935" s="68"/>
      <c r="F935" s="6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ht="60.75" customHeight="1">
      <c r="A936" s="68"/>
      <c r="B936" s="68"/>
      <c r="C936" s="68"/>
      <c r="D936" s="68"/>
      <c r="E936" s="68"/>
      <c r="F936" s="6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ht="60.75" customHeight="1">
      <c r="A937" s="68"/>
      <c r="B937" s="68"/>
      <c r="C937" s="68"/>
      <c r="D937" s="68"/>
      <c r="E937" s="68"/>
      <c r="F937" s="6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ht="60.75" customHeight="1">
      <c r="A938" s="68"/>
      <c r="B938" s="68"/>
      <c r="C938" s="68"/>
      <c r="D938" s="68"/>
      <c r="E938" s="68"/>
      <c r="F938" s="6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ht="60.75" customHeight="1">
      <c r="A939" s="68"/>
      <c r="B939" s="68"/>
      <c r="C939" s="68"/>
      <c r="D939" s="68"/>
      <c r="E939" s="68"/>
      <c r="F939" s="6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ht="60.75" customHeight="1">
      <c r="A940" s="68"/>
      <c r="B940" s="68"/>
      <c r="C940" s="68"/>
      <c r="D940" s="68"/>
      <c r="E940" s="68"/>
      <c r="F940" s="6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ht="60.75" customHeight="1">
      <c r="A941" s="68"/>
      <c r="B941" s="68"/>
      <c r="C941" s="68"/>
      <c r="D941" s="68"/>
      <c r="E941" s="68"/>
      <c r="F941" s="6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ht="60.75" customHeight="1">
      <c r="A942" s="68"/>
      <c r="B942" s="68"/>
      <c r="C942" s="68"/>
      <c r="D942" s="68"/>
      <c r="E942" s="68"/>
      <c r="F942" s="6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ht="60.75" customHeight="1">
      <c r="A943" s="68"/>
      <c r="B943" s="68"/>
      <c r="C943" s="68"/>
      <c r="D943" s="68"/>
      <c r="E943" s="68"/>
      <c r="F943" s="6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ht="60.75" customHeight="1">
      <c r="A944" s="68"/>
      <c r="B944" s="68"/>
      <c r="C944" s="68"/>
      <c r="D944" s="68"/>
      <c r="E944" s="68"/>
      <c r="F944" s="6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ht="60.75" customHeight="1">
      <c r="A945" s="68"/>
      <c r="B945" s="68"/>
      <c r="C945" s="68"/>
      <c r="D945" s="68"/>
      <c r="E945" s="68"/>
      <c r="F945" s="6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ht="60.75" customHeight="1">
      <c r="A946" s="68"/>
      <c r="B946" s="68"/>
      <c r="C946" s="68"/>
      <c r="D946" s="68"/>
      <c r="E946" s="68"/>
      <c r="F946" s="6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ht="60.75" customHeight="1">
      <c r="A947" s="68"/>
      <c r="B947" s="68"/>
      <c r="C947" s="68"/>
      <c r="D947" s="68"/>
      <c r="E947" s="68"/>
      <c r="F947" s="6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ht="60.75" customHeight="1">
      <c r="A948" s="68"/>
      <c r="B948" s="68"/>
      <c r="C948" s="68"/>
      <c r="D948" s="68"/>
      <c r="E948" s="68"/>
      <c r="F948" s="6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ht="60.75" customHeight="1">
      <c r="A949" s="68"/>
      <c r="B949" s="68"/>
      <c r="C949" s="68"/>
      <c r="D949" s="68"/>
      <c r="E949" s="68"/>
      <c r="F949" s="6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ht="60.75" customHeight="1">
      <c r="A950" s="68"/>
      <c r="B950" s="68"/>
      <c r="C950" s="68"/>
      <c r="D950" s="68"/>
      <c r="E950" s="68"/>
      <c r="F950" s="6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ht="60.75" customHeight="1">
      <c r="A951" s="68"/>
      <c r="B951" s="68"/>
      <c r="C951" s="68"/>
      <c r="D951" s="68"/>
      <c r="E951" s="68"/>
      <c r="F951" s="6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ht="60.75" customHeight="1">
      <c r="A952" s="68"/>
      <c r="B952" s="68"/>
      <c r="C952" s="68"/>
      <c r="D952" s="68"/>
      <c r="E952" s="68"/>
      <c r="F952" s="6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ht="60.75" customHeight="1">
      <c r="A953" s="68"/>
      <c r="B953" s="68"/>
      <c r="C953" s="68"/>
      <c r="D953" s="68"/>
      <c r="E953" s="68"/>
      <c r="F953" s="6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ht="60.75" customHeight="1">
      <c r="A954" s="68"/>
      <c r="B954" s="68"/>
      <c r="C954" s="68"/>
      <c r="D954" s="68"/>
      <c r="E954" s="68"/>
      <c r="F954" s="6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ht="60.75" customHeight="1">
      <c r="A955" s="68"/>
      <c r="B955" s="68"/>
      <c r="C955" s="68"/>
      <c r="D955" s="68"/>
      <c r="E955" s="68"/>
      <c r="F955" s="6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ht="60.75" customHeight="1">
      <c r="A956" s="68"/>
      <c r="B956" s="68"/>
      <c r="C956" s="68"/>
      <c r="D956" s="68"/>
      <c r="E956" s="68"/>
      <c r="F956" s="6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ht="60.75" customHeight="1">
      <c r="A957" s="68"/>
      <c r="B957" s="68"/>
      <c r="C957" s="68"/>
      <c r="D957" s="68"/>
      <c r="E957" s="68"/>
      <c r="F957" s="6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ht="60.75" customHeight="1">
      <c r="A958" s="68"/>
      <c r="B958" s="68"/>
      <c r="C958" s="68"/>
      <c r="D958" s="68"/>
      <c r="E958" s="68"/>
      <c r="F958" s="6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ht="60.75" customHeight="1">
      <c r="A959" s="68"/>
      <c r="B959" s="68"/>
      <c r="C959" s="68"/>
      <c r="D959" s="68"/>
      <c r="E959" s="68"/>
      <c r="F959" s="6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ht="60.75" customHeight="1">
      <c r="A960" s="68"/>
      <c r="B960" s="68"/>
      <c r="C960" s="68"/>
      <c r="D960" s="68"/>
      <c r="E960" s="68"/>
      <c r="F960" s="6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ht="60.75" customHeight="1">
      <c r="A961" s="68"/>
      <c r="B961" s="68"/>
      <c r="C961" s="68"/>
      <c r="D961" s="68"/>
      <c r="E961" s="68"/>
      <c r="F961" s="6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ht="60.75" customHeight="1">
      <c r="A962" s="68"/>
      <c r="B962" s="68"/>
      <c r="C962" s="68"/>
      <c r="D962" s="68"/>
      <c r="E962" s="68"/>
      <c r="F962" s="6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ht="60.75" customHeight="1">
      <c r="A963" s="68"/>
      <c r="B963" s="68"/>
      <c r="C963" s="68"/>
      <c r="D963" s="68"/>
      <c r="E963" s="68"/>
      <c r="F963" s="6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ht="60.75" customHeight="1">
      <c r="A964" s="68"/>
      <c r="B964" s="68"/>
      <c r="C964" s="68"/>
      <c r="D964" s="68"/>
      <c r="E964" s="68"/>
      <c r="F964" s="6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ht="60.75" customHeight="1">
      <c r="A965" s="68"/>
      <c r="B965" s="68"/>
      <c r="C965" s="68"/>
      <c r="D965" s="68"/>
      <c r="E965" s="68"/>
      <c r="F965" s="6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ht="60.75" customHeight="1">
      <c r="A966" s="68"/>
      <c r="B966" s="68"/>
      <c r="C966" s="68"/>
      <c r="D966" s="68"/>
      <c r="E966" s="68"/>
      <c r="F966" s="6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ht="60.75" customHeight="1">
      <c r="A967" s="68"/>
      <c r="B967" s="68"/>
      <c r="C967" s="68"/>
      <c r="D967" s="68"/>
      <c r="E967" s="68"/>
      <c r="F967" s="6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ht="60.75" customHeight="1">
      <c r="A968" s="68"/>
      <c r="B968" s="68"/>
      <c r="C968" s="68"/>
      <c r="D968" s="68"/>
      <c r="E968" s="68"/>
      <c r="F968" s="6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ht="60.75" customHeight="1">
      <c r="A969" s="68"/>
      <c r="B969" s="68"/>
      <c r="C969" s="68"/>
      <c r="D969" s="68"/>
      <c r="E969" s="68"/>
      <c r="F969" s="6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ht="60.75" customHeight="1">
      <c r="A970" s="68"/>
      <c r="B970" s="68"/>
      <c r="C970" s="68"/>
      <c r="D970" s="68"/>
      <c r="E970" s="68"/>
      <c r="F970" s="6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ht="60.75" customHeight="1">
      <c r="A971" s="68"/>
      <c r="B971" s="68"/>
      <c r="C971" s="68"/>
      <c r="D971" s="68"/>
      <c r="E971" s="68"/>
      <c r="F971" s="6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ht="60.75" customHeight="1">
      <c r="A972" s="68"/>
      <c r="B972" s="68"/>
      <c r="C972" s="68"/>
      <c r="D972" s="68"/>
      <c r="E972" s="68"/>
      <c r="F972" s="6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ht="60.75" customHeight="1">
      <c r="A973" s="68"/>
      <c r="B973" s="68"/>
      <c r="C973" s="68"/>
      <c r="D973" s="68"/>
      <c r="E973" s="68"/>
      <c r="F973" s="6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ht="60.75" customHeight="1">
      <c r="A974" s="68"/>
      <c r="B974" s="68"/>
      <c r="C974" s="68"/>
      <c r="D974" s="68"/>
      <c r="E974" s="68"/>
      <c r="F974" s="6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ht="60.75" customHeight="1">
      <c r="A975" s="68"/>
      <c r="B975" s="68"/>
      <c r="C975" s="68"/>
      <c r="D975" s="68"/>
      <c r="E975" s="68"/>
      <c r="F975" s="6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ht="60.75" customHeight="1">
      <c r="A976" s="68"/>
      <c r="B976" s="68"/>
      <c r="C976" s="68"/>
      <c r="D976" s="68"/>
      <c r="E976" s="68"/>
      <c r="F976" s="6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ht="60.75" customHeight="1">
      <c r="A977" s="68"/>
      <c r="B977" s="68"/>
      <c r="C977" s="68"/>
      <c r="D977" s="68"/>
      <c r="E977" s="68"/>
      <c r="F977" s="6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ht="60.75" customHeight="1">
      <c r="A978" s="68"/>
      <c r="B978" s="68"/>
      <c r="C978" s="68"/>
      <c r="D978" s="68"/>
      <c r="E978" s="68"/>
      <c r="F978" s="6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ht="60.75" customHeight="1">
      <c r="A979" s="68"/>
      <c r="B979" s="68"/>
      <c r="C979" s="68"/>
      <c r="D979" s="68"/>
      <c r="E979" s="27"/>
      <c r="F979" s="68"/>
      <c r="G979" s="27"/>
      <c r="H979" s="27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ht="60.75" customHeight="1">
      <c r="A980" s="68"/>
      <c r="B980" s="68"/>
      <c r="C980" s="68"/>
      <c r="D980" s="68"/>
      <c r="F980" s="68"/>
      <c r="G980" s="27"/>
      <c r="H980" s="27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ht="60.75" customHeight="1">
      <c r="B981" s="27"/>
      <c r="C981" s="68"/>
      <c r="F981" s="68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ht="60.75" customHeight="1">
      <c r="B982" s="27"/>
      <c r="C982" s="27"/>
      <c r="F982" s="68"/>
      <c r="J982" s="14"/>
      <c r="K982" s="27"/>
      <c r="L982" s="27"/>
      <c r="M982" s="14"/>
      <c r="N982" s="14"/>
      <c r="O982" s="14"/>
      <c r="Q982" s="14"/>
      <c r="R982" s="27"/>
      <c r="S982" s="14"/>
      <c r="T982" s="14"/>
      <c r="U982" s="14"/>
      <c r="V982" s="14"/>
      <c r="W982" s="14"/>
      <c r="X982" s="14"/>
      <c r="Y982" s="14"/>
      <c r="Z982" s="14"/>
      <c r="AA982" s="14"/>
    </row>
  </sheetData>
  <mergeCells count="16">
    <mergeCell ref="G1:H1"/>
    <mergeCell ref="I1:I2"/>
    <mergeCell ref="J1:J2"/>
    <mergeCell ref="O1:O2"/>
    <mergeCell ref="P1:P2"/>
    <mergeCell ref="Q1:Q2"/>
    <mergeCell ref="R1:R2"/>
    <mergeCell ref="Z1:Z2"/>
    <mergeCell ref="AA1:AA2"/>
    <mergeCell ref="S1:S2"/>
    <mergeCell ref="T1:T2"/>
    <mergeCell ref="U1:U2"/>
    <mergeCell ref="V1:V2"/>
    <mergeCell ref="W1:W2"/>
    <mergeCell ref="X1:X2"/>
    <mergeCell ref="Y1:Y2"/>
  </mergeCells>
  <conditionalFormatting sqref="D18 A31">
    <cfRule type="expression" dxfId="0" priority="1">
      <formula>UNIQUE</formula>
    </cfRule>
  </conditionalFormatting>
  <conditionalFormatting sqref="B60 B62:C62 F62">
    <cfRule type="expression" dxfId="0" priority="2">
      <formula>COUNTIFS($A$2:$A982, $A30:$A982, $B$2:$B982, $B30:$B982, $C$2:$C982, $C30:$C982, $D$2:$D982, $D30:$D982, $E$2:$E982, $E30:$E982, $F$2:$F982, $F30:$F982)&gt;1</formula>
    </cfRule>
  </conditionalFormatting>
  <conditionalFormatting sqref="D62">
    <cfRule type="expression" dxfId="1" priority="3">
      <formula>COUNTIFS($A$2:$A982, $A32:$A982, $B$2:$B982, $B32:$B982, $C$2:$C982, $C32:$C982, $D$2:$D982, $D32:$D982, $E$2:$E982, $E32:$E982, $F$2:$F982, $F32:$F982)&gt;1</formula>
    </cfRule>
  </conditionalFormatting>
  <conditionalFormatting sqref="E62">
    <cfRule type="expression" dxfId="1" priority="4">
      <formula>COUNTIFS($A$2:$A982, $A34:$A982, $B$2:$B982, $B34:$B982, $C$2:$C982, $C34:$C982, $D$2:$D982, $D34:$D982, $E$2:$E982, $E34:$E982, $F$2:$F982, $F34:$F982)&gt;1</formula>
    </cfRule>
  </conditionalFormatting>
  <conditionalFormatting sqref="A62">
    <cfRule type="expression" dxfId="1" priority="5">
      <formula>COUNTIFS($A$2:$A982, $A32:$A982, $B$2:$B982, $B32:$B982, $C$2:$C982, $C32:$C982, $D$2:$D982, $D32:$D982, $E$2:$E982, $E32:$E982, $F$2:$F982, $F32:$F982)&gt;1</formula>
    </cfRule>
  </conditionalFormatting>
  <conditionalFormatting sqref="E14:E16">
    <cfRule type="expression" dxfId="1" priority="6">
      <formula>COUNTIFS($A$2:$A982, $A18:$A982, $B$2:$B982, $B18:$B982, $C$2:$C982, $C18:$C982, $D$2:$D982, $D18:$D982, $E$2:$E982, $E18:$E982, $F$2:$F982, $F18:$F982)&gt;1</formula>
    </cfRule>
  </conditionalFormatting>
  <conditionalFormatting sqref="D15:D59 D63:D980">
    <cfRule type="expression" dxfId="1" priority="7">
      <formula>COUNTIFS($A$2:$A982, $A18:$A982, $B$2:$B982, $B18:$B982, $C$2:$C982, $C18:$C982, $D$2:$D982, $D18:$D982, $E$2:$E982, $E18:$E982, $F$2:$F982, $F18:$F982)&gt;1</formula>
    </cfRule>
  </conditionalFormatting>
  <conditionalFormatting sqref="A19:A29 A31:A59 A63:A980">
    <cfRule type="expression" dxfId="1" priority="8">
      <formula>COUNTIFS($A$2:$A982, $A22:$A982, $B$2:$B982, $B22:$B982, $C$2:$C982, $C22:$C982, $D$2:$D982, $D22:$D982, $E$2:$E982, $E22:$E982, $F$2:$F982, $F22:$F982)&gt;1</formula>
    </cfRule>
  </conditionalFormatting>
  <conditionalFormatting sqref="E17:E59 E63:E978">
    <cfRule type="expression" dxfId="1" priority="9">
      <formula>COUNTIFS($A$2:$A982, $A22:$A982, $B$2:$B982, $B22:$B982, $C$2:$C982, $C22:$C982, $D$2:$D982, $D22:$D982, $E$2:$E982, $E22:$E982, $F$2:$F982, $F22:$F982)&gt;1</formula>
    </cfRule>
  </conditionalFormatting>
  <conditionalFormatting sqref="A10:A18">
    <cfRule type="expression" dxfId="1" priority="10">
      <formula>COUNTIFS($A$2:$A982, $A12:$A982, $B$2:$B982, $B12:$B982, $C$2:$C982, $C12:$C982, $D$2:$D982, $D12:$D982, $E$2:$E982, $E12:$E982, $F$2:$F982, $F12:$F982)&gt;1</formula>
    </cfRule>
  </conditionalFormatting>
  <conditionalFormatting sqref="D9:D14">
    <cfRule type="expression" dxfId="1" priority="11">
      <formula>COUNTIFS($A$2:$A982, $A11:$A982, $B$2:$B982, $B11:$B982, $C$2:$C982, $C11:$C982, $D$2:$D982, $D11:$D982, $E$2:$E982, $E11:$E982, $F$2:$F982, $F11:$F982)&gt;1</formula>
    </cfRule>
  </conditionalFormatting>
  <conditionalFormatting sqref="E12:E13">
    <cfRule type="expression" dxfId="1" priority="12">
      <formula>COUNTIFS($A$2:$A982, $A15:$A982, $B$2:$B982, $B15:$B982, $C$2:$C982, $C15:$C982, $D$2:$D982, $D15:$D982, $E$2:$E982, $E15:$E982, $F$2:$F982, $F15:$F982)&gt;1</formula>
    </cfRule>
  </conditionalFormatting>
  <conditionalFormatting sqref="F6">
    <cfRule type="expression" dxfId="1" priority="13">
      <formula>COUNTIFS($A$2:$A982, $A8:$A982, $B$2:$B982, $B8:$B982, $C$2:$C982, $C8:$C982, $D$2:$D982, $D8:$D982, $E$2:$E982, $E8:$E982, $F$2:$F982, $F8:$F982)&gt;1</formula>
    </cfRule>
  </conditionalFormatting>
  <conditionalFormatting sqref="E5:E11">
    <cfRule type="expression" dxfId="1" priority="14">
      <formula>COUNTIFS($A$2:$A982, $A7:$A982, $B$2:$B982, $B7:$B982, $C$2:$C982, $C7:$C982, $D$2:$D982, $D7:$D982, $E$2:$E982, $E7:$E982, $F$2:$F982, $F7:$F982)&gt;1</formula>
    </cfRule>
  </conditionalFormatting>
  <conditionalFormatting sqref="A1:A9 B1:C59 D1:D8 E1:E4 F1:F5 F8:F59 B63:C982 F63:F982">
    <cfRule type="expression" dxfId="0" priority="15">
      <formula>COUNTIFS($A$2:$A982, $A2:$A982, $B$2:$B982, $B2:$B982, $C$2:$C982, $C2:$C982, $D$2:$D982, $D2:$D982, $E$2:$E982, $E2:$E982, $F$2:$F982, $F2:$F982)&gt;1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42" width="31.86"/>
  </cols>
  <sheetData>
    <row r="1" ht="54.75" customHeight="1">
      <c r="A1" s="29" t="s">
        <v>194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4"/>
      <c r="AG1" s="29" t="s">
        <v>195</v>
      </c>
      <c r="AH1" s="4"/>
      <c r="AI1" s="29" t="s">
        <v>196</v>
      </c>
      <c r="AJ1" s="69"/>
      <c r="AK1" s="69"/>
      <c r="AL1" s="4"/>
      <c r="AM1" s="29" t="s">
        <v>197</v>
      </c>
      <c r="AN1" s="69"/>
      <c r="AO1" s="1" t="s">
        <v>198</v>
      </c>
      <c r="AP1" s="1" t="s">
        <v>199</v>
      </c>
    </row>
    <row r="2" ht="54.75" customHeight="1">
      <c r="A2" s="3" t="s">
        <v>200</v>
      </c>
      <c r="B2" s="3" t="s">
        <v>200</v>
      </c>
      <c r="C2" s="3" t="s">
        <v>200</v>
      </c>
      <c r="D2" s="3" t="s">
        <v>200</v>
      </c>
      <c r="E2" s="3" t="s">
        <v>200</v>
      </c>
      <c r="F2" s="6" t="s">
        <v>201</v>
      </c>
      <c r="G2" s="6" t="s">
        <v>201</v>
      </c>
      <c r="H2" s="6" t="s">
        <v>201</v>
      </c>
      <c r="I2" s="3" t="s">
        <v>202</v>
      </c>
      <c r="J2" s="3" t="s">
        <v>202</v>
      </c>
      <c r="K2" s="3" t="s">
        <v>202</v>
      </c>
      <c r="L2" s="3" t="s">
        <v>202</v>
      </c>
      <c r="M2" s="3" t="s">
        <v>202</v>
      </c>
      <c r="N2" s="3" t="s">
        <v>203</v>
      </c>
      <c r="O2" s="3" t="s">
        <v>203</v>
      </c>
      <c r="P2" s="3" t="s">
        <v>203</v>
      </c>
      <c r="Q2" s="6" t="s">
        <v>204</v>
      </c>
      <c r="R2" s="6" t="s">
        <v>205</v>
      </c>
      <c r="S2" s="3" t="s">
        <v>206</v>
      </c>
      <c r="T2" s="69"/>
      <c r="U2" s="4"/>
      <c r="V2" s="3" t="s">
        <v>207</v>
      </c>
      <c r="W2" s="69"/>
      <c r="X2" s="69"/>
      <c r="Y2" s="4"/>
      <c r="Z2" s="6" t="s">
        <v>208</v>
      </c>
      <c r="AA2" s="6" t="s">
        <v>209</v>
      </c>
      <c r="AB2" s="3" t="s">
        <v>210</v>
      </c>
      <c r="AC2" s="3" t="s">
        <v>210</v>
      </c>
      <c r="AD2" s="6" t="s">
        <v>211</v>
      </c>
      <c r="AE2" s="6" t="s">
        <v>212</v>
      </c>
      <c r="AF2" s="6" t="s">
        <v>213</v>
      </c>
      <c r="AG2" s="6" t="s">
        <v>214</v>
      </c>
      <c r="AH2" s="6" t="s">
        <v>215</v>
      </c>
      <c r="AI2" s="6" t="s">
        <v>216</v>
      </c>
      <c r="AJ2" s="6" t="s">
        <v>217</v>
      </c>
      <c r="AK2" s="6" t="s">
        <v>218</v>
      </c>
      <c r="AL2" s="6" t="s">
        <v>219</v>
      </c>
      <c r="AM2" s="6" t="s">
        <v>206</v>
      </c>
      <c r="AN2" s="6" t="s">
        <v>220</v>
      </c>
      <c r="AO2" s="70"/>
      <c r="AP2" s="70"/>
    </row>
    <row r="3" ht="54.75" customHeight="1">
      <c r="A3" s="6" t="s">
        <v>221</v>
      </c>
      <c r="B3" s="6" t="s">
        <v>197</v>
      </c>
      <c r="C3" s="6" t="s">
        <v>222</v>
      </c>
      <c r="D3" s="6" t="s">
        <v>223</v>
      </c>
      <c r="E3" s="6" t="s">
        <v>224</v>
      </c>
      <c r="F3" s="6" t="s">
        <v>197</v>
      </c>
      <c r="G3" s="6" t="s">
        <v>222</v>
      </c>
      <c r="H3" s="6" t="s">
        <v>223</v>
      </c>
      <c r="I3" s="6" t="s">
        <v>197</v>
      </c>
      <c r="J3" s="6" t="s">
        <v>222</v>
      </c>
      <c r="K3" s="6" t="s">
        <v>221</v>
      </c>
      <c r="L3" s="6" t="s">
        <v>223</v>
      </c>
      <c r="M3" s="6" t="s">
        <v>225</v>
      </c>
      <c r="N3" s="6" t="s">
        <v>197</v>
      </c>
      <c r="O3" s="6" t="s">
        <v>223</v>
      </c>
      <c r="P3" s="6" t="s">
        <v>222</v>
      </c>
      <c r="Q3" s="6" t="s">
        <v>197</v>
      </c>
      <c r="R3" s="6" t="s">
        <v>197</v>
      </c>
      <c r="S3" s="6" t="s">
        <v>226</v>
      </c>
      <c r="T3" s="6" t="s">
        <v>227</v>
      </c>
      <c r="U3" s="6" t="s">
        <v>222</v>
      </c>
      <c r="V3" s="6" t="s">
        <v>197</v>
      </c>
      <c r="W3" s="6" t="s">
        <v>222</v>
      </c>
      <c r="X3" s="6" t="s">
        <v>223</v>
      </c>
      <c r="Y3" s="6" t="s">
        <v>228</v>
      </c>
      <c r="Z3" s="6" t="s">
        <v>222</v>
      </c>
      <c r="AA3" s="6" t="s">
        <v>197</v>
      </c>
      <c r="AB3" s="6" t="s">
        <v>222</v>
      </c>
      <c r="AC3" s="6" t="s">
        <v>197</v>
      </c>
      <c r="AD3" s="6" t="s">
        <v>223</v>
      </c>
      <c r="AE3" s="6" t="s">
        <v>229</v>
      </c>
      <c r="AF3" s="6" t="s">
        <v>197</v>
      </c>
      <c r="AG3" s="6" t="s">
        <v>222</v>
      </c>
      <c r="AH3" s="6" t="s">
        <v>197</v>
      </c>
      <c r="AI3" s="6" t="s">
        <v>197</v>
      </c>
      <c r="AJ3" s="6" t="s">
        <v>197</v>
      </c>
      <c r="AK3" s="6" t="s">
        <v>197</v>
      </c>
      <c r="AL3" s="6" t="s">
        <v>197</v>
      </c>
      <c r="AM3" s="6" t="s">
        <v>222</v>
      </c>
      <c r="AN3" s="6" t="s">
        <v>222</v>
      </c>
      <c r="AO3" s="5"/>
      <c r="AP3" s="5"/>
    </row>
    <row r="4" ht="54.75" customHeight="1">
      <c r="A4" s="7" t="str">
        <f>HYPERLINK("https://arxiv.org/pdf/1903.05734.pdf","Maybe Deep Neural Networks are the Best Choice for Modeling Source Code")</f>
        <v>Maybe Deep Neural Networks are the Best Choice for Modeling Source Code</v>
      </c>
      <c r="B4" s="7" t="str">
        <f>HYPERLINK("https://www.cs.rice.edu/~sc40/pubs/murali-fse17.pdf","Bayesian specification learning for finding API usage errors")</f>
        <v>Bayesian specification learning for finding API usage errors</v>
      </c>
      <c r="C4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D4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E4" s="7" t="str">
        <f>HYPERLINK("http://proceedings.mlr.press/v37/piech15.html","Learning program embeddings to propagate feedback on student code")</f>
        <v>Learning program embeddings to propagate feedback on student code</v>
      </c>
      <c r="F4" s="7" t="str">
        <f>HYPERLINK("https://dl-acm-org.proxy.wm.edu/citation.cfm?id=3238166","Deep Learning Based Feature Envy Detection")</f>
        <v>Deep Learning Based Feature Envy Detection</v>
      </c>
      <c r="G4" s="37" t="s">
        <v>64</v>
      </c>
      <c r="H4" s="37" t="s">
        <v>67</v>
      </c>
      <c r="I4" s="7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J4" s="7" t="str">
        <f>HYPERLINK("http://proceedings.mlr.press/v70/levy17a.html","Learning to align the source code to the compiled object code")</f>
        <v>Learning to align the source code to the compiled object code</v>
      </c>
      <c r="K4" s="7" t="str">
        <f>HYPERLINK("https://dl.acm.org/citation.cfm?id=2950334","Deep API Learning")</f>
        <v>Deep API Learning</v>
      </c>
      <c r="L4" s="7" t="str">
        <f>HYPERLINK("https://ieeexplore.ieee.org/document/8255666","A deep learning model for estimating story points")</f>
        <v>A deep learning model for estimating story points</v>
      </c>
      <c r="M4" s="8" t="s">
        <v>63</v>
      </c>
      <c r="N4" s="7" t="str">
        <f>HYPERLINK("http://proceedings.mlr.press/v70/deng17a/deng17a.pdf","Image-to-markup generation with coarse-to-fine attention")</f>
        <v>Image-to-markup generation with coarse-to-fine attention</v>
      </c>
      <c r="O4" s="7" t="str">
        <f>HYPERLINK("https://arxiv.org/pdf/1602.03001.pdf","A convolutional attention network for extreme summarization of source code")</f>
        <v>A convolutional attention network for extreme summarization of source code</v>
      </c>
      <c r="P4" s="7" t="str">
        <f>HYPERLINK("https://arxiv.org/abs/1805.04276","Leveraging grammar and reinforcement learning for neural program synthesis")</f>
        <v>Leveraging grammar and reinforcement learning for neural program synthesis</v>
      </c>
      <c r="Q4" s="7" t="str">
        <f>HYPERLINK("https://ieeexplore-ieee-org.proxy.wm.edu/document/8094428","Deep Green: Modelling Time-Series of Software Energy Consumption")</f>
        <v>Deep Green: Modelling Time-Series of Software Energy Consumption</v>
      </c>
      <c r="R4" s="37" t="s">
        <v>62</v>
      </c>
      <c r="S4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T4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U4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V4" s="7" t="str">
        <f>HYPERLINK("https://dl-acm-org.proxy.wm.edu/citation.cfm?id=3097445","Automatic Text Input Generation for Mobile Testing")</f>
        <v>Automatic Text Input Generation for Mobile Testing</v>
      </c>
      <c r="W4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X4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Y4" s="8" t="str">
        <f>HYPERLINK("https://ieeexplore-ieee-org.proxy.wm.edu/document/7898472","Predicting Delivery Capability in Iterative Software Development")</f>
        <v>Predicting Delivery Capability in Iterative Software Development</v>
      </c>
      <c r="Z4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AA4" s="7" t="str">
        <f>HYPERLINK("https://dl.acm.org/citation.cfm?id=2786849","Suggesting Accurate Method and Class Names")</f>
        <v>Suggesting Accurate Method and Class Names</v>
      </c>
      <c r="AB4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AC4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AD4" s="8" t="str">
        <f>HYPERLINK("https://dl.acm.org/citation.cfm?id=3238199","αDiff: cross-version binary code similarity detection with DNN")</f>
        <v>αDiff: cross-version binary code similarity detection with DNN</v>
      </c>
      <c r="AE4" s="19" t="s">
        <v>25</v>
      </c>
      <c r="AF4" s="37" t="s">
        <v>72</v>
      </c>
      <c r="AG4" s="7" t="str">
        <f>HYPERLINK("https://arxiv.org/abs/1511.06279","Neural programmer-interpreters")</f>
        <v>Neural programmer-interpreters</v>
      </c>
      <c r="AH4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AI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AJ4" s="8" t="str">
        <f>HYPERLINK("https://papers.nips.cc/paper/8001-learning-loop-invariants-for-program-verification","Learning loop invariants for program verification")</f>
        <v>Learning loop invariants for program verification</v>
      </c>
      <c r="AK4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AL4" s="7" t="str">
        <f>HYPERLINK("https://arxiv.org/abs/1805.04276","Leveraging grammar and reinforcement learning for neural program synthesis")</f>
        <v>Leveraging grammar and reinforcement learning for neural program synthesis</v>
      </c>
      <c r="AM4" s="37" t="s">
        <v>43</v>
      </c>
      <c r="AN4" s="37" t="s">
        <v>43</v>
      </c>
      <c r="AO4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P4" s="7" t="str">
        <f>HYPERLINK("http://people.cs.vt.edu/nm8247/publications/icsme-research-118-camera-ready.pdf","CCLearner: A Deep Learning-Based Clone Detection Approach")</f>
        <v>CCLearner: A Deep Learning-Based Clone Detection Approach</v>
      </c>
    </row>
    <row r="5" ht="54.75" customHeight="1">
      <c r="A5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5" s="7" t="str">
        <f>HYPERLINK("https://dl-acm-org.proxy.wm.edu/citation.cfm?id=3106290","Are deep neural networks the best choice for modeling source code?")</f>
        <v>Are deep neural networks the best choice for modeling source code?</v>
      </c>
      <c r="C5" s="7" t="str">
        <f>HYPERLINK("https://arxiv.org/abs/1703.05698","Neural sketch learning for conditional program generation")</f>
        <v>Neural sketch learning for conditional program generation</v>
      </c>
      <c r="D5" s="7" t="str">
        <f>HYPERLINK("https://arxiv.org/abs/1809.04059","Neural-augmented Static Analysis of Android Communication")</f>
        <v>Neural-augmented Static Analysis of Android Communication</v>
      </c>
      <c r="E5" s="37" t="s">
        <v>70</v>
      </c>
      <c r="F5" s="7" t="str">
        <f>HYPERLINK("http://proceedings.mlr.press/v80/sun18a.html","Neural Program Synthesis from Diverse Demonstration Videos")</f>
        <v>Neural Program Synthesis from Diverse Demonstration Videos</v>
      </c>
      <c r="G5" s="54"/>
      <c r="H5" s="54"/>
      <c r="I5" s="71" t="str">
        <f>HYPERLINK("https://dl.acm.org/citation.cfm?id=2820559","Toward Deep Learning Software Repositories")</f>
        <v>Toward Deep Learning Software Repositories</v>
      </c>
      <c r="J5" s="72"/>
      <c r="K5" s="72"/>
      <c r="L5" s="7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M5" s="73"/>
      <c r="N5" s="7" t="str">
        <f>HYPERLINK("https://dl-acm-org.proxy.wm.edu/citation.cfm?id=2884804","Automatically Learning Semantic Features for Defect Prediction")</f>
        <v>Automatically Learning Semantic Features for Defect Prediction</v>
      </c>
      <c r="O5" s="74"/>
      <c r="P5" s="7" t="str">
        <f>HYPERLINK("https://arxiv.org/abs/1804.01186","Neural-guided deductive search for real-time program synthesis from examples")</f>
        <v>Neural-guided deductive search for real-time program synthesis from examples</v>
      </c>
      <c r="Q5" s="72"/>
      <c r="R5" s="72"/>
      <c r="S5" s="72"/>
      <c r="T5" s="19" t="s">
        <v>31</v>
      </c>
      <c r="U5" s="7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V5" s="7" t="str">
        <f>HYPERLINK("https://www.cs.rice.edu/~sc40/pubs/murali-fse17.pdf","Bayesian specification learning for finding API usage errors")</f>
        <v>Bayesian specification learning for finding API usage errors</v>
      </c>
      <c r="W5" s="7" t="str">
        <f>HYPERLINK("https://papers.nips.cc/paper/6284-latent-attention-for-if-then-program-synthesis","Latent attention for if-then program synthesis")</f>
        <v>Latent attention for if-then program synthesis</v>
      </c>
      <c r="X5" s="73"/>
      <c r="Y5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Z5" s="73"/>
      <c r="AA5" s="73"/>
      <c r="AB5" s="7" t="str">
        <f>HYPERLINK("https://dl-acm-org.proxy.wm.edu/citation.cfm?id=3180167","Deep Code Search")</f>
        <v>Deep Code Search</v>
      </c>
      <c r="AC5" s="73"/>
      <c r="AD5" s="73"/>
      <c r="AE5" s="73"/>
      <c r="AF5" s="73"/>
      <c r="AG5" s="72"/>
      <c r="AH5" s="72"/>
      <c r="AI5" s="72"/>
      <c r="AJ5" s="44" t="s">
        <v>40</v>
      </c>
      <c r="AK5" s="72"/>
      <c r="AL5" s="72"/>
      <c r="AM5" s="37" t="s">
        <v>70</v>
      </c>
      <c r="AN5" s="72"/>
      <c r="AO5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AP5" s="7" t="str">
        <f>HYPERLINK("http://proceedings.mlr.press/v70/gaunt17a.html","Differentiable programs with neural libraries")</f>
        <v>Differentiable programs with neural libraries</v>
      </c>
    </row>
    <row r="6" ht="54.75" customHeight="1">
      <c r="A6" s="72"/>
      <c r="B6" s="8" t="str">
        <f>HYPERLINK("https://papers.nips.cc/paper/6803-neural-program-meta-induction.pdf","Neural program metainduction.")</f>
        <v>Neural program metainduction.</v>
      </c>
      <c r="C6" s="7" t="str">
        <f>HYPERLINK("https://arxiv.org/abs/1706.01284","Towards synthesizing complex programs from input-output")</f>
        <v>Towards synthesizing complex programs from input-output</v>
      </c>
      <c r="D6" s="19" t="s">
        <v>66</v>
      </c>
      <c r="E6" s="72"/>
      <c r="F6" s="72"/>
      <c r="G6" s="72"/>
      <c r="H6" s="72"/>
      <c r="I6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J6" s="72"/>
      <c r="K6" s="72"/>
      <c r="L6" s="72"/>
      <c r="M6" s="72"/>
      <c r="N6" s="8" t="str">
        <f>HYPERLINK("https://arxiv.org/pdf/1703.07469.pdf","Robustfill: Neural program learning under noisy i/o")</f>
        <v>Robustfill: Neural program learning under noisy i/o</v>
      </c>
      <c r="O6" s="72"/>
      <c r="P6" s="7" t="str">
        <f>HYPERLINK("https://dl-acm-org.proxy.wm.edu/citation.cfm?id=3240471","A Neural Framework for Retrieval and Summarization of Source Code")</f>
        <v>A Neural Framework for Retrieval and Summarization of Source Code</v>
      </c>
      <c r="Q6" s="72"/>
      <c r="R6" s="72"/>
      <c r="S6" s="72"/>
      <c r="T6" s="72"/>
      <c r="U6" s="72"/>
      <c r="V6" s="7" t="str">
        <f>HYPERLINK("https://ieeexplore.ieee.org/document/7332513","Exploring the use of deep learning for feature location")</f>
        <v>Exploring the use of deep learning for feature location</v>
      </c>
      <c r="W6" s="8" t="str">
        <f>HYPERLINK("https://arxiv.org/abs/1711.07163","Dynamic Neural Program Embedding for Program Repair")</f>
        <v>Dynamic Neural Program Embedding for Program Repair</v>
      </c>
      <c r="X6" s="72"/>
      <c r="Y6" s="72"/>
      <c r="Z6" s="72"/>
      <c r="AA6" s="72"/>
      <c r="AB6" s="75"/>
      <c r="AC6" s="76"/>
      <c r="AD6" s="76"/>
      <c r="AE6" s="76"/>
      <c r="AF6" s="76"/>
      <c r="AG6" s="72"/>
      <c r="AH6" s="72"/>
      <c r="AI6" s="72"/>
      <c r="AJ6" s="72"/>
      <c r="AK6" s="72"/>
      <c r="AL6" s="72"/>
      <c r="AM6" s="37" t="s">
        <v>52</v>
      </c>
      <c r="AN6" s="72"/>
      <c r="AO6" s="7" t="str">
        <f>HYPERLINK("https://dl-acm-org.proxy.wm.edu/citation.cfm?id=3213848","Compiler Fuzzing Through Deep Learning")</f>
        <v>Compiler Fuzzing Through Deep Learning</v>
      </c>
      <c r="AP6" s="8" t="str">
        <f>HYPERLINK("http://delivery.acm.org/10.1145/3190000/3180195/p94-lin.pdf","Sentiment Analysis for Software Engineering: How Far Can We Go?")</f>
        <v>Sentiment Analysis for Software Engineering: How Far Can We Go?</v>
      </c>
    </row>
    <row r="7" ht="54.75" customHeight="1">
      <c r="A7" s="72"/>
      <c r="B7" s="7" t="str">
        <f>HYPERLINK("https://arxiv.org/abs/1611.01989","Deepcoder: Learning to write programs")</f>
        <v>Deepcoder: Learning to write programs</v>
      </c>
      <c r="C7" s="7" t="str">
        <f>HYPERLINK("https://dl-acm-org.proxy.wm.edu/citation.cfm?id=3236051","Deep Learning Type Inference")</f>
        <v>Deep Learning Type Inference</v>
      </c>
      <c r="D7" s="19" t="s">
        <v>66</v>
      </c>
      <c r="E7" s="72"/>
      <c r="F7" s="72"/>
      <c r="G7" s="72"/>
      <c r="H7" s="72"/>
      <c r="I7" s="8" t="str">
        <f>HYPERLINK("https://dl-acm-org.proxy.wm.edu/citation.cfm?id=3264832","On the Naturalness of Proofs")</f>
        <v>On the Naturalness of Proofs</v>
      </c>
      <c r="J7" s="72"/>
      <c r="K7" s="72"/>
      <c r="L7" s="72"/>
      <c r="M7" s="72"/>
      <c r="N7" s="7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O7" s="72"/>
      <c r="P7" s="72"/>
      <c r="Q7" s="72"/>
      <c r="R7" s="72"/>
      <c r="S7" s="72"/>
      <c r="T7" s="72"/>
      <c r="U7" s="72"/>
      <c r="V7" s="7" t="str">
        <f>HYPERLINK("https://ieeexplore.ieee.org/document/7582748/versions","Deep learning code fragments for code clone detection")</f>
        <v>Deep learning code fragments for code clone detection</v>
      </c>
      <c r="W7" s="19" t="s">
        <v>155</v>
      </c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AP7" s="8" t="str">
        <f>HYPERLINK("https://papers.nips.cc/paper/7521-tree-to-tree-neural-networks-for-program-translation","Tree-to-tree neural networks for program translation")</f>
        <v>Tree-to-tree neural networks for program translation</v>
      </c>
    </row>
    <row r="8" ht="54.75" customHeight="1">
      <c r="A8" s="72"/>
      <c r="B8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C8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D8" s="37" t="s">
        <v>36</v>
      </c>
      <c r="E8" s="72"/>
      <c r="F8" s="72"/>
      <c r="G8" s="72"/>
      <c r="H8" s="72"/>
      <c r="I8" s="19" t="s">
        <v>33</v>
      </c>
      <c r="J8" s="72"/>
      <c r="K8" s="72"/>
      <c r="L8" s="72"/>
      <c r="M8" s="72"/>
      <c r="N8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O8" s="72"/>
      <c r="P8" s="72"/>
      <c r="Q8" s="72"/>
      <c r="R8" s="72"/>
      <c r="S8" s="72"/>
      <c r="T8" s="72"/>
      <c r="U8" s="72"/>
      <c r="V8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W8" s="19" t="s">
        <v>48</v>
      </c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38" t="str">
        <f>HYPERLINK("https://dl.acm.org/citation.cfm?id=3213846.3213876","Deep Specification Mining")</f>
        <v>Deep Specification Mining</v>
      </c>
      <c r="AP8" s="8" t="str">
        <f>HYPERLINK("https://arxiv.org/abs/1711.00740","Learning to represent programs with graphs")</f>
        <v>Learning to represent programs with graphs</v>
      </c>
    </row>
    <row r="9" ht="54.75" customHeight="1">
      <c r="A9" s="72"/>
      <c r="B9" s="8" t="str">
        <f>HYPERLINK("https://arxiv.org/abs/1806.05837","Oreo: Detection of Clones in the Twilight Zone")</f>
        <v>Oreo: Detection of Clones in the Twilight Zone</v>
      </c>
      <c r="C9" s="7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D9" s="72"/>
      <c r="E9" s="72"/>
      <c r="F9" s="72"/>
      <c r="G9" s="72"/>
      <c r="H9" s="72"/>
      <c r="I9" s="19" t="s">
        <v>54</v>
      </c>
      <c r="J9" s="72"/>
      <c r="K9" s="72"/>
      <c r="L9" s="72"/>
      <c r="M9" s="72"/>
      <c r="N9" s="38" t="s">
        <v>115</v>
      </c>
      <c r="O9" s="72"/>
      <c r="P9" s="72"/>
      <c r="Q9" s="72"/>
      <c r="R9" s="72"/>
      <c r="S9" s="72"/>
      <c r="T9" s="72"/>
      <c r="U9" s="72"/>
      <c r="V9" s="19" t="s">
        <v>46</v>
      </c>
      <c r="W9" s="37" t="s">
        <v>153</v>
      </c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" t="str">
        <f>HYPERLINK("https://ieeexplore-ieee-org.proxy.wm.edu/document/8565907","Mining Fix Patterns for FindBugs Violations")</f>
        <v>Mining Fix Patterns for FindBugs Violations</v>
      </c>
      <c r="AP9" s="19" t="s">
        <v>50</v>
      </c>
    </row>
    <row r="10" ht="54.75" customHeight="1">
      <c r="A10" s="72"/>
      <c r="B10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C10" s="19" t="s">
        <v>38</v>
      </c>
      <c r="D10" s="72"/>
      <c r="E10" s="72"/>
      <c r="F10" s="72"/>
      <c r="G10" s="72"/>
      <c r="H10" s="72"/>
      <c r="I10" s="19" t="s">
        <v>53</v>
      </c>
      <c r="J10" s="72"/>
      <c r="K10" s="72"/>
      <c r="L10" s="72"/>
      <c r="M10" s="72"/>
      <c r="N10" s="19" t="s">
        <v>32</v>
      </c>
      <c r="O10" s="72"/>
      <c r="P10" s="72"/>
      <c r="Q10" s="72"/>
      <c r="R10" s="72"/>
      <c r="S10" s="72"/>
      <c r="T10" s="72"/>
      <c r="U10" s="72"/>
      <c r="V10" s="19" t="s">
        <v>46</v>
      </c>
      <c r="W10" s="37" t="s">
        <v>230</v>
      </c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7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AP10" s="19" t="s">
        <v>24</v>
      </c>
    </row>
    <row r="11" ht="54.75" customHeight="1">
      <c r="A11" s="72"/>
      <c r="B11" s="7" t="str">
        <f>HYPERLINK("https://ieeexplore-ieee-org.proxy.wm.edu/document/8493285","Automating Intention Mining")</f>
        <v>Automating Intention Mining</v>
      </c>
      <c r="C11" s="19" t="s">
        <v>75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19" t="s">
        <v>47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AP11" s="19" t="s">
        <v>69</v>
      </c>
    </row>
    <row r="12" ht="54.75" customHeight="1">
      <c r="A12" s="72"/>
      <c r="B12" s="19" t="s">
        <v>29</v>
      </c>
      <c r="C12" s="19" t="s">
        <v>44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19" t="s">
        <v>60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" t="str">
        <f>HYPERLINK("https://dl-acm-org.proxy.wm.edu/citation.cfm?id=3155573","Learn&amp;Fuzz: Machine learning for input fuzzing")</f>
        <v>Learn&amp;Fuzz: Machine learning for input fuzzing</v>
      </c>
      <c r="AP12" s="19" t="s">
        <v>35</v>
      </c>
    </row>
    <row r="13" ht="54.75" customHeight="1">
      <c r="A13" s="72"/>
      <c r="B13" s="19" t="s">
        <v>56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19" t="s">
        <v>34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19" t="s">
        <v>41</v>
      </c>
      <c r="AP13" s="19" t="s">
        <v>68</v>
      </c>
    </row>
    <row r="14" ht="54.75" customHeight="1">
      <c r="A14" s="72"/>
      <c r="B14" s="19" t="s">
        <v>61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19" t="s">
        <v>74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8"/>
      <c r="AP14" s="44" t="s">
        <v>55</v>
      </c>
    </row>
    <row r="15" ht="54.75" customHeight="1">
      <c r="A15" s="72"/>
      <c r="B15" s="79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37" t="s">
        <v>70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3"/>
      <c r="AP15" s="37" t="s">
        <v>65</v>
      </c>
    </row>
    <row r="16" ht="54.75" customHeigh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37" t="s">
        <v>58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5"/>
      <c r="AP16" s="37" t="s">
        <v>28</v>
      </c>
    </row>
    <row r="17" ht="54.75" customHeigh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37" t="s">
        <v>57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5"/>
      <c r="AP17" s="37" t="s">
        <v>26</v>
      </c>
    </row>
    <row r="18" ht="54.7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37" t="s">
        <v>49</v>
      </c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5"/>
      <c r="AP18" s="37" t="s">
        <v>71</v>
      </c>
    </row>
    <row r="19" ht="54.75" customHeigh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37" t="s">
        <v>37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5"/>
      <c r="AP19" s="37" t="s">
        <v>73</v>
      </c>
    </row>
    <row r="20" ht="54.7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9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</row>
    <row r="21" ht="54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</row>
    <row r="22" ht="54.7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</row>
    <row r="23" ht="54.7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</row>
    <row r="24" ht="54.7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</row>
    <row r="25" ht="54.7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</row>
    <row r="26" ht="54.7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</row>
    <row r="27" ht="54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</row>
    <row r="28" ht="54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</row>
    <row r="29" ht="54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</row>
    <row r="30" ht="54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</row>
    <row r="31" ht="54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</row>
    <row r="32" ht="54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</row>
    <row r="33" ht="54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ht="54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ht="54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ht="54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ht="54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ht="54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ht="54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ht="54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ht="54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ht="54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ht="54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ht="54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ht="54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ht="54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ht="54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ht="54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ht="54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ht="54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ht="54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ht="54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ht="54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ht="54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ht="54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ht="54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ht="54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ht="54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ht="54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ht="54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ht="54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ht="54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ht="54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ht="54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ht="54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ht="54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ht="54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ht="54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ht="54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ht="54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ht="54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ht="54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ht="54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ht="54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ht="54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ht="54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ht="54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ht="54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ht="54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ht="54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ht="54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ht="54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ht="54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ht="54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ht="54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ht="54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ht="54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ht="54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ht="54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ht="54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ht="54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ht="54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ht="54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ht="54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ht="54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ht="54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ht="54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ht="54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ht="54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ht="54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ht="54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ht="54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ht="54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ht="54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ht="54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ht="54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ht="54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ht="54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ht="54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ht="54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ht="54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ht="54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ht="54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ht="54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ht="54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ht="54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ht="54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ht="54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ht="54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ht="54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ht="54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ht="54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ht="54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ht="54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ht="54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ht="54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ht="54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ht="54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ht="54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ht="54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ht="54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ht="54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ht="54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ht="54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ht="54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ht="54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ht="54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ht="54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ht="54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ht="54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ht="54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ht="54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ht="54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ht="54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ht="54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ht="54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ht="54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ht="54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ht="54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ht="54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ht="54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ht="54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ht="54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ht="54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ht="54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ht="54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ht="54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ht="54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ht="54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ht="54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ht="54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ht="54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ht="54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ht="54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ht="54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ht="54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ht="54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ht="54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ht="54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ht="54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ht="54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ht="54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ht="54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ht="54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ht="54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ht="54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ht="54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ht="54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ht="54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ht="54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ht="54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ht="54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ht="54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ht="54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ht="54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ht="54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ht="54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ht="54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ht="54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ht="54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ht="54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ht="54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ht="54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ht="54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ht="54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ht="54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ht="54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ht="54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ht="54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ht="54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ht="54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ht="54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ht="54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ht="54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ht="54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ht="54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ht="54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ht="54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ht="54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ht="54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ht="54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ht="54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ht="54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ht="54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ht="54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ht="54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ht="54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ht="54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ht="54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ht="54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ht="54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ht="54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ht="54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ht="54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ht="54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ht="54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ht="54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ht="54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ht="54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ht="54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ht="54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ht="54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ht="54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ht="54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ht="54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ht="54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ht="54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ht="54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ht="54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ht="54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ht="54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ht="54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ht="54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ht="54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ht="54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ht="54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ht="54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ht="54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ht="54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ht="54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ht="54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ht="54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ht="54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ht="54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ht="54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ht="54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ht="54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ht="54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ht="54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ht="54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ht="54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ht="54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ht="54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ht="54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ht="54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ht="54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ht="54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ht="54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ht="54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ht="54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ht="54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ht="54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ht="54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ht="54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ht="54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ht="54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ht="54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ht="54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ht="54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ht="54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ht="54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ht="54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ht="54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ht="54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ht="54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ht="54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ht="54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ht="54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ht="54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ht="54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ht="54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ht="54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ht="54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ht="54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ht="54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ht="54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ht="54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ht="54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ht="54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ht="54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ht="54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ht="54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ht="54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ht="54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ht="54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ht="54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ht="54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ht="54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ht="54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ht="54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ht="54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ht="54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ht="54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ht="54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ht="54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ht="54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ht="54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ht="54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ht="54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ht="54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ht="54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ht="54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ht="54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ht="54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ht="54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ht="54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ht="54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ht="54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ht="54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ht="54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ht="54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ht="54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ht="54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ht="54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ht="54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ht="54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ht="54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ht="54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ht="54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ht="54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ht="54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ht="54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ht="54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ht="54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ht="54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ht="54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ht="54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ht="54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ht="54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ht="54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ht="54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ht="54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ht="54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ht="54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ht="54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ht="54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ht="54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ht="54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ht="54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ht="54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ht="54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ht="54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ht="54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ht="54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ht="54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ht="54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ht="54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ht="54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ht="54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ht="54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ht="54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ht="54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ht="54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ht="54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ht="54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ht="54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ht="54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ht="54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ht="54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ht="54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ht="54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ht="54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ht="54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ht="54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ht="54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ht="54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ht="54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ht="54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ht="54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ht="54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ht="54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ht="54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ht="54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ht="54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ht="54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ht="54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ht="54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ht="54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ht="54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ht="54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ht="54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ht="54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ht="54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ht="54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ht="54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ht="54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ht="54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ht="54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ht="54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ht="54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ht="54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ht="54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ht="54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ht="54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ht="54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ht="54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ht="54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ht="54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ht="54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ht="54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ht="54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ht="54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ht="54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ht="54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ht="54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ht="54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ht="54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ht="54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ht="54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ht="54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ht="54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ht="54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ht="54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ht="54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ht="54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ht="54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ht="54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ht="54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ht="54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ht="54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ht="54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ht="54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ht="54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ht="54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ht="54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ht="54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ht="54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ht="54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ht="54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ht="54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ht="54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ht="54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ht="54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ht="54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ht="54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ht="54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ht="54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ht="54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ht="54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ht="54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ht="54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ht="54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ht="54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ht="54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ht="54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ht="54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ht="54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ht="54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ht="54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ht="54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ht="54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ht="54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ht="54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ht="54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ht="54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ht="54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ht="54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ht="54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ht="54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ht="54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ht="54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ht="54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ht="54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ht="54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ht="54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ht="54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ht="54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ht="54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ht="54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ht="54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ht="54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ht="54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ht="54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ht="54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ht="54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ht="54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ht="54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ht="54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ht="54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ht="54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ht="54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ht="54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ht="54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ht="54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ht="54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ht="54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ht="54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ht="54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ht="54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ht="54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ht="54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ht="54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ht="54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ht="54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ht="54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ht="54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ht="54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ht="54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ht="54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ht="54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ht="54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ht="54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ht="54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ht="54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ht="54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ht="54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ht="54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ht="54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ht="54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ht="54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ht="54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ht="54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ht="54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ht="54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ht="54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ht="54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ht="54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ht="54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ht="54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ht="54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ht="54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ht="54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ht="54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ht="54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ht="54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ht="54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ht="54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ht="54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ht="54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ht="54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ht="54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ht="54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ht="54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ht="54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ht="54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ht="54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ht="54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ht="54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ht="54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ht="54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ht="54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ht="54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ht="54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ht="54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ht="54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ht="54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ht="54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ht="54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ht="54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ht="54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ht="54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ht="54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ht="54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ht="54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ht="54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ht="54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ht="54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ht="54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ht="54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ht="54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ht="54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ht="54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ht="54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ht="54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ht="54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ht="54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ht="54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ht="54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ht="54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ht="54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ht="54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ht="54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ht="54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ht="54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ht="54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ht="54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ht="54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ht="54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ht="54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ht="54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ht="54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ht="54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ht="54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ht="54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ht="54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ht="54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ht="54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ht="54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ht="54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ht="54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ht="54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ht="54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ht="54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ht="54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ht="54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ht="54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ht="54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ht="54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ht="54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ht="54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ht="54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ht="54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ht="54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ht="54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ht="54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ht="54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ht="54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ht="54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ht="54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ht="54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ht="54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ht="54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ht="54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ht="54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ht="54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ht="54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ht="54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ht="54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ht="54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ht="54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ht="54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ht="54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ht="54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ht="54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ht="54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ht="54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ht="54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ht="54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ht="54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ht="54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ht="54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ht="54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ht="54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ht="54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ht="54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ht="54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ht="54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ht="54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ht="54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ht="54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ht="54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ht="54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ht="54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ht="54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ht="54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ht="54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ht="54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ht="54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ht="54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ht="54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ht="54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ht="54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ht="54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ht="54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ht="54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ht="54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ht="54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ht="54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ht="54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ht="54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ht="54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ht="54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ht="54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ht="54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ht="54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ht="54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ht="54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ht="54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ht="54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ht="54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ht="54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ht="54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ht="54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ht="54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ht="54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ht="54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ht="54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ht="54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ht="54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ht="54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ht="54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ht="54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ht="54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ht="54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ht="54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ht="54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ht="54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ht="54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ht="54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ht="54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ht="54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ht="54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ht="54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ht="54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ht="54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ht="54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ht="54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ht="54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ht="54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ht="54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ht="54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ht="54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ht="54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ht="54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ht="54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ht="54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ht="54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ht="54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ht="54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ht="54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ht="54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ht="54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ht="54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ht="54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ht="54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ht="54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ht="54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ht="54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ht="54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ht="54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ht="54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ht="54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ht="54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ht="54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ht="54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ht="54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ht="54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ht="54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ht="54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ht="54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ht="54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ht="54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ht="54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ht="54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ht="54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ht="54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ht="54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ht="54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ht="54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ht="54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ht="54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ht="54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ht="54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ht="54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ht="54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ht="54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ht="54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ht="54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ht="54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ht="54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ht="54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ht="54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ht="54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ht="54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ht="54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ht="54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ht="54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ht="54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ht="54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ht="54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ht="54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ht="54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ht="54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ht="54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ht="54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ht="54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ht="54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ht="54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ht="54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ht="54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ht="54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ht="54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ht="54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ht="54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ht="54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ht="54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ht="54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ht="54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ht="54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ht="54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ht="54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ht="54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ht="54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ht="54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ht="54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ht="54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ht="54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ht="54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ht="54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ht="54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ht="54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ht="54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ht="54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ht="54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ht="54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ht="54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ht="54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ht="54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ht="54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ht="54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ht="54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ht="54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ht="54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ht="54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ht="54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ht="54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ht="54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ht="54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ht="54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ht="54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ht="54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ht="54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ht="54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ht="54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ht="54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ht="54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ht="54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ht="54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ht="54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ht="54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ht="54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ht="54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ht="54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ht="54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ht="54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ht="54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ht="54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ht="54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ht="54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ht="54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ht="54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ht="54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ht="54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ht="54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ht="54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ht="54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ht="54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ht="54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ht="54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ht="54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ht="54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ht="54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ht="54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ht="54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ht="54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ht="54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ht="54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ht="54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ht="54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ht="54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ht="54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ht="54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ht="54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ht="54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ht="54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ht="54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ht="54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ht="54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ht="54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ht="54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ht="54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ht="54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ht="54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ht="54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ht="54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ht="54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ht="54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ht="54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ht="54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ht="54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ht="54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ht="54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ht="54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ht="54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ht="54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ht="54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ht="54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ht="54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ht="54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ht="54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ht="54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ht="54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ht="54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ht="54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ht="54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ht="54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ht="54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ht="54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ht="54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ht="54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ht="54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ht="54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ht="54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ht="54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ht="54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ht="54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ht="54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ht="54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ht="54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ht="54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ht="54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ht="54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ht="54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27"/>
    </row>
    <row r="924" ht="54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27"/>
    </row>
    <row r="925" ht="54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27"/>
    </row>
    <row r="926" ht="54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27"/>
    </row>
    <row r="927" ht="54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27"/>
    </row>
    <row r="928" ht="54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27"/>
    </row>
    <row r="929" ht="54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27"/>
    </row>
    <row r="930" ht="54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27"/>
    </row>
    <row r="931" ht="54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27"/>
    </row>
    <row r="932" ht="54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27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27"/>
    </row>
    <row r="933" ht="54.75" customHeight="1">
      <c r="A933" s="14"/>
      <c r="B933" s="14"/>
      <c r="C933" s="14"/>
      <c r="D933" s="14"/>
      <c r="E933" s="14"/>
      <c r="F933" s="14"/>
      <c r="G933" s="14"/>
      <c r="H933" s="14"/>
      <c r="I933" s="27"/>
      <c r="J933" s="14"/>
      <c r="K933" s="14"/>
      <c r="L933" s="14"/>
      <c r="M933" s="14"/>
      <c r="N933" s="27"/>
      <c r="O933" s="14"/>
      <c r="P933" s="14"/>
      <c r="Q933" s="14"/>
      <c r="R933" s="14"/>
      <c r="S933" s="14"/>
      <c r="T933" s="14"/>
      <c r="U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J933" s="14"/>
      <c r="AL933" s="14"/>
      <c r="AM933" s="14"/>
      <c r="AN933" s="14"/>
      <c r="AO933" s="27"/>
    </row>
  </sheetData>
  <mergeCells count="8">
    <mergeCell ref="A1:AF1"/>
    <mergeCell ref="AG1:AH1"/>
    <mergeCell ref="AI1:AL1"/>
    <mergeCell ref="AM1:AN1"/>
    <mergeCell ref="AO1:AO3"/>
    <mergeCell ref="AP1:AP3"/>
    <mergeCell ref="S2:U2"/>
    <mergeCell ref="V2:Y2"/>
  </mergeCells>
  <conditionalFormatting sqref="AP16:AP17">
    <cfRule type="expression" dxfId="0" priority="1">
      <formula>UNIQUE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36.0"/>
  </cols>
  <sheetData>
    <row r="1" ht="64.5" customHeight="1">
      <c r="A1" s="80" t="s">
        <v>231</v>
      </c>
      <c r="B1" s="80" t="s">
        <v>232</v>
      </c>
      <c r="C1" s="80" t="s">
        <v>233</v>
      </c>
      <c r="D1" s="80" t="s">
        <v>234</v>
      </c>
    </row>
    <row r="2" ht="64.5" customHeight="1">
      <c r="A2" s="38" t="str">
        <f>HYPERLINK("https://arxiv.org/pdf/1903.05734.pdf","Maybe Deep Neural Networks are the Best Choice for Modeling Source Code")</f>
        <v>Maybe Deep Neural Networks are the Best Choice for Modeling Source Code</v>
      </c>
      <c r="B2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C2" s="7" t="str">
        <f>HYPERLINK("https://dl-acm-org.proxy.wm.edu/citation.cfm?id=2884804","Automatically Learning Semantic Features for Defect Prediction")</f>
        <v>Automatically Learning Semantic Features for Defect Prediction</v>
      </c>
      <c r="D2" s="7" t="str">
        <f>HYPERLINK("https://arxiv.org/abs/1706.01284","Towards synthesizing complex programs from input-output")</f>
        <v>Towards synthesizing complex programs from input-output</v>
      </c>
    </row>
    <row r="3" ht="64.5" customHeight="1">
      <c r="A3" s="38" t="str">
        <f>HYPERLINK("https://dl-acm-org.proxy.wm.edu/citation.cfm?id=3240471","A Neural Framework for Retrieval and Summarization of Source Code")</f>
        <v>A Neural Framework for Retrieval and Summarization of Source Code</v>
      </c>
      <c r="B3" s="7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C3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D3" s="7" t="str">
        <f>HYPERLINK("https://arxiv.org/abs/1805.04276","Leveraging grammar and reinforcement learning for neural program synthesis")</f>
        <v>Leveraging grammar and reinforcement learning for neural program synthesis</v>
      </c>
    </row>
    <row r="4" ht="64.5" customHeight="1">
      <c r="A4" s="3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B4" s="7" t="str">
        <f>HYPERLINK("https://dl-acm-org.proxy.wm.edu/citation.cfm?id=3213848","Compiler Fuzzing Through Deep Learning")</f>
        <v>Compiler Fuzzing Through Deep Learning</v>
      </c>
      <c r="C4" s="19" t="s">
        <v>61</v>
      </c>
      <c r="D4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</row>
    <row r="5" ht="64.5" customHeight="1">
      <c r="A5" s="38" t="str">
        <f>HYPERLINK("https://dl-acm-org.proxy.wm.edu/citation.cfm?id=3238166","Deep Learning Based Feature Envy Detection")</f>
        <v>Deep Learning Based Feature Envy Detection</v>
      </c>
      <c r="B5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C5" s="7" t="str">
        <f>HYPERLINK("https://arxiv.org/abs/1706.01284","Towards synthesizing complex programs from input-output")</f>
        <v>Towards synthesizing complex programs from input-output</v>
      </c>
      <c r="D5" s="3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</row>
    <row r="6" ht="64.5" customHeight="1">
      <c r="A6" s="38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B6" s="7" t="str">
        <f>HYPERLINK("https://ieeexplore-ieee-org.proxy.wm.edu/document/8565907","Mining Fix Patterns for FindBugs Violations")</f>
        <v>Mining Fix Patterns for FindBugs Violations</v>
      </c>
      <c r="C6" s="37" t="s">
        <v>43</v>
      </c>
      <c r="D6" s="8" t="str">
        <f>HYPERLINK("https://papers.nips.cc/paper/8001-learning-loop-invariants-for-program-verification","Learning loop invariants for program verification")</f>
        <v>Learning loop invariants for program verification</v>
      </c>
    </row>
    <row r="7" ht="64.5" customHeight="1">
      <c r="A7" s="38" t="str">
        <f>HYPERLINK("https://dl-acm-org.proxy.wm.edu/citation.cfm?id=3097445","Automatic Text Input Generation for Mobile Testing")</f>
        <v>Automatic Text Input Generation for Mobile Testing</v>
      </c>
      <c r="B7" s="7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C7" s="37" t="s">
        <v>67</v>
      </c>
      <c r="D7" s="19" t="s">
        <v>40</v>
      </c>
    </row>
    <row r="8" ht="64.5" customHeight="1">
      <c r="A8" s="3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8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C8" s="37" t="s">
        <v>72</v>
      </c>
      <c r="D8" s="79"/>
    </row>
    <row r="9" ht="64.5" customHeight="1">
      <c r="A9" s="38" t="str">
        <f>HYPERLINK("https://www.cs.rice.edu/~sc40/pubs/murali-fse17.pdf","Bayesian specification learning for finding API usage errors")</f>
        <v>Bayesian specification learning for finding API usage errors</v>
      </c>
      <c r="B9" s="38" t="str">
        <f>HYPERLINK("https://dl.acm.org/citation.cfm?id=3213846.3213876","Deep Specification Mining")</f>
        <v>Deep Specification Mining</v>
      </c>
      <c r="C9" s="81"/>
      <c r="D9" s="81"/>
    </row>
    <row r="10" ht="64.5" customHeight="1">
      <c r="A10" s="38" t="str">
        <f>HYPERLINK("http://people.cs.vt.edu/nm8247/publications/icsme-research-118-camera-ready.pdf","CCLearner: A Deep Learning-Based Clone Detection Approach")</f>
        <v>CCLearner: A Deep Learning-Based Clone Detection Approach</v>
      </c>
      <c r="B10" s="38" t="str">
        <f>HYPERLINK("https://dl-acm-org.proxy.wm.edu/citation.cfm?id=3155573","Learn&amp;Fuzz: Machine learning for input fuzzing")</f>
        <v>Learn&amp;Fuzz: Machine learning for input fuzzing</v>
      </c>
      <c r="C10" s="81"/>
      <c r="D10" s="81"/>
    </row>
    <row r="11" ht="64.5" customHeight="1">
      <c r="A11" s="38" t="str">
        <f>HYPERLINK("https://ieeexplore-ieee-org.proxy.wm.edu/document/8094428","Deep Green: Modelling Time-Series of Software Energy Consumption")</f>
        <v>Deep Green: Modelling Time-Series of Software Energy Consumption</v>
      </c>
      <c r="B11" s="19" t="s">
        <v>50</v>
      </c>
      <c r="C11" s="81"/>
      <c r="D11" s="81"/>
    </row>
    <row r="12" ht="64.5" customHeight="1">
      <c r="A12" s="38" t="str">
        <f>HYPERLINK("http://proceedings.mlr.press/v70/gaunt17a.html","Differentiable programs with neural libraries")</f>
        <v>Differentiable programs with neural libraries</v>
      </c>
      <c r="B12" s="19" t="s">
        <v>155</v>
      </c>
      <c r="C12" s="81"/>
      <c r="D12" s="81"/>
    </row>
    <row r="13" ht="64.5" customHeight="1">
      <c r="A13" s="38" t="str">
        <f>HYPERLINK("http://proceedings.mlr.press/v70/deng17a/deng17a.pdf","Image-to-markup generation with coarse-to-fine attention")</f>
        <v>Image-to-markup generation with coarse-to-fine attention</v>
      </c>
      <c r="B13" s="38" t="s">
        <v>55</v>
      </c>
      <c r="C13" s="81"/>
      <c r="D13" s="81"/>
    </row>
    <row r="14" ht="64.5" customHeight="1">
      <c r="A14" s="38" t="str">
        <f>HYPERLINK("http://proceedings.mlr.press/v70/levy17a.html","Learning to align the source code to the compiled object code")</f>
        <v>Learning to align the source code to the compiled object code</v>
      </c>
      <c r="B14" s="38" t="s">
        <v>41</v>
      </c>
      <c r="C14" s="81"/>
      <c r="D14" s="81"/>
    </row>
    <row r="15" ht="64.5" customHeight="1">
      <c r="A15" s="3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B15" s="38" t="s">
        <v>53</v>
      </c>
      <c r="C15" s="81"/>
      <c r="D15" s="81"/>
    </row>
    <row r="16" ht="64.5" customHeight="1">
      <c r="A16" s="38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B16" s="37" t="s">
        <v>58</v>
      </c>
      <c r="C16" s="81"/>
      <c r="D16" s="81"/>
    </row>
    <row r="17" ht="64.5" customHeight="1">
      <c r="A17" s="38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B17" s="37" t="s">
        <v>62</v>
      </c>
      <c r="C17" s="81"/>
      <c r="D17" s="81"/>
    </row>
    <row r="18" ht="64.5" customHeight="1">
      <c r="A18" s="38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B18" s="37" t="s">
        <v>36</v>
      </c>
      <c r="C18" s="81"/>
      <c r="D18" s="81"/>
    </row>
    <row r="19" ht="64.5" customHeight="1">
      <c r="A19" s="38" t="str">
        <f>HYPERLINK("https://papers.nips.cc/paper/6803-neural-program-meta-induction.pdf","Neural program metainduction.")</f>
        <v>Neural program metainduction.</v>
      </c>
      <c r="B19" s="81"/>
      <c r="C19" s="81"/>
      <c r="D19" s="81"/>
    </row>
    <row r="20" ht="64.5" customHeight="1">
      <c r="A20" s="3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20" s="81"/>
      <c r="C20" s="81"/>
      <c r="D20" s="81"/>
    </row>
    <row r="21" ht="64.5" customHeight="1">
      <c r="A21" s="38" t="str">
        <f>HYPERLINK("http://proceedings.mlr.press/v80/sun18a.html","Neural Program Synthesis from Diverse Demonstration Videos")</f>
        <v>Neural Program Synthesis from Diverse Demonstration Videos</v>
      </c>
      <c r="B21" s="81"/>
      <c r="C21" s="81"/>
      <c r="D21" s="81"/>
    </row>
    <row r="22" ht="64.5" customHeight="1">
      <c r="A22" s="38" t="str">
        <f>HYPERLINK("https://arxiv.org/abs/1703.05698","Neural sketch learning for conditional program generation")</f>
        <v>Neural sketch learning for conditional program generation</v>
      </c>
      <c r="B22" s="81"/>
      <c r="C22" s="81"/>
      <c r="D22" s="81"/>
    </row>
    <row r="23" ht="64.5" customHeight="1">
      <c r="A23" s="38" t="str">
        <f>HYPERLINK("https://arxiv.org/abs/1809.04059","Neural-augmented Static Analysis of Android Communication")</f>
        <v>Neural-augmented Static Analysis of Android Communication</v>
      </c>
      <c r="B23" s="81"/>
      <c r="C23" s="81"/>
      <c r="D23" s="81"/>
    </row>
    <row r="24" ht="64.5" customHeight="1">
      <c r="A24" s="38" t="str">
        <f>HYPERLINK("https://dl.acm.org/citation.cfm?id=3180155.3180219","Neuro-Symbolic Program Corrector for Introductory Programming Assignments")</f>
        <v>Neuro-Symbolic Program Corrector for Introductory Programming Assignments</v>
      </c>
      <c r="B24" s="81"/>
      <c r="C24" s="81"/>
      <c r="D24" s="81"/>
    </row>
    <row r="25" ht="64.5" customHeight="1">
      <c r="A25" s="38" t="str">
        <f>HYPERLINK("https://dl.acm.org/citation.cfm?id=3275433","On the Adoption of Neural Networks in Modeling Software Reliability")</f>
        <v>On the Adoption of Neural Networks in Modeling Software Reliability</v>
      </c>
      <c r="B25" s="81"/>
      <c r="C25" s="81"/>
      <c r="D25" s="81"/>
    </row>
    <row r="26" ht="64.5" customHeight="1">
      <c r="A26" s="38" t="str">
        <f>HYPERLINK("https://dl.acm.org/citation.cfm?id=2786849","Suggesting Accurate Method and Class Names")</f>
        <v>Suggesting Accurate Method and Class Names</v>
      </c>
      <c r="B26" s="81"/>
      <c r="C26" s="81"/>
      <c r="D26" s="81"/>
    </row>
    <row r="27" ht="64.5" customHeight="1">
      <c r="A27" s="38" t="str">
        <f>HYPERLINK("https://arxiv.org/abs/1511.06279","Neural programmer-interpreters")</f>
        <v>Neural programmer-interpreters</v>
      </c>
      <c r="B27" s="81"/>
      <c r="C27" s="81"/>
      <c r="D27" s="81"/>
    </row>
    <row r="28" ht="64.5" customHeight="1">
      <c r="A28" s="38" t="str">
        <f>HYPERLINK("http://proceedings.mlr.press/v37/piech15.html","Learning program embeddings to propagate feedback on student code")</f>
        <v>Learning program embeddings to propagate feedback on student code</v>
      </c>
      <c r="B28" s="81"/>
      <c r="C28" s="81"/>
      <c r="D28" s="81"/>
    </row>
    <row r="29" ht="64.5" customHeight="1">
      <c r="A29" s="38" t="str">
        <f>HYPERLINK("https://ieeexplore.ieee.org/stamp/stamp.jsp?arnumber=7203069","Deep Representations for Software Engineering")</f>
        <v>Deep Representations for Software Engineering</v>
      </c>
      <c r="B29" s="81"/>
      <c r="C29" s="81"/>
      <c r="D29" s="81"/>
    </row>
    <row r="30" ht="64.5" customHeight="1">
      <c r="A30" s="38" t="str">
        <f>HYPERLINK("https://ieeexplore.ieee.org/document/7332513","Exploring the use of deep learning for feature location")</f>
        <v>Exploring the use of deep learning for feature location</v>
      </c>
      <c r="B30" s="81"/>
      <c r="C30" s="81"/>
      <c r="D30" s="81"/>
    </row>
    <row r="31" ht="64.5" customHeight="1">
      <c r="A31" s="38" t="str">
        <f>HYPERLINK("https://dl.acm.org/citation.cfm?id=2820559","Toward Deep Learning Software Repositories")</f>
        <v>Toward Deep Learning Software Repositories</v>
      </c>
      <c r="B31" s="81"/>
      <c r="C31" s="81"/>
      <c r="D31" s="81"/>
    </row>
    <row r="32" ht="64.5" customHeight="1">
      <c r="A32" s="38" t="str">
        <f>HYPERLINK("https://ieeexplore.ieee.org/document/7582748/versions","Deep learning code fragments for code clone detection")</f>
        <v>Deep learning code fragments for code clone detection</v>
      </c>
      <c r="B32" s="81"/>
      <c r="C32" s="81"/>
      <c r="D32" s="81"/>
    </row>
    <row r="33" ht="64.5" customHeight="1">
      <c r="A33" s="38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B33" s="81"/>
      <c r="C33" s="81"/>
      <c r="D33" s="81"/>
    </row>
    <row r="34" ht="64.5" customHeight="1">
      <c r="A34" s="3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B34" s="81"/>
      <c r="C34" s="81"/>
      <c r="D34" s="81"/>
    </row>
    <row r="35" ht="64.5" customHeight="1">
      <c r="A35" s="38" t="str">
        <f>HYPERLINK("https://dl.acm.org/citation.cfm?id=2950334","Deep API Learning")</f>
        <v>Deep API Learning</v>
      </c>
      <c r="B35" s="81"/>
      <c r="C35" s="81"/>
      <c r="D35" s="81"/>
    </row>
    <row r="36" ht="64.5" customHeight="1">
      <c r="A36" s="38" t="str">
        <f>HYPERLINK("https://arxiv.org/pdf/1602.03001.pdf","A convolutional attention network for extreme summarization of source code")</f>
        <v>A convolutional attention network for extreme summarization of source code</v>
      </c>
      <c r="B36" s="81"/>
      <c r="C36" s="81"/>
      <c r="D36" s="81"/>
    </row>
    <row r="37" ht="64.5" customHeight="1">
      <c r="A37" s="38" t="str">
        <f>HYPERLINK("https://papers.nips.cc/paper/6284-latent-attention-for-if-then-program-synthesis","Latent attention for if-then program synthesis")</f>
        <v>Latent attention for if-then program synthesis</v>
      </c>
      <c r="B37" s="81"/>
      <c r="C37" s="81"/>
      <c r="D37" s="81"/>
    </row>
    <row r="38" ht="64.5" customHeight="1">
      <c r="A38" s="38" t="str">
        <f t="shared" ref="A38:A39" si="1">HYPERLINK("https://arxiv.org/abs/1611.01989","Deepcoder: Learning to write programs")</f>
        <v>Deepcoder: Learning to write programs</v>
      </c>
      <c r="B38" s="81"/>
      <c r="C38" s="81"/>
      <c r="D38" s="81"/>
    </row>
    <row r="39" ht="64.5" customHeight="1">
      <c r="A39" s="38" t="str">
        <f t="shared" si="1"/>
        <v>Deepcoder: Learning to write programs</v>
      </c>
      <c r="B39" s="81"/>
      <c r="C39" s="81"/>
      <c r="D39" s="81"/>
    </row>
    <row r="40" ht="64.5" customHeight="1">
      <c r="A40" s="3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B40" s="81"/>
      <c r="C40" s="81"/>
      <c r="D40" s="81"/>
    </row>
    <row r="41" ht="64.5" customHeight="1">
      <c r="A41" s="38" t="str">
        <f>HYPERLINK("https://arxiv.org/abs/1804.01186","Neural-guided deductive search for real-time program synthesis from examples")</f>
        <v>Neural-guided deductive search for real-time program synthesis from examples</v>
      </c>
      <c r="B41" s="81"/>
      <c r="C41" s="81"/>
      <c r="D41" s="81"/>
    </row>
    <row r="42" ht="64.5" customHeight="1">
      <c r="A42" s="38" t="str">
        <f>HYPERLINK("https://dl-acm-org.proxy.wm.edu/citation.cfm?id=3264832","On the Naturalness of Proofs")</f>
        <v>On the Naturalness of Proofs</v>
      </c>
      <c r="B42" s="81"/>
      <c r="C42" s="81"/>
      <c r="D42" s="81"/>
    </row>
    <row r="43" ht="64.5" customHeight="1">
      <c r="A43" s="38" t="str">
        <f>HYPERLINK("https://arxiv.org/abs/1806.05837","Oreo: Detection of Clones in the Twilight Zone")</f>
        <v>Oreo: Detection of Clones in the Twilight Zone</v>
      </c>
      <c r="B43" s="81"/>
      <c r="C43" s="81"/>
      <c r="D43" s="81"/>
    </row>
    <row r="44" ht="64.5" customHeight="1">
      <c r="A44" s="38" t="str">
        <f>HYPERLINK("https://arxiv.org/abs/1708.02884","Predicting and Evaluating Software Model Growth in the Automotive Industry")</f>
        <v>Predicting and Evaluating Software Model Growth in the Automotive Industry</v>
      </c>
      <c r="B44" s="81"/>
      <c r="C44" s="81"/>
      <c r="D44" s="81"/>
    </row>
    <row r="45" ht="64.5" customHeight="1">
      <c r="A45" s="38" t="str">
        <f>HYPERLINK("https://dl-acm-org.proxy.wm.edu/citation.cfm?id=3236051","Deep Learning Type Inference")</f>
        <v>Deep Learning Type Inference</v>
      </c>
      <c r="B45" s="81"/>
      <c r="C45" s="81"/>
      <c r="D45" s="81"/>
    </row>
    <row r="46" ht="64.5" customHeight="1">
      <c r="A46" s="38" t="str">
        <f>HYPERLINK("https://ieeexplore-ieee-org.proxy.wm.edu/document/7898472","Predicting Delivery Capability in Iterative Software Development")</f>
        <v>Predicting Delivery Capability in Iterative Software Development</v>
      </c>
      <c r="B46" s="81"/>
      <c r="C46" s="81"/>
      <c r="D46" s="81"/>
    </row>
    <row r="47" ht="64.5" customHeight="1">
      <c r="A47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B47" s="81"/>
      <c r="C47" s="81"/>
      <c r="D47" s="81"/>
    </row>
    <row r="48" ht="64.5" customHeight="1">
      <c r="A48" s="3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B48" s="81"/>
      <c r="C48" s="81"/>
      <c r="D48" s="81"/>
    </row>
    <row r="49" ht="64.5" customHeight="1">
      <c r="A49" s="38" t="str">
        <f>HYPERLINK("https://dl-acm-org.proxy.wm.edu/citation.cfm?id=3180167","Deep Code Search")</f>
        <v>Deep Code Search</v>
      </c>
      <c r="B49" s="81"/>
      <c r="C49" s="81"/>
      <c r="D49" s="81"/>
    </row>
    <row r="50" ht="64.5" customHeight="1">
      <c r="A50" s="38" t="str">
        <f>HYPERLINK("https://dl-acm-org.proxy.wm.edu/citation.cfm?doid=3183440.3195092","DWEN: Deep Word Embedding Network for Duplicate Bug Report Detection in Software Repositories")</f>
        <v>DWEN: Deep Word Embedding Network for Duplicate Bug Report Detection in Software Repositories</v>
      </c>
      <c r="B50" s="81"/>
      <c r="C50" s="81"/>
      <c r="D50" s="81"/>
    </row>
    <row r="51" ht="64.5" customHeight="1">
      <c r="A51" s="38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B51" s="81"/>
      <c r="C51" s="81"/>
      <c r="D51" s="81"/>
    </row>
    <row r="52" ht="64.5" customHeight="1">
      <c r="A52" s="38" t="str">
        <f>HYPERLINK("http://delivery.acm.org/10.1145/3190000/3180195/p94-lin.pdf","Sentiment Analysis for Software Engineering: How Far Can We Go?")</f>
        <v>Sentiment Analysis for Software Engineering: How Far Can We Go?</v>
      </c>
      <c r="B52" s="81"/>
      <c r="C52" s="81"/>
      <c r="D52" s="81"/>
    </row>
    <row r="53" ht="64.5" customHeight="1">
      <c r="A53" s="38" t="str">
        <f>HYPERLINK("https://papers.nips.cc/paper/7521-tree-to-tree-neural-networks-for-program-translation","Tree-to-tree neural networks for program translation")</f>
        <v>Tree-to-tree neural networks for program translation</v>
      </c>
      <c r="B53" s="81"/>
      <c r="C53" s="81"/>
      <c r="D53" s="81"/>
    </row>
    <row r="54" ht="64.5" customHeight="1">
      <c r="A54" s="3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B54" s="81"/>
      <c r="C54" s="81"/>
      <c r="D54" s="81"/>
    </row>
    <row r="55" ht="64.5" customHeight="1">
      <c r="A55" s="38" t="str">
        <f>HYPERLINK("https://dl.acm.org/citation.cfm?id=3238199","αDiff: cross-version binary code similarity detection with DNN")</f>
        <v>αDiff: cross-version binary code similarity detection with DNN</v>
      </c>
      <c r="B55" s="81"/>
      <c r="C55" s="81"/>
      <c r="D55" s="81"/>
    </row>
    <row r="56" ht="64.5" customHeight="1">
      <c r="A56" s="38" t="str">
        <f>HYPERLINK("https://arxiv.org/abs/1711.07163","Dynamic Neural Program Embedding for Program Repair")</f>
        <v>Dynamic Neural Program Embedding for Program Repair</v>
      </c>
      <c r="B56" s="81"/>
      <c r="C56" s="81"/>
      <c r="D56" s="81"/>
    </row>
    <row r="57" ht="64.5" customHeight="1">
      <c r="A57" s="38" t="str">
        <f>HYPERLINK("https://arxiv.org/abs/1711.00740","Learning to represent programs with graphs")</f>
        <v>Learning to represent programs with graphs</v>
      </c>
      <c r="B57" s="81"/>
      <c r="C57" s="81"/>
      <c r="D57" s="81"/>
    </row>
    <row r="58" ht="64.5" customHeight="1">
      <c r="A58" s="3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B58" s="81"/>
      <c r="C58" s="81"/>
      <c r="D58" s="81"/>
    </row>
    <row r="59" ht="64.5" customHeight="1">
      <c r="A59" s="3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B59" s="81"/>
      <c r="C59" s="81"/>
      <c r="D59" s="81"/>
    </row>
    <row r="60" ht="64.5" customHeight="1">
      <c r="A60" s="3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B60" s="81"/>
      <c r="C60" s="81"/>
      <c r="D60" s="81"/>
    </row>
    <row r="61" ht="64.5" customHeight="1">
      <c r="A61" s="3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B61" s="81"/>
      <c r="C61" s="81"/>
      <c r="D61" s="81"/>
    </row>
    <row r="62" ht="64.5" customHeight="1">
      <c r="A62" s="38" t="str">
        <f>HYPERLINK("https://ieeexplore.ieee.org/document/8255666","A deep learning model for estimating story points")</f>
        <v>A deep learning model for estimating story points</v>
      </c>
      <c r="B62" s="81"/>
      <c r="C62" s="81"/>
      <c r="D62" s="81"/>
    </row>
    <row r="63" ht="64.5" customHeight="1">
      <c r="A63" s="3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B63" s="81"/>
      <c r="C63" s="81"/>
      <c r="D63" s="81"/>
    </row>
    <row r="64" ht="64.5" customHeight="1">
      <c r="A64" s="38" t="str">
        <f>HYPERLINK("https://ieeexplore-ieee-org.proxy.wm.edu/document/8493285","Automating Intention Mining")</f>
        <v>Automating Intention Mining</v>
      </c>
      <c r="B64" s="81"/>
      <c r="C64" s="81"/>
      <c r="D64" s="81"/>
    </row>
    <row r="65" ht="64.5" customHeight="1">
      <c r="A65" s="3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B65" s="81"/>
      <c r="C65" s="81"/>
      <c r="D65" s="81"/>
    </row>
    <row r="66" ht="64.5" customHeight="1">
      <c r="A66" s="38" t="s">
        <v>115</v>
      </c>
      <c r="B66" s="81"/>
      <c r="C66" s="81"/>
      <c r="D66" s="81"/>
    </row>
    <row r="67" ht="64.5" customHeight="1">
      <c r="A67" s="38" t="str">
        <f>HYPERLINK("https://ieeexplore-ieee-org.proxy.wm.edu/document/7965290","Automatic categorization with deep neural network for open-source Java projects")</f>
        <v>Automatic categorization with deep neural network for open-source Java projects</v>
      </c>
      <c r="B67" s="81"/>
      <c r="C67" s="81"/>
      <c r="D67" s="81"/>
    </row>
    <row r="68" ht="64.5" customHeight="1">
      <c r="A68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B68" s="81"/>
      <c r="C68" s="81"/>
      <c r="D68" s="81"/>
    </row>
    <row r="69" ht="64.5" customHeight="1">
      <c r="A69" s="7" t="str">
        <f>HYPERLINK("https://dl-acm-org.proxy.wm.edu/citation.cfm?id=3106290","Are deep neural networks the best choice for modeling source code?")</f>
        <v>Are deep neural networks the best choice for modeling source code?</v>
      </c>
      <c r="B69" s="81"/>
      <c r="C69" s="81"/>
      <c r="D69" s="81"/>
    </row>
    <row r="70" ht="64.5" customHeight="1">
      <c r="A70" s="19" t="s">
        <v>25</v>
      </c>
      <c r="B70" s="81"/>
      <c r="C70" s="81"/>
      <c r="D70" s="81"/>
    </row>
    <row r="71" ht="64.5" customHeight="1">
      <c r="A71" s="19" t="s">
        <v>31</v>
      </c>
      <c r="B71" s="81"/>
      <c r="C71" s="81"/>
      <c r="D71" s="81"/>
    </row>
    <row r="72" ht="64.5" customHeight="1">
      <c r="A72" s="19" t="s">
        <v>33</v>
      </c>
      <c r="B72" s="81"/>
      <c r="C72" s="81"/>
      <c r="D72" s="81"/>
    </row>
    <row r="73" ht="64.5" customHeight="1">
      <c r="A73" s="19" t="s">
        <v>38</v>
      </c>
      <c r="B73" s="81"/>
      <c r="C73" s="81"/>
      <c r="D73" s="81"/>
    </row>
    <row r="74" ht="64.5" customHeight="1">
      <c r="A74" s="19" t="s">
        <v>29</v>
      </c>
      <c r="B74" s="81"/>
      <c r="C74" s="81"/>
      <c r="D74" s="81"/>
    </row>
    <row r="75" ht="64.5" customHeight="1">
      <c r="A75" s="19" t="s">
        <v>24</v>
      </c>
      <c r="B75" s="81"/>
      <c r="C75" s="81"/>
      <c r="D75" s="81"/>
    </row>
    <row r="76" ht="64.5" customHeight="1">
      <c r="A76" s="38" t="s">
        <v>46</v>
      </c>
      <c r="B76" s="81"/>
      <c r="C76" s="81"/>
      <c r="D76" s="81"/>
    </row>
    <row r="77" ht="64.5" customHeight="1">
      <c r="A77" s="38" t="s">
        <v>66</v>
      </c>
      <c r="B77" s="81"/>
      <c r="C77" s="81"/>
      <c r="D77" s="81"/>
    </row>
    <row r="78" ht="64.5" customHeight="1">
      <c r="A78" s="38" t="s">
        <v>69</v>
      </c>
      <c r="B78" s="81"/>
      <c r="C78" s="81"/>
      <c r="D78" s="81"/>
    </row>
    <row r="79" ht="64.5" customHeight="1">
      <c r="A79" s="38" t="s">
        <v>75</v>
      </c>
      <c r="B79" s="81"/>
      <c r="C79" s="81"/>
      <c r="D79" s="81"/>
    </row>
    <row r="80" ht="64.5" customHeight="1">
      <c r="A80" s="38" t="s">
        <v>44</v>
      </c>
      <c r="B80" s="81"/>
      <c r="C80" s="81"/>
      <c r="D80" s="81"/>
    </row>
    <row r="81" ht="64.5" customHeight="1">
      <c r="A81" s="38" t="s">
        <v>56</v>
      </c>
      <c r="B81" s="81"/>
      <c r="C81" s="81"/>
      <c r="D81" s="81"/>
    </row>
    <row r="82" ht="64.5" customHeight="1">
      <c r="A82" s="19" t="s">
        <v>63</v>
      </c>
      <c r="B82" s="81"/>
      <c r="C82" s="81"/>
      <c r="D82" s="81"/>
    </row>
    <row r="83" ht="64.5" customHeight="1">
      <c r="A83" s="38" t="s">
        <v>34</v>
      </c>
      <c r="B83" s="81"/>
      <c r="C83" s="81"/>
      <c r="D83" s="72"/>
    </row>
    <row r="84" ht="64.5" customHeight="1">
      <c r="A84" s="38" t="s">
        <v>74</v>
      </c>
      <c r="B84" s="81"/>
      <c r="C84" s="81"/>
      <c r="D84" s="72"/>
    </row>
    <row r="85" ht="64.5" customHeight="1">
      <c r="A85" s="38" t="s">
        <v>68</v>
      </c>
      <c r="B85" s="81"/>
      <c r="C85" s="81"/>
      <c r="D85" s="72"/>
    </row>
    <row r="86" ht="64.5" customHeight="1">
      <c r="A86" s="38" t="s">
        <v>48</v>
      </c>
      <c r="B86" s="81"/>
      <c r="C86" s="81"/>
      <c r="D86" s="72"/>
    </row>
    <row r="87" ht="64.5" customHeight="1">
      <c r="A87" s="38" t="s">
        <v>32</v>
      </c>
      <c r="B87" s="81"/>
      <c r="C87" s="81"/>
      <c r="D87" s="72"/>
    </row>
    <row r="88" ht="64.5" customHeight="1">
      <c r="A88" s="38" t="s">
        <v>47</v>
      </c>
      <c r="B88" s="81"/>
      <c r="C88" s="81"/>
      <c r="D88" s="72"/>
    </row>
    <row r="89" ht="64.5" customHeight="1">
      <c r="A89" s="38" t="s">
        <v>35</v>
      </c>
      <c r="B89" s="72"/>
      <c r="C89" s="72"/>
      <c r="D89" s="72"/>
    </row>
    <row r="90" ht="64.5" customHeight="1">
      <c r="A90" s="38" t="s">
        <v>54</v>
      </c>
      <c r="B90" s="72"/>
      <c r="C90" s="72"/>
      <c r="D90" s="72"/>
    </row>
    <row r="91" ht="64.5" customHeight="1">
      <c r="A91" s="38" t="s">
        <v>60</v>
      </c>
      <c r="B91" s="72"/>
      <c r="C91" s="72"/>
      <c r="D91" s="72"/>
    </row>
    <row r="92" ht="64.5" customHeight="1">
      <c r="A92" s="37" t="s">
        <v>71</v>
      </c>
      <c r="B92" s="72"/>
      <c r="C92" s="72"/>
      <c r="D92" s="72"/>
    </row>
    <row r="93" ht="64.5" customHeight="1">
      <c r="A93" s="82" t="s">
        <v>73</v>
      </c>
      <c r="B93" s="72"/>
      <c r="C93" s="72"/>
      <c r="D93" s="72"/>
    </row>
    <row r="94" ht="64.5" customHeight="1">
      <c r="A94" s="37" t="s">
        <v>70</v>
      </c>
      <c r="B94" s="72"/>
      <c r="C94" s="72"/>
      <c r="D94" s="72"/>
    </row>
    <row r="95" ht="64.5" customHeight="1">
      <c r="A95" s="37" t="s">
        <v>57</v>
      </c>
      <c r="B95" s="72"/>
      <c r="C95" s="72"/>
      <c r="D95" s="72"/>
    </row>
    <row r="96" ht="64.5" customHeight="1">
      <c r="A96" s="37" t="s">
        <v>52</v>
      </c>
      <c r="B96" s="72"/>
      <c r="C96" s="72"/>
      <c r="D96" s="72"/>
    </row>
    <row r="97" ht="64.5" customHeight="1">
      <c r="A97" s="37" t="s">
        <v>65</v>
      </c>
      <c r="B97" s="72"/>
      <c r="C97" s="72"/>
      <c r="D97" s="72"/>
    </row>
    <row r="98" ht="64.5" customHeight="1">
      <c r="A98" s="37" t="s">
        <v>28</v>
      </c>
      <c r="B98" s="72"/>
      <c r="C98" s="72"/>
      <c r="D98" s="72"/>
    </row>
    <row r="99" ht="64.5" customHeight="1">
      <c r="A99" s="37" t="s">
        <v>49</v>
      </c>
      <c r="B99" s="72"/>
      <c r="C99" s="72"/>
      <c r="D99" s="72"/>
    </row>
    <row r="100" ht="64.5" customHeight="1">
      <c r="A100" s="37" t="s">
        <v>64</v>
      </c>
      <c r="B100" s="72"/>
      <c r="C100" s="72"/>
      <c r="D100" s="72"/>
    </row>
    <row r="101" ht="64.5" customHeight="1">
      <c r="A101" s="37" t="s">
        <v>26</v>
      </c>
      <c r="B101" s="72"/>
      <c r="C101" s="72"/>
      <c r="D101" s="72"/>
    </row>
    <row r="102" ht="64.5" customHeight="1">
      <c r="A102" s="37" t="s">
        <v>230</v>
      </c>
      <c r="B102" s="72"/>
      <c r="C102" s="72"/>
      <c r="D102" s="72"/>
    </row>
    <row r="103" ht="64.5" customHeight="1">
      <c r="A103" s="37" t="s">
        <v>153</v>
      </c>
      <c r="B103" s="72"/>
      <c r="C103" s="72"/>
      <c r="D103" s="72"/>
    </row>
    <row r="104" ht="64.5" customHeight="1">
      <c r="A104" s="37" t="s">
        <v>37</v>
      </c>
      <c r="B104" s="72"/>
      <c r="C104" s="72"/>
      <c r="D104" s="72"/>
    </row>
    <row r="105" ht="64.5" customHeight="1">
      <c r="A105" s="72"/>
      <c r="B105" s="72"/>
      <c r="C105" s="72"/>
      <c r="D105" s="72"/>
    </row>
    <row r="106" ht="64.5" customHeight="1">
      <c r="A106" s="72"/>
      <c r="B106" s="72"/>
      <c r="C106" s="72"/>
      <c r="D106" s="72"/>
    </row>
    <row r="107" ht="64.5" customHeight="1">
      <c r="A107" s="72"/>
      <c r="B107" s="72"/>
      <c r="C107" s="72"/>
      <c r="D107" s="72"/>
    </row>
    <row r="108" ht="64.5" customHeight="1">
      <c r="A108" s="72"/>
      <c r="B108" s="72"/>
      <c r="C108" s="72"/>
      <c r="D108" s="72"/>
    </row>
    <row r="109" ht="64.5" customHeight="1">
      <c r="A109" s="72"/>
      <c r="B109" s="72"/>
      <c r="C109" s="72"/>
      <c r="D109" s="72"/>
    </row>
    <row r="110" ht="64.5" customHeight="1">
      <c r="A110" s="72"/>
      <c r="B110" s="72"/>
      <c r="C110" s="72"/>
      <c r="D110" s="72"/>
    </row>
    <row r="111" ht="64.5" customHeight="1">
      <c r="A111" s="72"/>
      <c r="B111" s="72"/>
      <c r="C111" s="72"/>
      <c r="D111" s="72"/>
    </row>
    <row r="112" ht="64.5" customHeight="1">
      <c r="A112" s="72"/>
      <c r="B112" s="72"/>
      <c r="C112" s="72"/>
      <c r="D112" s="72"/>
    </row>
    <row r="113" ht="64.5" customHeight="1">
      <c r="A113" s="72"/>
      <c r="B113" s="72"/>
      <c r="C113" s="72"/>
      <c r="D113" s="72"/>
    </row>
    <row r="114" ht="64.5" customHeight="1">
      <c r="A114" s="72"/>
      <c r="B114" s="72"/>
      <c r="C114" s="72"/>
      <c r="D114" s="72"/>
    </row>
    <row r="115" ht="64.5" customHeight="1">
      <c r="A115" s="72"/>
      <c r="B115" s="72"/>
      <c r="C115" s="72"/>
      <c r="D115" s="72"/>
    </row>
    <row r="116" ht="64.5" customHeight="1">
      <c r="A116" s="72"/>
      <c r="B116" s="72"/>
      <c r="C116" s="72"/>
      <c r="D116" s="72"/>
    </row>
    <row r="117" ht="64.5" customHeight="1">
      <c r="A117" s="72"/>
      <c r="B117" s="72"/>
      <c r="C117" s="72"/>
      <c r="D117" s="72"/>
    </row>
    <row r="118" ht="64.5" customHeight="1">
      <c r="A118" s="72"/>
      <c r="B118" s="72"/>
      <c r="C118" s="72"/>
      <c r="D118" s="72"/>
    </row>
    <row r="119" ht="64.5" customHeight="1">
      <c r="A119" s="72"/>
      <c r="B119" s="72"/>
      <c r="C119" s="72"/>
      <c r="D119" s="72"/>
    </row>
    <row r="120" ht="64.5" customHeight="1">
      <c r="A120" s="72"/>
      <c r="B120" s="72"/>
      <c r="C120" s="72"/>
      <c r="D120" s="72"/>
    </row>
    <row r="121" ht="64.5" customHeight="1">
      <c r="A121" s="72"/>
      <c r="B121" s="72"/>
      <c r="C121" s="72"/>
      <c r="D121" s="72"/>
    </row>
    <row r="122" ht="64.5" customHeight="1">
      <c r="A122" s="72"/>
      <c r="B122" s="72"/>
      <c r="C122" s="72"/>
      <c r="D122" s="72"/>
    </row>
    <row r="123" ht="64.5" customHeight="1">
      <c r="A123" s="72"/>
      <c r="B123" s="72"/>
      <c r="C123" s="72"/>
      <c r="D123" s="72"/>
    </row>
    <row r="124" ht="64.5" customHeight="1">
      <c r="A124" s="72"/>
      <c r="B124" s="72"/>
      <c r="C124" s="72"/>
      <c r="D124" s="72"/>
    </row>
    <row r="125" ht="64.5" customHeight="1">
      <c r="A125" s="72"/>
      <c r="B125" s="72"/>
      <c r="C125" s="72"/>
      <c r="D125" s="72"/>
    </row>
    <row r="126" ht="64.5" customHeight="1">
      <c r="A126" s="72"/>
      <c r="B126" s="72"/>
      <c r="C126" s="72"/>
      <c r="D126" s="72"/>
    </row>
    <row r="127" ht="64.5" customHeight="1">
      <c r="A127" s="72"/>
      <c r="B127" s="72"/>
      <c r="C127" s="72"/>
      <c r="D127" s="72"/>
    </row>
    <row r="128" ht="64.5" customHeight="1">
      <c r="A128" s="72"/>
      <c r="B128" s="72"/>
      <c r="C128" s="72"/>
      <c r="D128" s="72"/>
    </row>
    <row r="129" ht="64.5" customHeight="1">
      <c r="A129" s="72"/>
      <c r="B129" s="72"/>
      <c r="C129" s="72"/>
      <c r="D129" s="72"/>
    </row>
    <row r="130" ht="64.5" customHeight="1">
      <c r="A130" s="72"/>
      <c r="B130" s="72"/>
      <c r="C130" s="72"/>
      <c r="D130" s="72"/>
    </row>
    <row r="131" ht="64.5" customHeight="1">
      <c r="A131" s="72"/>
      <c r="B131" s="72"/>
      <c r="C131" s="72"/>
      <c r="D131" s="72"/>
    </row>
    <row r="132" ht="64.5" customHeight="1">
      <c r="A132" s="72"/>
      <c r="B132" s="72"/>
      <c r="C132" s="72"/>
      <c r="D132" s="72"/>
    </row>
    <row r="133" ht="64.5" customHeight="1">
      <c r="A133" s="72"/>
      <c r="B133" s="72"/>
      <c r="C133" s="72"/>
      <c r="D133" s="72"/>
    </row>
    <row r="134" ht="64.5" customHeight="1">
      <c r="A134" s="72"/>
      <c r="B134" s="72"/>
      <c r="C134" s="72"/>
      <c r="D134" s="72"/>
    </row>
    <row r="135" ht="64.5" customHeight="1">
      <c r="A135" s="72"/>
      <c r="B135" s="72"/>
      <c r="C135" s="72"/>
      <c r="D135" s="72"/>
    </row>
    <row r="136" ht="64.5" customHeight="1">
      <c r="A136" s="72"/>
      <c r="B136" s="72"/>
      <c r="C136" s="72"/>
      <c r="D136" s="72"/>
    </row>
    <row r="137" ht="64.5" customHeight="1">
      <c r="A137" s="72"/>
      <c r="B137" s="72"/>
      <c r="C137" s="72"/>
      <c r="D137" s="72"/>
    </row>
    <row r="138" ht="64.5" customHeight="1">
      <c r="A138" s="72"/>
      <c r="B138" s="72"/>
      <c r="C138" s="72"/>
      <c r="D138" s="72"/>
    </row>
    <row r="139" ht="64.5" customHeight="1">
      <c r="A139" s="72"/>
      <c r="B139" s="72"/>
      <c r="C139" s="72"/>
      <c r="D139" s="72"/>
    </row>
    <row r="140" ht="64.5" customHeight="1">
      <c r="A140" s="72"/>
      <c r="B140" s="72"/>
      <c r="C140" s="72"/>
      <c r="D140" s="72"/>
    </row>
    <row r="141" ht="64.5" customHeight="1">
      <c r="A141" s="72"/>
      <c r="B141" s="72"/>
      <c r="C141" s="72"/>
      <c r="D141" s="72"/>
    </row>
    <row r="142" ht="64.5" customHeight="1">
      <c r="A142" s="72"/>
      <c r="B142" s="72"/>
      <c r="C142" s="72"/>
      <c r="D142" s="72"/>
    </row>
    <row r="143" ht="64.5" customHeight="1">
      <c r="A143" s="72"/>
      <c r="B143" s="72"/>
      <c r="C143" s="72"/>
      <c r="D143" s="72"/>
    </row>
    <row r="144" ht="64.5" customHeight="1">
      <c r="A144" s="72"/>
      <c r="B144" s="72"/>
      <c r="C144" s="72"/>
      <c r="D144" s="72"/>
    </row>
    <row r="145" ht="64.5" customHeight="1">
      <c r="A145" s="72"/>
      <c r="B145" s="72"/>
      <c r="C145" s="72"/>
      <c r="D145" s="72"/>
    </row>
    <row r="146" ht="64.5" customHeight="1">
      <c r="A146" s="72"/>
      <c r="B146" s="72"/>
      <c r="C146" s="72"/>
      <c r="D146" s="72"/>
    </row>
    <row r="147" ht="64.5" customHeight="1">
      <c r="A147" s="72"/>
      <c r="B147" s="72"/>
      <c r="C147" s="72"/>
      <c r="D147" s="72"/>
    </row>
    <row r="148" ht="64.5" customHeight="1">
      <c r="A148" s="72"/>
      <c r="B148" s="72"/>
      <c r="C148" s="72"/>
      <c r="D148" s="72"/>
    </row>
    <row r="149" ht="64.5" customHeight="1">
      <c r="A149" s="72"/>
      <c r="B149" s="72"/>
      <c r="C149" s="72"/>
      <c r="D149" s="72"/>
    </row>
    <row r="150" ht="64.5" customHeight="1">
      <c r="A150" s="72"/>
      <c r="B150" s="72"/>
      <c r="C150" s="72"/>
      <c r="D150" s="72"/>
    </row>
    <row r="151" ht="64.5" customHeight="1">
      <c r="A151" s="72"/>
      <c r="B151" s="72"/>
      <c r="C151" s="72"/>
      <c r="D151" s="72"/>
    </row>
    <row r="152" ht="64.5" customHeight="1">
      <c r="A152" s="72"/>
      <c r="B152" s="72"/>
      <c r="C152" s="72"/>
      <c r="D152" s="72"/>
    </row>
    <row r="153" ht="64.5" customHeight="1">
      <c r="A153" s="72"/>
      <c r="B153" s="72"/>
      <c r="C153" s="72"/>
      <c r="D153" s="72"/>
    </row>
    <row r="154" ht="64.5" customHeight="1">
      <c r="A154" s="72"/>
      <c r="B154" s="72"/>
      <c r="C154" s="72"/>
      <c r="D154" s="72"/>
    </row>
    <row r="155" ht="64.5" customHeight="1">
      <c r="A155" s="72"/>
      <c r="B155" s="72"/>
      <c r="C155" s="72"/>
      <c r="D155" s="72"/>
    </row>
    <row r="156" ht="64.5" customHeight="1">
      <c r="A156" s="72"/>
      <c r="B156" s="72"/>
      <c r="C156" s="72"/>
      <c r="D156" s="72"/>
    </row>
    <row r="157" ht="64.5" customHeight="1">
      <c r="A157" s="72"/>
      <c r="B157" s="72"/>
      <c r="C157" s="72"/>
      <c r="D157" s="72"/>
    </row>
    <row r="158" ht="64.5" customHeight="1">
      <c r="A158" s="72"/>
      <c r="B158" s="72"/>
      <c r="C158" s="72"/>
      <c r="D158" s="72"/>
    </row>
    <row r="159" ht="64.5" customHeight="1">
      <c r="A159" s="72"/>
      <c r="B159" s="72"/>
      <c r="C159" s="72"/>
      <c r="D159" s="72"/>
    </row>
    <row r="160" ht="64.5" customHeight="1">
      <c r="A160" s="72"/>
      <c r="B160" s="72"/>
      <c r="C160" s="72"/>
      <c r="D160" s="72"/>
    </row>
    <row r="161" ht="64.5" customHeight="1">
      <c r="A161" s="72"/>
      <c r="B161" s="72"/>
      <c r="C161" s="72"/>
      <c r="D161" s="72"/>
    </row>
    <row r="162" ht="64.5" customHeight="1">
      <c r="A162" s="72"/>
      <c r="B162" s="72"/>
      <c r="C162" s="72"/>
      <c r="D162" s="72"/>
    </row>
    <row r="163" ht="64.5" customHeight="1">
      <c r="A163" s="72"/>
      <c r="B163" s="72"/>
      <c r="C163" s="72"/>
      <c r="D163" s="72"/>
    </row>
    <row r="164" ht="64.5" customHeight="1">
      <c r="A164" s="72"/>
      <c r="B164" s="72"/>
      <c r="C164" s="72"/>
      <c r="D164" s="72"/>
    </row>
    <row r="165" ht="64.5" customHeight="1">
      <c r="A165" s="72"/>
      <c r="B165" s="72"/>
      <c r="C165" s="72"/>
      <c r="D165" s="72"/>
    </row>
    <row r="166" ht="64.5" customHeight="1">
      <c r="A166" s="72"/>
      <c r="B166" s="72"/>
      <c r="C166" s="72"/>
      <c r="D166" s="72"/>
    </row>
    <row r="167" ht="64.5" customHeight="1">
      <c r="A167" s="72"/>
      <c r="B167" s="72"/>
      <c r="C167" s="72"/>
      <c r="D167" s="72"/>
    </row>
    <row r="168" ht="64.5" customHeight="1">
      <c r="A168" s="72"/>
      <c r="B168" s="72"/>
      <c r="C168" s="72"/>
      <c r="D168" s="72"/>
    </row>
    <row r="169" ht="64.5" customHeight="1">
      <c r="A169" s="72"/>
      <c r="B169" s="72"/>
      <c r="C169" s="72"/>
      <c r="D169" s="72"/>
    </row>
    <row r="170" ht="64.5" customHeight="1">
      <c r="A170" s="72"/>
      <c r="B170" s="72"/>
      <c r="C170" s="72"/>
      <c r="D170" s="72"/>
    </row>
    <row r="171" ht="64.5" customHeight="1">
      <c r="A171" s="72"/>
      <c r="B171" s="72"/>
      <c r="C171" s="72"/>
      <c r="D171" s="72"/>
    </row>
    <row r="172" ht="64.5" customHeight="1">
      <c r="A172" s="72"/>
      <c r="B172" s="72"/>
      <c r="C172" s="72"/>
      <c r="D172" s="72"/>
    </row>
    <row r="173" ht="64.5" customHeight="1">
      <c r="A173" s="72"/>
      <c r="B173" s="72"/>
      <c r="C173" s="72"/>
      <c r="D173" s="72"/>
    </row>
    <row r="174" ht="64.5" customHeight="1">
      <c r="A174" s="72"/>
      <c r="B174" s="72"/>
      <c r="C174" s="72"/>
      <c r="D174" s="72"/>
    </row>
    <row r="175" ht="64.5" customHeight="1">
      <c r="A175" s="72"/>
      <c r="B175" s="72"/>
      <c r="C175" s="72"/>
      <c r="D175" s="72"/>
    </row>
    <row r="176" ht="64.5" customHeight="1">
      <c r="A176" s="72"/>
      <c r="B176" s="72"/>
      <c r="C176" s="72"/>
      <c r="D176" s="72"/>
    </row>
    <row r="177" ht="64.5" customHeight="1">
      <c r="A177" s="72"/>
      <c r="B177" s="72"/>
      <c r="C177" s="72"/>
      <c r="D177" s="72"/>
    </row>
    <row r="178" ht="64.5" customHeight="1">
      <c r="A178" s="72"/>
      <c r="B178" s="72"/>
      <c r="C178" s="72"/>
      <c r="D178" s="72"/>
    </row>
    <row r="179" ht="64.5" customHeight="1">
      <c r="A179" s="72"/>
      <c r="B179" s="72"/>
      <c r="C179" s="72"/>
      <c r="D179" s="72"/>
    </row>
    <row r="180" ht="64.5" customHeight="1">
      <c r="A180" s="72"/>
      <c r="B180" s="72"/>
      <c r="C180" s="72"/>
      <c r="D180" s="72"/>
    </row>
    <row r="181" ht="64.5" customHeight="1">
      <c r="A181" s="72"/>
      <c r="B181" s="72"/>
      <c r="C181" s="72"/>
      <c r="D181" s="72"/>
    </row>
    <row r="182" ht="64.5" customHeight="1">
      <c r="A182" s="72"/>
      <c r="B182" s="72"/>
      <c r="C182" s="72"/>
      <c r="D182" s="72"/>
    </row>
    <row r="183" ht="64.5" customHeight="1">
      <c r="A183" s="72"/>
      <c r="B183" s="72"/>
      <c r="C183" s="72"/>
      <c r="D183" s="72"/>
    </row>
    <row r="184" ht="64.5" customHeight="1">
      <c r="A184" s="72"/>
      <c r="B184" s="72"/>
      <c r="C184" s="72"/>
      <c r="D184" s="72"/>
    </row>
    <row r="185" ht="64.5" customHeight="1">
      <c r="A185" s="72"/>
      <c r="B185" s="72"/>
      <c r="C185" s="72"/>
      <c r="D185" s="72"/>
    </row>
    <row r="186" ht="64.5" customHeight="1">
      <c r="A186" s="72"/>
      <c r="B186" s="72"/>
      <c r="C186" s="72"/>
      <c r="D186" s="72"/>
    </row>
    <row r="187" ht="64.5" customHeight="1">
      <c r="A187" s="72"/>
      <c r="B187" s="72"/>
      <c r="C187" s="72"/>
      <c r="D187" s="72"/>
    </row>
    <row r="188" ht="64.5" customHeight="1">
      <c r="A188" s="72"/>
      <c r="B188" s="72"/>
      <c r="C188" s="72"/>
      <c r="D188" s="72"/>
    </row>
    <row r="189" ht="64.5" customHeight="1">
      <c r="A189" s="72"/>
      <c r="B189" s="72"/>
      <c r="C189" s="72"/>
      <c r="D189" s="72"/>
    </row>
    <row r="190" ht="64.5" customHeight="1">
      <c r="A190" s="72"/>
      <c r="B190" s="72"/>
      <c r="C190" s="72"/>
      <c r="D190" s="72"/>
    </row>
    <row r="191" ht="64.5" customHeight="1">
      <c r="A191" s="72"/>
      <c r="B191" s="72"/>
      <c r="C191" s="72"/>
      <c r="D191" s="72"/>
    </row>
    <row r="192" ht="64.5" customHeight="1">
      <c r="A192" s="72"/>
      <c r="B192" s="72"/>
      <c r="C192" s="72"/>
      <c r="D192" s="72"/>
    </row>
    <row r="193" ht="64.5" customHeight="1">
      <c r="A193" s="72"/>
      <c r="B193" s="72"/>
      <c r="C193" s="72"/>
      <c r="D193" s="72"/>
    </row>
    <row r="194" ht="64.5" customHeight="1">
      <c r="A194" s="72"/>
      <c r="B194" s="72"/>
      <c r="C194" s="72"/>
      <c r="D194" s="72"/>
    </row>
    <row r="195" ht="64.5" customHeight="1">
      <c r="A195" s="72"/>
      <c r="B195" s="72"/>
      <c r="C195" s="72"/>
      <c r="D195" s="72"/>
    </row>
    <row r="196" ht="64.5" customHeight="1">
      <c r="A196" s="72"/>
      <c r="B196" s="72"/>
      <c r="C196" s="72"/>
      <c r="D196" s="72"/>
    </row>
    <row r="197" ht="64.5" customHeight="1">
      <c r="A197" s="72"/>
      <c r="B197" s="72"/>
      <c r="C197" s="72"/>
      <c r="D197" s="72"/>
    </row>
    <row r="198" ht="64.5" customHeight="1">
      <c r="A198" s="72"/>
      <c r="B198" s="72"/>
      <c r="C198" s="72"/>
      <c r="D198" s="72"/>
    </row>
    <row r="199" ht="64.5" customHeight="1">
      <c r="A199" s="72"/>
      <c r="B199" s="72"/>
      <c r="C199" s="72"/>
      <c r="D199" s="72"/>
    </row>
    <row r="200" ht="64.5" customHeight="1">
      <c r="A200" s="72"/>
      <c r="B200" s="72"/>
      <c r="C200" s="72"/>
      <c r="D200" s="72"/>
    </row>
    <row r="201" ht="64.5" customHeight="1">
      <c r="A201" s="72"/>
      <c r="B201" s="72"/>
      <c r="C201" s="72"/>
      <c r="D201" s="72"/>
    </row>
    <row r="202" ht="64.5" customHeight="1">
      <c r="A202" s="72"/>
      <c r="B202" s="72"/>
      <c r="C202" s="72"/>
      <c r="D202" s="72"/>
    </row>
    <row r="203" ht="64.5" customHeight="1">
      <c r="A203" s="72"/>
      <c r="B203" s="72"/>
      <c r="C203" s="72"/>
      <c r="D203" s="72"/>
    </row>
    <row r="204" ht="64.5" customHeight="1">
      <c r="A204" s="72"/>
      <c r="B204" s="72"/>
      <c r="C204" s="72"/>
      <c r="D204" s="72"/>
    </row>
    <row r="205" ht="64.5" customHeight="1">
      <c r="A205" s="72"/>
      <c r="B205" s="72"/>
      <c r="C205" s="72"/>
      <c r="D205" s="72"/>
    </row>
    <row r="206" ht="64.5" customHeight="1">
      <c r="A206" s="72"/>
      <c r="B206" s="72"/>
      <c r="C206" s="72"/>
      <c r="D206" s="72"/>
    </row>
    <row r="207" ht="64.5" customHeight="1">
      <c r="A207" s="72"/>
      <c r="B207" s="72"/>
      <c r="C207" s="72"/>
      <c r="D207" s="72"/>
    </row>
    <row r="208" ht="64.5" customHeight="1">
      <c r="A208" s="72"/>
      <c r="B208" s="72"/>
      <c r="C208" s="72"/>
      <c r="D208" s="72"/>
    </row>
    <row r="209" ht="64.5" customHeight="1">
      <c r="A209" s="72"/>
      <c r="B209" s="72"/>
      <c r="C209" s="72"/>
      <c r="D209" s="72"/>
    </row>
    <row r="210" ht="64.5" customHeight="1">
      <c r="A210" s="72"/>
      <c r="B210" s="72"/>
      <c r="C210" s="72"/>
      <c r="D210" s="72"/>
    </row>
    <row r="211" ht="64.5" customHeight="1">
      <c r="A211" s="72"/>
      <c r="B211" s="72"/>
      <c r="C211" s="72"/>
      <c r="D211" s="72"/>
    </row>
    <row r="212" ht="64.5" customHeight="1">
      <c r="A212" s="72"/>
      <c r="B212" s="72"/>
      <c r="C212" s="72"/>
      <c r="D212" s="72"/>
    </row>
    <row r="213" ht="64.5" customHeight="1">
      <c r="A213" s="72"/>
      <c r="B213" s="72"/>
      <c r="C213" s="72"/>
      <c r="D213" s="72"/>
    </row>
    <row r="214" ht="64.5" customHeight="1">
      <c r="A214" s="72"/>
      <c r="B214" s="72"/>
      <c r="C214" s="72"/>
      <c r="D214" s="72"/>
    </row>
    <row r="215" ht="64.5" customHeight="1">
      <c r="A215" s="72"/>
      <c r="B215" s="72"/>
      <c r="C215" s="72"/>
      <c r="D215" s="72"/>
    </row>
    <row r="216" ht="64.5" customHeight="1">
      <c r="A216" s="72"/>
      <c r="B216" s="72"/>
      <c r="C216" s="72"/>
      <c r="D216" s="72"/>
    </row>
    <row r="217" ht="64.5" customHeight="1">
      <c r="A217" s="72"/>
      <c r="B217" s="72"/>
      <c r="C217" s="72"/>
      <c r="D217" s="72"/>
    </row>
    <row r="218" ht="64.5" customHeight="1">
      <c r="A218" s="72"/>
      <c r="B218" s="72"/>
      <c r="C218" s="72"/>
      <c r="D218" s="72"/>
    </row>
    <row r="219" ht="64.5" customHeight="1">
      <c r="A219" s="72"/>
      <c r="B219" s="72"/>
      <c r="C219" s="72"/>
      <c r="D219" s="72"/>
    </row>
    <row r="220" ht="64.5" customHeight="1">
      <c r="A220" s="72"/>
      <c r="B220" s="72"/>
      <c r="C220" s="72"/>
      <c r="D220" s="72"/>
    </row>
    <row r="221" ht="64.5" customHeight="1">
      <c r="A221" s="72"/>
      <c r="B221" s="72"/>
      <c r="C221" s="72"/>
      <c r="D221" s="72"/>
    </row>
    <row r="222" ht="64.5" customHeight="1">
      <c r="A222" s="72"/>
      <c r="B222" s="72"/>
      <c r="C222" s="72"/>
      <c r="D222" s="72"/>
    </row>
    <row r="223" ht="64.5" customHeight="1">
      <c r="A223" s="72"/>
      <c r="B223" s="72"/>
      <c r="C223" s="72"/>
      <c r="D223" s="72"/>
    </row>
    <row r="224" ht="64.5" customHeight="1">
      <c r="A224" s="72"/>
      <c r="B224" s="72"/>
      <c r="C224" s="72"/>
      <c r="D224" s="72"/>
    </row>
    <row r="225" ht="64.5" customHeight="1">
      <c r="A225" s="72"/>
      <c r="B225" s="72"/>
      <c r="C225" s="72"/>
      <c r="D225" s="72"/>
    </row>
    <row r="226" ht="64.5" customHeight="1">
      <c r="A226" s="72"/>
      <c r="B226" s="72"/>
      <c r="C226" s="72"/>
      <c r="D226" s="72"/>
    </row>
    <row r="227" ht="64.5" customHeight="1">
      <c r="A227" s="72"/>
      <c r="B227" s="72"/>
      <c r="C227" s="72"/>
      <c r="D227" s="72"/>
    </row>
    <row r="228" ht="64.5" customHeight="1">
      <c r="A228" s="72"/>
      <c r="B228" s="72"/>
      <c r="C228" s="72"/>
      <c r="D228" s="72"/>
    </row>
    <row r="229" ht="64.5" customHeight="1">
      <c r="A229" s="72"/>
      <c r="B229" s="72"/>
      <c r="C229" s="72"/>
      <c r="D229" s="72"/>
    </row>
    <row r="230" ht="64.5" customHeight="1">
      <c r="A230" s="72"/>
      <c r="B230" s="72"/>
      <c r="C230" s="72"/>
      <c r="D230" s="72"/>
    </row>
    <row r="231" ht="64.5" customHeight="1">
      <c r="A231" s="72"/>
      <c r="B231" s="72"/>
      <c r="C231" s="72"/>
      <c r="D231" s="72"/>
    </row>
    <row r="232" ht="64.5" customHeight="1">
      <c r="A232" s="72"/>
      <c r="B232" s="72"/>
      <c r="C232" s="72"/>
      <c r="D232" s="72"/>
    </row>
    <row r="233" ht="64.5" customHeight="1">
      <c r="A233" s="72"/>
      <c r="B233" s="72"/>
      <c r="C233" s="72"/>
      <c r="D233" s="72"/>
    </row>
    <row r="234" ht="64.5" customHeight="1">
      <c r="A234" s="72"/>
      <c r="B234" s="72"/>
      <c r="C234" s="72"/>
      <c r="D234" s="72"/>
    </row>
    <row r="235" ht="64.5" customHeight="1">
      <c r="A235" s="72"/>
      <c r="B235" s="72"/>
      <c r="C235" s="72"/>
      <c r="D235" s="72"/>
    </row>
    <row r="236" ht="64.5" customHeight="1">
      <c r="A236" s="72"/>
      <c r="B236" s="72"/>
      <c r="C236" s="72"/>
      <c r="D236" s="72"/>
    </row>
    <row r="237" ht="64.5" customHeight="1">
      <c r="A237" s="72"/>
      <c r="B237" s="72"/>
      <c r="C237" s="72"/>
      <c r="D237" s="72"/>
    </row>
    <row r="238" ht="64.5" customHeight="1">
      <c r="A238" s="72"/>
      <c r="B238" s="72"/>
      <c r="C238" s="72"/>
      <c r="D238" s="72"/>
    </row>
    <row r="239" ht="64.5" customHeight="1">
      <c r="A239" s="72"/>
      <c r="B239" s="72"/>
      <c r="C239" s="72"/>
      <c r="D239" s="72"/>
    </row>
    <row r="240" ht="64.5" customHeight="1">
      <c r="A240" s="72"/>
      <c r="B240" s="72"/>
      <c r="C240" s="72"/>
      <c r="D240" s="72"/>
    </row>
    <row r="241" ht="64.5" customHeight="1">
      <c r="A241" s="72"/>
      <c r="B241" s="72"/>
      <c r="C241" s="72"/>
      <c r="D241" s="72"/>
    </row>
    <row r="242" ht="64.5" customHeight="1">
      <c r="A242" s="72"/>
      <c r="B242" s="72"/>
      <c r="C242" s="72"/>
      <c r="D242" s="72"/>
    </row>
    <row r="243" ht="64.5" customHeight="1">
      <c r="A243" s="72"/>
      <c r="B243" s="72"/>
      <c r="C243" s="72"/>
      <c r="D243" s="72"/>
    </row>
    <row r="244" ht="64.5" customHeight="1">
      <c r="A244" s="72"/>
      <c r="B244" s="72"/>
      <c r="C244" s="72"/>
      <c r="D244" s="72"/>
    </row>
    <row r="245" ht="64.5" customHeight="1">
      <c r="A245" s="72"/>
      <c r="B245" s="72"/>
      <c r="C245" s="72"/>
      <c r="D245" s="72"/>
    </row>
    <row r="246" ht="64.5" customHeight="1">
      <c r="A246" s="72"/>
      <c r="B246" s="72"/>
      <c r="C246" s="72"/>
      <c r="D246" s="72"/>
    </row>
    <row r="247" ht="64.5" customHeight="1">
      <c r="A247" s="72"/>
      <c r="B247" s="72"/>
      <c r="C247" s="72"/>
      <c r="D247" s="72"/>
    </row>
    <row r="248" ht="64.5" customHeight="1">
      <c r="A248" s="72"/>
      <c r="B248" s="72"/>
      <c r="C248" s="72"/>
      <c r="D248" s="72"/>
    </row>
    <row r="249" ht="64.5" customHeight="1">
      <c r="A249" s="72"/>
      <c r="B249" s="72"/>
      <c r="C249" s="72"/>
      <c r="D249" s="72"/>
    </row>
    <row r="250" ht="64.5" customHeight="1">
      <c r="A250" s="72"/>
      <c r="B250" s="72"/>
      <c r="C250" s="72"/>
      <c r="D250" s="72"/>
    </row>
    <row r="251" ht="64.5" customHeight="1">
      <c r="A251" s="72"/>
      <c r="B251" s="72"/>
      <c r="C251" s="72"/>
      <c r="D251" s="72"/>
    </row>
    <row r="252" ht="64.5" customHeight="1">
      <c r="A252" s="72"/>
      <c r="B252" s="72"/>
      <c r="C252" s="72"/>
      <c r="D252" s="72"/>
    </row>
    <row r="253" ht="64.5" customHeight="1">
      <c r="A253" s="72"/>
      <c r="B253" s="72"/>
      <c r="C253" s="72"/>
      <c r="D253" s="72"/>
    </row>
    <row r="254" ht="64.5" customHeight="1">
      <c r="A254" s="72"/>
      <c r="B254" s="72"/>
      <c r="C254" s="72"/>
      <c r="D254" s="72"/>
    </row>
    <row r="255" ht="64.5" customHeight="1">
      <c r="A255" s="72"/>
      <c r="B255" s="72"/>
      <c r="C255" s="72"/>
      <c r="D255" s="72"/>
    </row>
    <row r="256" ht="64.5" customHeight="1">
      <c r="A256" s="72"/>
      <c r="B256" s="72"/>
      <c r="C256" s="72"/>
      <c r="D256" s="72"/>
    </row>
    <row r="257" ht="64.5" customHeight="1">
      <c r="A257" s="72"/>
      <c r="B257" s="72"/>
      <c r="C257" s="72"/>
      <c r="D257" s="72"/>
    </row>
    <row r="258" ht="64.5" customHeight="1">
      <c r="A258" s="72"/>
      <c r="B258" s="72"/>
      <c r="C258" s="72"/>
      <c r="D258" s="72"/>
    </row>
    <row r="259" ht="64.5" customHeight="1">
      <c r="A259" s="72"/>
      <c r="B259" s="72"/>
      <c r="C259" s="72"/>
      <c r="D259" s="72"/>
    </row>
    <row r="260" ht="64.5" customHeight="1">
      <c r="A260" s="72"/>
      <c r="B260" s="72"/>
      <c r="C260" s="72"/>
      <c r="D260" s="72"/>
    </row>
    <row r="261" ht="64.5" customHeight="1">
      <c r="A261" s="72"/>
      <c r="B261" s="72"/>
      <c r="C261" s="72"/>
      <c r="D261" s="72"/>
    </row>
    <row r="262" ht="64.5" customHeight="1">
      <c r="A262" s="72"/>
      <c r="B262" s="72"/>
      <c r="C262" s="72"/>
      <c r="D262" s="72"/>
    </row>
    <row r="263" ht="64.5" customHeight="1">
      <c r="A263" s="72"/>
      <c r="B263" s="72"/>
      <c r="C263" s="72"/>
      <c r="D263" s="72"/>
    </row>
    <row r="264" ht="64.5" customHeight="1">
      <c r="A264" s="72"/>
      <c r="B264" s="72"/>
      <c r="C264" s="72"/>
      <c r="D264" s="72"/>
    </row>
    <row r="265" ht="64.5" customHeight="1">
      <c r="A265" s="72"/>
      <c r="B265" s="72"/>
      <c r="C265" s="72"/>
      <c r="D265" s="72"/>
    </row>
    <row r="266" ht="64.5" customHeight="1">
      <c r="A266" s="72"/>
      <c r="B266" s="72"/>
      <c r="C266" s="72"/>
      <c r="D266" s="72"/>
    </row>
    <row r="267" ht="64.5" customHeight="1">
      <c r="A267" s="72"/>
      <c r="B267" s="72"/>
      <c r="C267" s="72"/>
      <c r="D267" s="72"/>
    </row>
    <row r="268" ht="64.5" customHeight="1">
      <c r="A268" s="72"/>
      <c r="B268" s="72"/>
      <c r="C268" s="72"/>
      <c r="D268" s="72"/>
    </row>
    <row r="269" ht="64.5" customHeight="1">
      <c r="A269" s="72"/>
      <c r="B269" s="72"/>
      <c r="C269" s="72"/>
      <c r="D269" s="72"/>
    </row>
    <row r="270" ht="64.5" customHeight="1">
      <c r="A270" s="72"/>
      <c r="B270" s="72"/>
      <c r="C270" s="72"/>
      <c r="D270" s="72"/>
    </row>
    <row r="271" ht="64.5" customHeight="1">
      <c r="A271" s="72"/>
      <c r="B271" s="72"/>
      <c r="C271" s="72"/>
      <c r="D271" s="72"/>
    </row>
    <row r="272" ht="64.5" customHeight="1">
      <c r="A272" s="72"/>
      <c r="B272" s="72"/>
      <c r="C272" s="72"/>
      <c r="D272" s="72"/>
    </row>
    <row r="273" ht="64.5" customHeight="1">
      <c r="A273" s="72"/>
      <c r="B273" s="72"/>
      <c r="C273" s="72"/>
      <c r="D273" s="72"/>
    </row>
    <row r="274" ht="64.5" customHeight="1">
      <c r="A274" s="72"/>
      <c r="B274" s="72"/>
      <c r="C274" s="72"/>
      <c r="D274" s="72"/>
    </row>
    <row r="275" ht="64.5" customHeight="1">
      <c r="A275" s="72"/>
      <c r="B275" s="72"/>
      <c r="C275" s="72"/>
      <c r="D275" s="72"/>
    </row>
    <row r="276" ht="64.5" customHeight="1">
      <c r="A276" s="72"/>
      <c r="B276" s="72"/>
      <c r="C276" s="72"/>
      <c r="D276" s="72"/>
    </row>
    <row r="277" ht="64.5" customHeight="1">
      <c r="A277" s="72"/>
      <c r="B277" s="72"/>
      <c r="C277" s="72"/>
      <c r="D277" s="72"/>
    </row>
    <row r="278" ht="64.5" customHeight="1">
      <c r="A278" s="72"/>
      <c r="B278" s="72"/>
      <c r="C278" s="72"/>
      <c r="D278" s="72"/>
    </row>
    <row r="279" ht="64.5" customHeight="1">
      <c r="A279" s="72"/>
      <c r="B279" s="72"/>
      <c r="C279" s="72"/>
      <c r="D279" s="72"/>
    </row>
    <row r="280" ht="64.5" customHeight="1">
      <c r="A280" s="72"/>
      <c r="B280" s="72"/>
      <c r="C280" s="72"/>
      <c r="D280" s="72"/>
    </row>
    <row r="281" ht="64.5" customHeight="1">
      <c r="A281" s="72"/>
      <c r="B281" s="72"/>
      <c r="C281" s="72"/>
      <c r="D281" s="72"/>
    </row>
    <row r="282" ht="64.5" customHeight="1">
      <c r="A282" s="72"/>
      <c r="B282" s="72"/>
      <c r="C282" s="72"/>
      <c r="D282" s="72"/>
    </row>
    <row r="283" ht="64.5" customHeight="1">
      <c r="A283" s="72"/>
      <c r="B283" s="72"/>
      <c r="C283" s="72"/>
      <c r="D283" s="72"/>
    </row>
    <row r="284" ht="64.5" customHeight="1">
      <c r="A284" s="72"/>
      <c r="B284" s="72"/>
      <c r="C284" s="72"/>
      <c r="D284" s="72"/>
    </row>
    <row r="285" ht="64.5" customHeight="1">
      <c r="A285" s="72"/>
      <c r="B285" s="72"/>
      <c r="C285" s="72"/>
      <c r="D285" s="72"/>
    </row>
    <row r="286" ht="64.5" customHeight="1">
      <c r="A286" s="72"/>
      <c r="B286" s="72"/>
      <c r="C286" s="72"/>
      <c r="D286" s="72"/>
    </row>
    <row r="287" ht="64.5" customHeight="1">
      <c r="A287" s="72"/>
      <c r="B287" s="72"/>
      <c r="C287" s="72"/>
      <c r="D287" s="72"/>
    </row>
    <row r="288" ht="64.5" customHeight="1">
      <c r="A288" s="72"/>
      <c r="B288" s="72"/>
      <c r="C288" s="72"/>
      <c r="D288" s="72"/>
    </row>
    <row r="289" ht="64.5" customHeight="1">
      <c r="A289" s="72"/>
      <c r="B289" s="72"/>
      <c r="C289" s="72"/>
      <c r="D289" s="72"/>
    </row>
    <row r="290" ht="64.5" customHeight="1">
      <c r="A290" s="72"/>
      <c r="B290" s="72"/>
      <c r="C290" s="72"/>
      <c r="D290" s="72"/>
    </row>
    <row r="291" ht="64.5" customHeight="1">
      <c r="A291" s="72"/>
      <c r="B291" s="72"/>
      <c r="C291" s="72"/>
      <c r="D291" s="72"/>
    </row>
    <row r="292" ht="64.5" customHeight="1">
      <c r="A292" s="72"/>
      <c r="B292" s="72"/>
      <c r="C292" s="72"/>
      <c r="D292" s="72"/>
    </row>
    <row r="293" ht="64.5" customHeight="1">
      <c r="A293" s="72"/>
      <c r="B293" s="72"/>
      <c r="C293" s="72"/>
      <c r="D293" s="72"/>
    </row>
    <row r="294" ht="64.5" customHeight="1">
      <c r="A294" s="72"/>
      <c r="B294" s="72"/>
      <c r="C294" s="72"/>
      <c r="D294" s="72"/>
    </row>
    <row r="295" ht="64.5" customHeight="1">
      <c r="A295" s="72"/>
      <c r="B295" s="72"/>
      <c r="C295" s="72"/>
      <c r="D295" s="72"/>
    </row>
    <row r="296" ht="64.5" customHeight="1">
      <c r="A296" s="72"/>
      <c r="B296" s="72"/>
      <c r="C296" s="72"/>
      <c r="D296" s="72"/>
    </row>
    <row r="297" ht="64.5" customHeight="1">
      <c r="A297" s="72"/>
      <c r="B297" s="72"/>
      <c r="C297" s="72"/>
      <c r="D297" s="72"/>
    </row>
    <row r="298" ht="64.5" customHeight="1">
      <c r="A298" s="72"/>
      <c r="B298" s="72"/>
      <c r="C298" s="72"/>
      <c r="D298" s="72"/>
    </row>
    <row r="299" ht="64.5" customHeight="1">
      <c r="A299" s="72"/>
      <c r="B299" s="72"/>
      <c r="C299" s="72"/>
      <c r="D299" s="72"/>
    </row>
    <row r="300" ht="64.5" customHeight="1">
      <c r="A300" s="72"/>
      <c r="B300" s="72"/>
      <c r="C300" s="72"/>
      <c r="D300" s="72"/>
    </row>
    <row r="301" ht="64.5" customHeight="1">
      <c r="A301" s="72"/>
      <c r="B301" s="72"/>
      <c r="C301" s="72"/>
      <c r="D301" s="72"/>
    </row>
    <row r="302" ht="64.5" customHeight="1">
      <c r="A302" s="72"/>
      <c r="B302" s="72"/>
      <c r="C302" s="72"/>
      <c r="D302" s="72"/>
    </row>
    <row r="303" ht="64.5" customHeight="1">
      <c r="A303" s="72"/>
      <c r="B303" s="72"/>
      <c r="C303" s="72"/>
      <c r="D303" s="72"/>
    </row>
    <row r="304" ht="64.5" customHeight="1">
      <c r="A304" s="72"/>
      <c r="B304" s="72"/>
      <c r="C304" s="72"/>
      <c r="D304" s="72"/>
    </row>
    <row r="305" ht="64.5" customHeight="1">
      <c r="A305" s="72"/>
      <c r="B305" s="72"/>
      <c r="C305" s="72"/>
      <c r="D305" s="72"/>
    </row>
    <row r="306" ht="64.5" customHeight="1">
      <c r="A306" s="72"/>
      <c r="B306" s="72"/>
      <c r="C306" s="72"/>
      <c r="D306" s="72"/>
    </row>
    <row r="307" ht="64.5" customHeight="1">
      <c r="A307" s="72"/>
      <c r="B307" s="72"/>
      <c r="C307" s="72"/>
      <c r="D307" s="72"/>
    </row>
    <row r="308" ht="64.5" customHeight="1">
      <c r="A308" s="72"/>
      <c r="B308" s="72"/>
      <c r="C308" s="72"/>
      <c r="D308" s="72"/>
    </row>
    <row r="309" ht="64.5" customHeight="1">
      <c r="A309" s="72"/>
      <c r="B309" s="72"/>
      <c r="C309" s="72"/>
      <c r="D309" s="72"/>
    </row>
    <row r="310" ht="64.5" customHeight="1">
      <c r="A310" s="72"/>
      <c r="B310" s="72"/>
      <c r="C310" s="72"/>
      <c r="D310" s="72"/>
    </row>
    <row r="311" ht="64.5" customHeight="1">
      <c r="A311" s="72"/>
      <c r="B311" s="72"/>
      <c r="C311" s="72"/>
      <c r="D311" s="72"/>
    </row>
    <row r="312" ht="64.5" customHeight="1">
      <c r="A312" s="72"/>
      <c r="B312" s="72"/>
      <c r="C312" s="72"/>
      <c r="D312" s="72"/>
    </row>
    <row r="313" ht="64.5" customHeight="1">
      <c r="A313" s="72"/>
      <c r="B313" s="72"/>
      <c r="C313" s="72"/>
      <c r="D313" s="72"/>
    </row>
    <row r="314" ht="64.5" customHeight="1">
      <c r="A314" s="72"/>
      <c r="B314" s="72"/>
      <c r="C314" s="72"/>
      <c r="D314" s="72"/>
    </row>
    <row r="315" ht="64.5" customHeight="1">
      <c r="A315" s="72"/>
      <c r="B315" s="72"/>
      <c r="C315" s="72"/>
      <c r="D315" s="72"/>
    </row>
    <row r="316" ht="64.5" customHeight="1">
      <c r="A316" s="72"/>
      <c r="B316" s="72"/>
      <c r="C316" s="72"/>
      <c r="D316" s="72"/>
    </row>
    <row r="317" ht="64.5" customHeight="1">
      <c r="A317" s="72"/>
      <c r="B317" s="72"/>
      <c r="C317" s="72"/>
      <c r="D317" s="72"/>
    </row>
    <row r="318" ht="64.5" customHeight="1">
      <c r="A318" s="72"/>
      <c r="B318" s="72"/>
      <c r="C318" s="72"/>
      <c r="D318" s="72"/>
    </row>
    <row r="319" ht="64.5" customHeight="1">
      <c r="A319" s="72"/>
      <c r="B319" s="72"/>
      <c r="C319" s="72"/>
      <c r="D319" s="72"/>
    </row>
    <row r="320" ht="64.5" customHeight="1">
      <c r="A320" s="72"/>
      <c r="B320" s="72"/>
      <c r="C320" s="72"/>
      <c r="D320" s="72"/>
    </row>
    <row r="321" ht="64.5" customHeight="1">
      <c r="A321" s="72"/>
      <c r="B321" s="72"/>
      <c r="C321" s="72"/>
      <c r="D321" s="72"/>
    </row>
    <row r="322" ht="64.5" customHeight="1">
      <c r="A322" s="72"/>
      <c r="B322" s="72"/>
      <c r="C322" s="72"/>
      <c r="D322" s="72"/>
    </row>
    <row r="323" ht="64.5" customHeight="1">
      <c r="A323" s="72"/>
      <c r="B323" s="72"/>
      <c r="C323" s="72"/>
      <c r="D323" s="72"/>
    </row>
    <row r="324" ht="64.5" customHeight="1">
      <c r="A324" s="72"/>
      <c r="B324" s="72"/>
      <c r="C324" s="72"/>
      <c r="D324" s="72"/>
    </row>
    <row r="325" ht="64.5" customHeight="1">
      <c r="A325" s="72"/>
      <c r="B325" s="72"/>
      <c r="C325" s="72"/>
      <c r="D325" s="72"/>
    </row>
    <row r="326" ht="64.5" customHeight="1">
      <c r="A326" s="72"/>
      <c r="B326" s="72"/>
      <c r="C326" s="72"/>
      <c r="D326" s="72"/>
    </row>
    <row r="327" ht="64.5" customHeight="1">
      <c r="A327" s="72"/>
      <c r="B327" s="72"/>
      <c r="C327" s="72"/>
      <c r="D327" s="72"/>
    </row>
    <row r="328" ht="64.5" customHeight="1">
      <c r="A328" s="72"/>
      <c r="B328" s="72"/>
      <c r="C328" s="72"/>
      <c r="D328" s="72"/>
    </row>
    <row r="329" ht="64.5" customHeight="1">
      <c r="A329" s="72"/>
      <c r="B329" s="72"/>
      <c r="C329" s="72"/>
      <c r="D329" s="72"/>
    </row>
    <row r="330" ht="64.5" customHeight="1">
      <c r="A330" s="72"/>
      <c r="B330" s="72"/>
      <c r="C330" s="72"/>
      <c r="D330" s="72"/>
    </row>
    <row r="331" ht="64.5" customHeight="1">
      <c r="A331" s="72"/>
      <c r="B331" s="72"/>
      <c r="C331" s="72"/>
      <c r="D331" s="72"/>
    </row>
    <row r="332" ht="64.5" customHeight="1">
      <c r="A332" s="72"/>
      <c r="B332" s="72"/>
      <c r="C332" s="72"/>
      <c r="D332" s="72"/>
    </row>
    <row r="333" ht="64.5" customHeight="1">
      <c r="A333" s="72"/>
      <c r="B333" s="72"/>
      <c r="C333" s="72"/>
      <c r="D333" s="72"/>
    </row>
    <row r="334" ht="64.5" customHeight="1">
      <c r="A334" s="72"/>
      <c r="B334" s="72"/>
      <c r="C334" s="72"/>
      <c r="D334" s="72"/>
    </row>
    <row r="335" ht="64.5" customHeight="1">
      <c r="A335" s="72"/>
      <c r="B335" s="72"/>
      <c r="C335" s="72"/>
      <c r="D335" s="72"/>
    </row>
    <row r="336" ht="64.5" customHeight="1">
      <c r="A336" s="72"/>
      <c r="B336" s="72"/>
      <c r="C336" s="72"/>
      <c r="D336" s="72"/>
    </row>
    <row r="337" ht="64.5" customHeight="1">
      <c r="A337" s="72"/>
      <c r="B337" s="72"/>
      <c r="C337" s="72"/>
      <c r="D337" s="72"/>
    </row>
    <row r="338" ht="64.5" customHeight="1">
      <c r="A338" s="72"/>
      <c r="B338" s="72"/>
      <c r="C338" s="72"/>
      <c r="D338" s="72"/>
    </row>
    <row r="339" ht="64.5" customHeight="1">
      <c r="A339" s="72"/>
      <c r="B339" s="72"/>
      <c r="C339" s="72"/>
      <c r="D339" s="72"/>
    </row>
    <row r="340" ht="64.5" customHeight="1">
      <c r="A340" s="72"/>
      <c r="B340" s="72"/>
      <c r="C340" s="72"/>
      <c r="D340" s="72"/>
    </row>
    <row r="341" ht="64.5" customHeight="1">
      <c r="A341" s="72"/>
      <c r="B341" s="72"/>
      <c r="C341" s="72"/>
      <c r="D341" s="72"/>
    </row>
    <row r="342" ht="64.5" customHeight="1">
      <c r="A342" s="72"/>
      <c r="B342" s="72"/>
      <c r="C342" s="72"/>
      <c r="D342" s="72"/>
    </row>
    <row r="343" ht="64.5" customHeight="1">
      <c r="A343" s="72"/>
      <c r="B343" s="72"/>
      <c r="C343" s="72"/>
      <c r="D343" s="72"/>
    </row>
    <row r="344" ht="64.5" customHeight="1">
      <c r="A344" s="72"/>
      <c r="B344" s="72"/>
      <c r="C344" s="72"/>
      <c r="D344" s="72"/>
    </row>
    <row r="345" ht="64.5" customHeight="1">
      <c r="A345" s="72"/>
      <c r="B345" s="72"/>
      <c r="C345" s="72"/>
      <c r="D345" s="72"/>
    </row>
    <row r="346" ht="64.5" customHeight="1">
      <c r="A346" s="72"/>
      <c r="B346" s="72"/>
      <c r="C346" s="72"/>
      <c r="D346" s="72"/>
    </row>
    <row r="347" ht="64.5" customHeight="1">
      <c r="A347" s="72"/>
      <c r="B347" s="72"/>
      <c r="C347" s="72"/>
      <c r="D347" s="72"/>
    </row>
    <row r="348" ht="64.5" customHeight="1">
      <c r="A348" s="72"/>
      <c r="B348" s="72"/>
      <c r="C348" s="72"/>
      <c r="D348" s="72"/>
    </row>
    <row r="349" ht="64.5" customHeight="1">
      <c r="A349" s="72"/>
      <c r="B349" s="72"/>
      <c r="C349" s="72"/>
      <c r="D349" s="72"/>
    </row>
    <row r="350" ht="64.5" customHeight="1">
      <c r="A350" s="72"/>
      <c r="B350" s="72"/>
      <c r="C350" s="72"/>
      <c r="D350" s="72"/>
    </row>
    <row r="351" ht="64.5" customHeight="1">
      <c r="A351" s="72"/>
      <c r="B351" s="72"/>
      <c r="C351" s="72"/>
      <c r="D351" s="72"/>
    </row>
    <row r="352" ht="64.5" customHeight="1">
      <c r="A352" s="72"/>
      <c r="B352" s="72"/>
      <c r="C352" s="72"/>
      <c r="D352" s="72"/>
    </row>
    <row r="353" ht="64.5" customHeight="1">
      <c r="A353" s="72"/>
      <c r="B353" s="72"/>
      <c r="C353" s="72"/>
      <c r="D353" s="72"/>
    </row>
    <row r="354" ht="64.5" customHeight="1">
      <c r="A354" s="72"/>
      <c r="B354" s="72"/>
      <c r="C354" s="72"/>
      <c r="D354" s="72"/>
    </row>
    <row r="355" ht="64.5" customHeight="1">
      <c r="A355" s="72"/>
      <c r="B355" s="72"/>
      <c r="C355" s="72"/>
      <c r="D355" s="72"/>
    </row>
    <row r="356" ht="64.5" customHeight="1">
      <c r="A356" s="72"/>
      <c r="B356" s="72"/>
      <c r="C356" s="72"/>
      <c r="D356" s="72"/>
    </row>
    <row r="357" ht="64.5" customHeight="1">
      <c r="A357" s="72"/>
      <c r="B357" s="72"/>
      <c r="C357" s="72"/>
      <c r="D357" s="72"/>
    </row>
    <row r="358" ht="64.5" customHeight="1">
      <c r="A358" s="72"/>
      <c r="B358" s="72"/>
      <c r="C358" s="72"/>
      <c r="D358" s="72"/>
    </row>
    <row r="359" ht="64.5" customHeight="1">
      <c r="A359" s="72"/>
      <c r="B359" s="72"/>
      <c r="C359" s="72"/>
      <c r="D359" s="72"/>
    </row>
    <row r="360" ht="64.5" customHeight="1">
      <c r="A360" s="72"/>
      <c r="B360" s="72"/>
      <c r="C360" s="72"/>
      <c r="D360" s="72"/>
    </row>
    <row r="361" ht="64.5" customHeight="1">
      <c r="A361" s="72"/>
      <c r="B361" s="72"/>
      <c r="C361" s="72"/>
      <c r="D361" s="72"/>
    </row>
    <row r="362" ht="64.5" customHeight="1">
      <c r="A362" s="72"/>
      <c r="B362" s="72"/>
      <c r="C362" s="72"/>
      <c r="D362" s="72"/>
    </row>
    <row r="363" ht="64.5" customHeight="1">
      <c r="A363" s="72"/>
      <c r="B363" s="72"/>
      <c r="C363" s="72"/>
      <c r="D363" s="72"/>
    </row>
    <row r="364" ht="64.5" customHeight="1">
      <c r="A364" s="72"/>
      <c r="B364" s="72"/>
      <c r="C364" s="72"/>
      <c r="D364" s="72"/>
    </row>
    <row r="365" ht="64.5" customHeight="1">
      <c r="A365" s="72"/>
      <c r="B365" s="72"/>
      <c r="C365" s="72"/>
      <c r="D365" s="72"/>
    </row>
    <row r="366" ht="64.5" customHeight="1">
      <c r="A366" s="72"/>
      <c r="B366" s="72"/>
      <c r="C366" s="72"/>
      <c r="D366" s="72"/>
    </row>
    <row r="367" ht="64.5" customHeight="1">
      <c r="A367" s="72"/>
      <c r="B367" s="72"/>
      <c r="C367" s="72"/>
      <c r="D367" s="72"/>
    </row>
    <row r="368" ht="64.5" customHeight="1">
      <c r="A368" s="72"/>
      <c r="B368" s="72"/>
      <c r="C368" s="72"/>
      <c r="D368" s="72"/>
    </row>
    <row r="369" ht="64.5" customHeight="1">
      <c r="A369" s="72"/>
      <c r="B369" s="72"/>
      <c r="C369" s="72"/>
      <c r="D369" s="72"/>
    </row>
    <row r="370" ht="64.5" customHeight="1">
      <c r="A370" s="72"/>
      <c r="B370" s="72"/>
      <c r="C370" s="72"/>
      <c r="D370" s="72"/>
    </row>
    <row r="371" ht="64.5" customHeight="1">
      <c r="A371" s="72"/>
      <c r="B371" s="72"/>
      <c r="C371" s="72"/>
      <c r="D371" s="72"/>
    </row>
    <row r="372" ht="64.5" customHeight="1">
      <c r="A372" s="72"/>
      <c r="B372" s="72"/>
      <c r="C372" s="72"/>
      <c r="D372" s="72"/>
    </row>
    <row r="373" ht="64.5" customHeight="1">
      <c r="A373" s="72"/>
      <c r="B373" s="72"/>
      <c r="C373" s="72"/>
      <c r="D373" s="72"/>
    </row>
    <row r="374" ht="64.5" customHeight="1">
      <c r="A374" s="72"/>
      <c r="B374" s="72"/>
      <c r="C374" s="72"/>
      <c r="D374" s="72"/>
    </row>
    <row r="375" ht="64.5" customHeight="1">
      <c r="A375" s="72"/>
      <c r="B375" s="72"/>
      <c r="C375" s="72"/>
      <c r="D375" s="72"/>
    </row>
    <row r="376" ht="64.5" customHeight="1">
      <c r="A376" s="72"/>
      <c r="B376" s="72"/>
      <c r="C376" s="72"/>
      <c r="D376" s="72"/>
    </row>
    <row r="377" ht="64.5" customHeight="1">
      <c r="A377" s="72"/>
      <c r="B377" s="72"/>
      <c r="C377" s="72"/>
      <c r="D377" s="72"/>
    </row>
    <row r="378" ht="64.5" customHeight="1">
      <c r="A378" s="72"/>
      <c r="B378" s="72"/>
      <c r="C378" s="72"/>
      <c r="D378" s="72"/>
    </row>
    <row r="379" ht="64.5" customHeight="1">
      <c r="A379" s="72"/>
      <c r="B379" s="72"/>
      <c r="C379" s="72"/>
      <c r="D379" s="72"/>
    </row>
    <row r="380" ht="64.5" customHeight="1">
      <c r="A380" s="72"/>
      <c r="B380" s="72"/>
      <c r="C380" s="72"/>
      <c r="D380" s="72"/>
    </row>
    <row r="381" ht="64.5" customHeight="1">
      <c r="A381" s="72"/>
      <c r="B381" s="72"/>
      <c r="C381" s="72"/>
      <c r="D381" s="72"/>
    </row>
    <row r="382" ht="64.5" customHeight="1">
      <c r="A382" s="72"/>
      <c r="B382" s="72"/>
      <c r="C382" s="72"/>
      <c r="D382" s="72"/>
    </row>
    <row r="383" ht="64.5" customHeight="1">
      <c r="A383" s="72"/>
      <c r="B383" s="72"/>
      <c r="C383" s="72"/>
      <c r="D383" s="72"/>
    </row>
    <row r="384" ht="64.5" customHeight="1">
      <c r="A384" s="72"/>
      <c r="B384" s="72"/>
      <c r="C384" s="72"/>
      <c r="D384" s="72"/>
    </row>
    <row r="385" ht="64.5" customHeight="1">
      <c r="A385" s="72"/>
      <c r="B385" s="72"/>
      <c r="C385" s="72"/>
      <c r="D385" s="72"/>
    </row>
    <row r="386" ht="64.5" customHeight="1">
      <c r="A386" s="72"/>
      <c r="B386" s="72"/>
      <c r="C386" s="72"/>
      <c r="D386" s="72"/>
    </row>
    <row r="387" ht="64.5" customHeight="1">
      <c r="A387" s="72"/>
      <c r="B387" s="72"/>
      <c r="C387" s="72"/>
      <c r="D387" s="72"/>
    </row>
    <row r="388" ht="64.5" customHeight="1">
      <c r="A388" s="72"/>
      <c r="B388" s="72"/>
      <c r="C388" s="72"/>
      <c r="D388" s="72"/>
    </row>
    <row r="389" ht="64.5" customHeight="1">
      <c r="A389" s="72"/>
      <c r="B389" s="72"/>
      <c r="C389" s="72"/>
      <c r="D389" s="72"/>
    </row>
    <row r="390" ht="64.5" customHeight="1">
      <c r="A390" s="72"/>
      <c r="B390" s="72"/>
      <c r="C390" s="72"/>
      <c r="D390" s="72"/>
    </row>
    <row r="391" ht="64.5" customHeight="1">
      <c r="A391" s="72"/>
      <c r="B391" s="72"/>
      <c r="C391" s="72"/>
      <c r="D391" s="72"/>
    </row>
    <row r="392" ht="64.5" customHeight="1">
      <c r="A392" s="72"/>
      <c r="B392" s="72"/>
      <c r="C392" s="72"/>
      <c r="D392" s="72"/>
    </row>
    <row r="393" ht="64.5" customHeight="1">
      <c r="A393" s="72"/>
      <c r="B393" s="72"/>
      <c r="C393" s="72"/>
      <c r="D393" s="72"/>
    </row>
    <row r="394" ht="64.5" customHeight="1">
      <c r="A394" s="72"/>
      <c r="B394" s="72"/>
      <c r="C394" s="72"/>
      <c r="D394" s="72"/>
    </row>
    <row r="395" ht="64.5" customHeight="1">
      <c r="A395" s="72"/>
      <c r="B395" s="72"/>
      <c r="C395" s="72"/>
      <c r="D395" s="72"/>
    </row>
    <row r="396" ht="64.5" customHeight="1">
      <c r="A396" s="72"/>
      <c r="B396" s="72"/>
      <c r="C396" s="72"/>
      <c r="D396" s="72"/>
    </row>
    <row r="397" ht="64.5" customHeight="1">
      <c r="A397" s="72"/>
      <c r="B397" s="72"/>
      <c r="C397" s="72"/>
      <c r="D397" s="72"/>
    </row>
    <row r="398" ht="64.5" customHeight="1">
      <c r="A398" s="72"/>
      <c r="B398" s="72"/>
      <c r="C398" s="72"/>
      <c r="D398" s="72"/>
    </row>
    <row r="399" ht="64.5" customHeight="1">
      <c r="A399" s="72"/>
      <c r="B399" s="72"/>
      <c r="C399" s="72"/>
      <c r="D399" s="72"/>
    </row>
    <row r="400" ht="64.5" customHeight="1">
      <c r="A400" s="72"/>
      <c r="B400" s="72"/>
      <c r="C400" s="72"/>
      <c r="D400" s="72"/>
    </row>
    <row r="401" ht="64.5" customHeight="1">
      <c r="A401" s="72"/>
      <c r="B401" s="72"/>
      <c r="C401" s="72"/>
      <c r="D401" s="72"/>
    </row>
    <row r="402" ht="64.5" customHeight="1">
      <c r="A402" s="72"/>
      <c r="B402" s="72"/>
      <c r="C402" s="72"/>
      <c r="D402" s="72"/>
    </row>
    <row r="403" ht="64.5" customHeight="1">
      <c r="A403" s="72"/>
      <c r="B403" s="72"/>
      <c r="C403" s="72"/>
      <c r="D403" s="72"/>
    </row>
    <row r="404" ht="64.5" customHeight="1">
      <c r="A404" s="72"/>
      <c r="B404" s="72"/>
      <c r="C404" s="72"/>
      <c r="D404" s="72"/>
    </row>
    <row r="405" ht="64.5" customHeight="1">
      <c r="A405" s="72"/>
      <c r="B405" s="72"/>
      <c r="C405" s="72"/>
      <c r="D405" s="72"/>
    </row>
    <row r="406" ht="64.5" customHeight="1">
      <c r="A406" s="72"/>
      <c r="B406" s="72"/>
      <c r="C406" s="72"/>
      <c r="D406" s="72"/>
    </row>
    <row r="407" ht="64.5" customHeight="1">
      <c r="A407" s="72"/>
      <c r="B407" s="72"/>
      <c r="C407" s="72"/>
      <c r="D407" s="72"/>
    </row>
    <row r="408" ht="64.5" customHeight="1">
      <c r="A408" s="72"/>
      <c r="B408" s="72"/>
      <c r="C408" s="72"/>
      <c r="D408" s="72"/>
    </row>
    <row r="409" ht="64.5" customHeight="1">
      <c r="A409" s="72"/>
      <c r="B409" s="72"/>
      <c r="C409" s="72"/>
      <c r="D409" s="72"/>
    </row>
    <row r="410" ht="64.5" customHeight="1">
      <c r="A410" s="72"/>
      <c r="B410" s="72"/>
      <c r="C410" s="72"/>
      <c r="D410" s="72"/>
    </row>
    <row r="411" ht="64.5" customHeight="1">
      <c r="A411" s="72"/>
      <c r="B411" s="72"/>
      <c r="C411" s="72"/>
      <c r="D411" s="72"/>
    </row>
    <row r="412" ht="64.5" customHeight="1">
      <c r="A412" s="72"/>
      <c r="B412" s="72"/>
      <c r="C412" s="72"/>
      <c r="D412" s="72"/>
    </row>
    <row r="413" ht="64.5" customHeight="1">
      <c r="A413" s="72"/>
      <c r="B413" s="72"/>
      <c r="C413" s="72"/>
      <c r="D413" s="72"/>
    </row>
    <row r="414" ht="64.5" customHeight="1">
      <c r="A414" s="72"/>
      <c r="B414" s="72"/>
      <c r="C414" s="72"/>
      <c r="D414" s="72"/>
    </row>
    <row r="415" ht="64.5" customHeight="1">
      <c r="A415" s="72"/>
      <c r="B415" s="72"/>
      <c r="C415" s="72"/>
      <c r="D415" s="72"/>
    </row>
    <row r="416" ht="64.5" customHeight="1">
      <c r="A416" s="72"/>
      <c r="B416" s="72"/>
      <c r="C416" s="72"/>
      <c r="D416" s="72"/>
    </row>
    <row r="417" ht="64.5" customHeight="1">
      <c r="A417" s="72"/>
      <c r="B417" s="72"/>
      <c r="C417" s="72"/>
      <c r="D417" s="72"/>
    </row>
    <row r="418" ht="64.5" customHeight="1">
      <c r="A418" s="72"/>
      <c r="B418" s="72"/>
      <c r="C418" s="72"/>
      <c r="D418" s="72"/>
    </row>
    <row r="419" ht="64.5" customHeight="1">
      <c r="A419" s="72"/>
      <c r="B419" s="72"/>
      <c r="C419" s="72"/>
      <c r="D419" s="72"/>
    </row>
    <row r="420" ht="64.5" customHeight="1">
      <c r="A420" s="72"/>
      <c r="B420" s="72"/>
      <c r="C420" s="72"/>
      <c r="D420" s="72"/>
    </row>
    <row r="421" ht="64.5" customHeight="1">
      <c r="A421" s="72"/>
      <c r="B421" s="72"/>
      <c r="C421" s="72"/>
      <c r="D421" s="72"/>
    </row>
    <row r="422" ht="64.5" customHeight="1">
      <c r="A422" s="72"/>
      <c r="B422" s="72"/>
      <c r="C422" s="72"/>
      <c r="D422" s="72"/>
    </row>
    <row r="423" ht="64.5" customHeight="1">
      <c r="A423" s="72"/>
      <c r="B423" s="72"/>
      <c r="C423" s="72"/>
      <c r="D423" s="72"/>
    </row>
    <row r="424" ht="64.5" customHeight="1">
      <c r="A424" s="72"/>
      <c r="B424" s="72"/>
      <c r="C424" s="72"/>
      <c r="D424" s="72"/>
    </row>
    <row r="425" ht="64.5" customHeight="1">
      <c r="A425" s="72"/>
      <c r="B425" s="72"/>
      <c r="C425" s="72"/>
      <c r="D425" s="72"/>
    </row>
    <row r="426" ht="64.5" customHeight="1">
      <c r="A426" s="72"/>
      <c r="B426" s="72"/>
      <c r="C426" s="72"/>
      <c r="D426" s="72"/>
    </row>
    <row r="427" ht="64.5" customHeight="1">
      <c r="A427" s="72"/>
      <c r="B427" s="72"/>
      <c r="C427" s="72"/>
      <c r="D427" s="72"/>
    </row>
    <row r="428" ht="64.5" customHeight="1">
      <c r="A428" s="72"/>
      <c r="B428" s="72"/>
      <c r="C428" s="72"/>
      <c r="D428" s="72"/>
    </row>
    <row r="429" ht="64.5" customHeight="1">
      <c r="A429" s="72"/>
      <c r="B429" s="72"/>
      <c r="C429" s="72"/>
      <c r="D429" s="72"/>
    </row>
    <row r="430" ht="64.5" customHeight="1">
      <c r="A430" s="72"/>
      <c r="B430" s="72"/>
      <c r="C430" s="72"/>
      <c r="D430" s="72"/>
    </row>
    <row r="431" ht="64.5" customHeight="1">
      <c r="A431" s="72"/>
      <c r="B431" s="72"/>
      <c r="C431" s="72"/>
      <c r="D431" s="72"/>
    </row>
    <row r="432" ht="64.5" customHeight="1">
      <c r="A432" s="72"/>
      <c r="B432" s="72"/>
      <c r="C432" s="72"/>
      <c r="D432" s="72"/>
    </row>
    <row r="433" ht="64.5" customHeight="1">
      <c r="A433" s="72"/>
      <c r="B433" s="72"/>
      <c r="C433" s="72"/>
      <c r="D433" s="72"/>
    </row>
    <row r="434" ht="64.5" customHeight="1">
      <c r="A434" s="72"/>
      <c r="B434" s="72"/>
      <c r="C434" s="72"/>
      <c r="D434" s="72"/>
    </row>
    <row r="435" ht="64.5" customHeight="1">
      <c r="A435" s="72"/>
      <c r="B435" s="72"/>
      <c r="C435" s="72"/>
      <c r="D435" s="72"/>
    </row>
    <row r="436" ht="64.5" customHeight="1">
      <c r="A436" s="72"/>
      <c r="B436" s="72"/>
      <c r="C436" s="72"/>
      <c r="D436" s="72"/>
    </row>
    <row r="437" ht="64.5" customHeight="1">
      <c r="A437" s="72"/>
      <c r="B437" s="72"/>
      <c r="C437" s="72"/>
      <c r="D437" s="72"/>
    </row>
    <row r="438" ht="64.5" customHeight="1">
      <c r="A438" s="72"/>
      <c r="B438" s="72"/>
      <c r="C438" s="72"/>
      <c r="D438" s="72"/>
    </row>
    <row r="439" ht="64.5" customHeight="1">
      <c r="A439" s="72"/>
      <c r="B439" s="72"/>
      <c r="C439" s="72"/>
      <c r="D439" s="72"/>
    </row>
    <row r="440" ht="64.5" customHeight="1">
      <c r="A440" s="72"/>
      <c r="B440" s="72"/>
      <c r="C440" s="72"/>
      <c r="D440" s="72"/>
    </row>
    <row r="441" ht="64.5" customHeight="1">
      <c r="A441" s="72"/>
      <c r="B441" s="72"/>
      <c r="C441" s="72"/>
      <c r="D441" s="72"/>
    </row>
    <row r="442" ht="64.5" customHeight="1">
      <c r="A442" s="72"/>
      <c r="B442" s="72"/>
      <c r="C442" s="72"/>
      <c r="D442" s="72"/>
    </row>
    <row r="443" ht="64.5" customHeight="1">
      <c r="A443" s="72"/>
      <c r="B443" s="72"/>
      <c r="C443" s="72"/>
      <c r="D443" s="72"/>
    </row>
    <row r="444" ht="64.5" customHeight="1">
      <c r="A444" s="72"/>
      <c r="B444" s="72"/>
      <c r="C444" s="72"/>
      <c r="D444" s="72"/>
    </row>
    <row r="445" ht="64.5" customHeight="1">
      <c r="A445" s="72"/>
      <c r="B445" s="72"/>
      <c r="C445" s="72"/>
      <c r="D445" s="72"/>
    </row>
    <row r="446" ht="64.5" customHeight="1">
      <c r="A446" s="72"/>
      <c r="B446" s="72"/>
      <c r="C446" s="72"/>
      <c r="D446" s="72"/>
    </row>
    <row r="447" ht="64.5" customHeight="1">
      <c r="A447" s="72"/>
      <c r="B447" s="72"/>
      <c r="C447" s="72"/>
      <c r="D447" s="72"/>
    </row>
    <row r="448" ht="64.5" customHeight="1">
      <c r="A448" s="72"/>
      <c r="B448" s="72"/>
      <c r="C448" s="72"/>
      <c r="D448" s="72"/>
    </row>
    <row r="449" ht="64.5" customHeight="1">
      <c r="A449" s="72"/>
      <c r="B449" s="72"/>
      <c r="C449" s="72"/>
      <c r="D449" s="72"/>
    </row>
    <row r="450" ht="64.5" customHeight="1">
      <c r="A450" s="72"/>
      <c r="B450" s="72"/>
      <c r="C450" s="72"/>
      <c r="D450" s="72"/>
    </row>
    <row r="451" ht="64.5" customHeight="1">
      <c r="A451" s="72"/>
      <c r="B451" s="72"/>
      <c r="C451" s="72"/>
      <c r="D451" s="72"/>
    </row>
    <row r="452" ht="64.5" customHeight="1">
      <c r="A452" s="72"/>
      <c r="B452" s="72"/>
      <c r="C452" s="72"/>
      <c r="D452" s="72"/>
    </row>
    <row r="453" ht="64.5" customHeight="1">
      <c r="A453" s="72"/>
      <c r="B453" s="72"/>
      <c r="C453" s="72"/>
      <c r="D453" s="72"/>
    </row>
    <row r="454" ht="64.5" customHeight="1">
      <c r="A454" s="72"/>
      <c r="B454" s="72"/>
      <c r="C454" s="72"/>
      <c r="D454" s="72"/>
    </row>
    <row r="455" ht="64.5" customHeight="1">
      <c r="A455" s="72"/>
      <c r="B455" s="72"/>
      <c r="C455" s="72"/>
      <c r="D455" s="72"/>
    </row>
    <row r="456" ht="64.5" customHeight="1">
      <c r="A456" s="72"/>
      <c r="B456" s="72"/>
      <c r="C456" s="72"/>
      <c r="D456" s="72"/>
    </row>
    <row r="457" ht="64.5" customHeight="1">
      <c r="A457" s="72"/>
      <c r="B457" s="72"/>
      <c r="C457" s="72"/>
      <c r="D457" s="72"/>
    </row>
    <row r="458" ht="64.5" customHeight="1">
      <c r="A458" s="72"/>
      <c r="B458" s="72"/>
      <c r="C458" s="72"/>
      <c r="D458" s="72"/>
    </row>
    <row r="459" ht="64.5" customHeight="1">
      <c r="A459" s="72"/>
      <c r="B459" s="72"/>
      <c r="C459" s="72"/>
      <c r="D459" s="72"/>
    </row>
    <row r="460" ht="64.5" customHeight="1">
      <c r="A460" s="72"/>
      <c r="B460" s="72"/>
      <c r="C460" s="72"/>
      <c r="D460" s="72"/>
    </row>
    <row r="461" ht="64.5" customHeight="1">
      <c r="A461" s="72"/>
      <c r="B461" s="72"/>
      <c r="C461" s="72"/>
      <c r="D461" s="72"/>
    </row>
    <row r="462" ht="64.5" customHeight="1">
      <c r="A462" s="72"/>
      <c r="B462" s="72"/>
      <c r="C462" s="72"/>
      <c r="D462" s="72"/>
    </row>
    <row r="463" ht="64.5" customHeight="1">
      <c r="A463" s="72"/>
      <c r="B463" s="72"/>
      <c r="C463" s="72"/>
      <c r="D463" s="72"/>
    </row>
    <row r="464" ht="64.5" customHeight="1">
      <c r="A464" s="72"/>
      <c r="B464" s="72"/>
      <c r="C464" s="72"/>
      <c r="D464" s="72"/>
    </row>
    <row r="465" ht="64.5" customHeight="1">
      <c r="A465" s="72"/>
      <c r="B465" s="72"/>
      <c r="C465" s="72"/>
      <c r="D465" s="72"/>
    </row>
    <row r="466" ht="64.5" customHeight="1">
      <c r="A466" s="72"/>
      <c r="B466" s="72"/>
      <c r="C466" s="72"/>
      <c r="D466" s="72"/>
    </row>
    <row r="467" ht="64.5" customHeight="1">
      <c r="A467" s="72"/>
      <c r="B467" s="72"/>
      <c r="C467" s="72"/>
      <c r="D467" s="72"/>
    </row>
    <row r="468" ht="64.5" customHeight="1">
      <c r="A468" s="72"/>
      <c r="B468" s="72"/>
      <c r="C468" s="72"/>
      <c r="D468" s="72"/>
    </row>
    <row r="469" ht="64.5" customHeight="1">
      <c r="A469" s="72"/>
      <c r="B469" s="72"/>
      <c r="C469" s="72"/>
      <c r="D469" s="72"/>
    </row>
    <row r="470" ht="64.5" customHeight="1">
      <c r="A470" s="72"/>
      <c r="B470" s="72"/>
      <c r="C470" s="72"/>
      <c r="D470" s="72"/>
    </row>
    <row r="471" ht="64.5" customHeight="1">
      <c r="A471" s="72"/>
      <c r="B471" s="72"/>
      <c r="C471" s="72"/>
      <c r="D471" s="72"/>
    </row>
    <row r="472" ht="64.5" customHeight="1">
      <c r="A472" s="72"/>
      <c r="B472" s="72"/>
      <c r="C472" s="72"/>
      <c r="D472" s="72"/>
    </row>
    <row r="473" ht="64.5" customHeight="1">
      <c r="A473" s="72"/>
      <c r="B473" s="72"/>
      <c r="C473" s="72"/>
      <c r="D473" s="72"/>
    </row>
    <row r="474" ht="64.5" customHeight="1">
      <c r="A474" s="72"/>
      <c r="B474" s="72"/>
      <c r="C474" s="72"/>
      <c r="D474" s="72"/>
    </row>
    <row r="475" ht="64.5" customHeight="1">
      <c r="A475" s="72"/>
      <c r="B475" s="72"/>
      <c r="C475" s="72"/>
      <c r="D475" s="72"/>
    </row>
    <row r="476" ht="64.5" customHeight="1">
      <c r="A476" s="72"/>
      <c r="B476" s="72"/>
      <c r="C476" s="72"/>
      <c r="D476" s="72"/>
    </row>
    <row r="477" ht="64.5" customHeight="1">
      <c r="A477" s="72"/>
      <c r="B477" s="72"/>
      <c r="C477" s="72"/>
      <c r="D477" s="72"/>
    </row>
    <row r="478" ht="64.5" customHeight="1">
      <c r="A478" s="72"/>
      <c r="B478" s="72"/>
      <c r="C478" s="72"/>
      <c r="D478" s="72"/>
    </row>
    <row r="479" ht="64.5" customHeight="1">
      <c r="A479" s="72"/>
      <c r="B479" s="72"/>
      <c r="C479" s="72"/>
      <c r="D479" s="72"/>
    </row>
    <row r="480" ht="64.5" customHeight="1">
      <c r="A480" s="72"/>
      <c r="B480" s="72"/>
      <c r="C480" s="72"/>
      <c r="D480" s="72"/>
    </row>
    <row r="481" ht="64.5" customHeight="1">
      <c r="A481" s="72"/>
      <c r="B481" s="72"/>
      <c r="C481" s="72"/>
      <c r="D481" s="72"/>
    </row>
    <row r="482" ht="64.5" customHeight="1">
      <c r="A482" s="72"/>
      <c r="B482" s="72"/>
      <c r="C482" s="72"/>
      <c r="D482" s="72"/>
    </row>
    <row r="483" ht="64.5" customHeight="1">
      <c r="A483" s="72"/>
      <c r="B483" s="72"/>
      <c r="C483" s="72"/>
      <c r="D483" s="72"/>
    </row>
    <row r="484" ht="64.5" customHeight="1">
      <c r="A484" s="72"/>
      <c r="B484" s="72"/>
      <c r="C484" s="72"/>
      <c r="D484" s="72"/>
    </row>
    <row r="485" ht="64.5" customHeight="1">
      <c r="A485" s="72"/>
      <c r="B485" s="72"/>
      <c r="C485" s="72"/>
      <c r="D485" s="72"/>
    </row>
    <row r="486" ht="64.5" customHeight="1">
      <c r="A486" s="72"/>
      <c r="B486" s="72"/>
      <c r="C486" s="72"/>
      <c r="D486" s="72"/>
    </row>
    <row r="487" ht="64.5" customHeight="1">
      <c r="A487" s="72"/>
      <c r="B487" s="72"/>
      <c r="C487" s="72"/>
      <c r="D487" s="72"/>
    </row>
    <row r="488" ht="64.5" customHeight="1">
      <c r="A488" s="72"/>
      <c r="B488" s="72"/>
      <c r="C488" s="72"/>
      <c r="D488" s="72"/>
    </row>
    <row r="489" ht="64.5" customHeight="1">
      <c r="A489" s="72"/>
      <c r="B489" s="72"/>
      <c r="C489" s="72"/>
      <c r="D489" s="72"/>
    </row>
    <row r="490" ht="64.5" customHeight="1">
      <c r="A490" s="72"/>
      <c r="B490" s="72"/>
      <c r="C490" s="72"/>
      <c r="D490" s="72"/>
    </row>
    <row r="491" ht="64.5" customHeight="1">
      <c r="A491" s="72"/>
      <c r="B491" s="72"/>
      <c r="C491" s="72"/>
      <c r="D491" s="72"/>
    </row>
    <row r="492" ht="64.5" customHeight="1">
      <c r="A492" s="72"/>
      <c r="B492" s="72"/>
      <c r="C492" s="72"/>
      <c r="D492" s="72"/>
    </row>
    <row r="493" ht="64.5" customHeight="1">
      <c r="A493" s="72"/>
      <c r="B493" s="72"/>
      <c r="C493" s="72"/>
      <c r="D493" s="72"/>
    </row>
    <row r="494" ht="64.5" customHeight="1">
      <c r="A494" s="72"/>
      <c r="B494" s="72"/>
      <c r="C494" s="72"/>
      <c r="D494" s="72"/>
    </row>
    <row r="495" ht="64.5" customHeight="1">
      <c r="A495" s="72"/>
      <c r="B495" s="72"/>
      <c r="C495" s="72"/>
      <c r="D495" s="72"/>
    </row>
    <row r="496" ht="64.5" customHeight="1">
      <c r="A496" s="72"/>
      <c r="B496" s="72"/>
      <c r="C496" s="72"/>
      <c r="D496" s="72"/>
    </row>
    <row r="497" ht="64.5" customHeight="1">
      <c r="A497" s="72"/>
      <c r="B497" s="72"/>
      <c r="C497" s="72"/>
      <c r="D497" s="72"/>
    </row>
    <row r="498" ht="64.5" customHeight="1">
      <c r="A498" s="72"/>
      <c r="B498" s="72"/>
      <c r="C498" s="72"/>
      <c r="D498" s="72"/>
    </row>
    <row r="499" ht="64.5" customHeight="1">
      <c r="A499" s="72"/>
      <c r="B499" s="72"/>
      <c r="C499" s="72"/>
      <c r="D499" s="72"/>
    </row>
    <row r="500" ht="64.5" customHeight="1">
      <c r="A500" s="72"/>
      <c r="B500" s="72"/>
      <c r="C500" s="72"/>
      <c r="D500" s="72"/>
    </row>
    <row r="501" ht="64.5" customHeight="1">
      <c r="A501" s="72"/>
      <c r="B501" s="72"/>
      <c r="C501" s="72"/>
      <c r="D501" s="72"/>
    </row>
    <row r="502" ht="64.5" customHeight="1">
      <c r="A502" s="72"/>
      <c r="B502" s="72"/>
      <c r="C502" s="72"/>
      <c r="D502" s="72"/>
    </row>
    <row r="503" ht="64.5" customHeight="1">
      <c r="A503" s="72"/>
      <c r="B503" s="72"/>
      <c r="C503" s="72"/>
      <c r="D503" s="72"/>
    </row>
    <row r="504" ht="64.5" customHeight="1">
      <c r="A504" s="72"/>
      <c r="B504" s="72"/>
      <c r="C504" s="72"/>
      <c r="D504" s="72"/>
    </row>
    <row r="505" ht="64.5" customHeight="1">
      <c r="A505" s="72"/>
      <c r="B505" s="72"/>
      <c r="C505" s="72"/>
      <c r="D505" s="72"/>
    </row>
    <row r="506" ht="64.5" customHeight="1">
      <c r="A506" s="72"/>
      <c r="B506" s="72"/>
      <c r="C506" s="72"/>
      <c r="D506" s="72"/>
    </row>
    <row r="507" ht="64.5" customHeight="1">
      <c r="A507" s="72"/>
      <c r="B507" s="72"/>
      <c r="C507" s="72"/>
      <c r="D507" s="72"/>
    </row>
    <row r="508" ht="64.5" customHeight="1">
      <c r="A508" s="72"/>
      <c r="B508" s="72"/>
      <c r="C508" s="72"/>
      <c r="D508" s="72"/>
    </row>
    <row r="509" ht="64.5" customHeight="1">
      <c r="A509" s="72"/>
      <c r="B509" s="72"/>
      <c r="C509" s="72"/>
      <c r="D509" s="72"/>
    </row>
    <row r="510" ht="64.5" customHeight="1">
      <c r="A510" s="72"/>
      <c r="B510" s="72"/>
      <c r="C510" s="72"/>
      <c r="D510" s="72"/>
    </row>
    <row r="511" ht="64.5" customHeight="1">
      <c r="A511" s="72"/>
      <c r="B511" s="72"/>
      <c r="C511" s="72"/>
      <c r="D511" s="72"/>
    </row>
    <row r="512" ht="64.5" customHeight="1">
      <c r="A512" s="72"/>
      <c r="B512" s="72"/>
      <c r="C512" s="72"/>
      <c r="D512" s="72"/>
    </row>
    <row r="513" ht="64.5" customHeight="1">
      <c r="A513" s="72"/>
      <c r="B513" s="72"/>
      <c r="C513" s="72"/>
      <c r="D513" s="72"/>
    </row>
    <row r="514" ht="64.5" customHeight="1">
      <c r="A514" s="72"/>
      <c r="B514" s="72"/>
      <c r="C514" s="72"/>
      <c r="D514" s="72"/>
    </row>
    <row r="515" ht="64.5" customHeight="1">
      <c r="A515" s="72"/>
      <c r="B515" s="72"/>
      <c r="C515" s="72"/>
      <c r="D515" s="72"/>
    </row>
    <row r="516" ht="64.5" customHeight="1">
      <c r="A516" s="72"/>
      <c r="B516" s="72"/>
      <c r="C516" s="72"/>
      <c r="D516" s="72"/>
    </row>
    <row r="517" ht="64.5" customHeight="1">
      <c r="A517" s="72"/>
      <c r="B517" s="72"/>
      <c r="C517" s="72"/>
      <c r="D517" s="72"/>
    </row>
    <row r="518" ht="64.5" customHeight="1">
      <c r="A518" s="72"/>
      <c r="B518" s="72"/>
      <c r="C518" s="72"/>
      <c r="D518" s="72"/>
    </row>
    <row r="519" ht="64.5" customHeight="1">
      <c r="A519" s="72"/>
      <c r="B519" s="72"/>
      <c r="C519" s="72"/>
      <c r="D519" s="72"/>
    </row>
    <row r="520" ht="64.5" customHeight="1">
      <c r="A520" s="72"/>
      <c r="B520" s="72"/>
      <c r="C520" s="72"/>
      <c r="D520" s="72"/>
    </row>
    <row r="521" ht="64.5" customHeight="1">
      <c r="A521" s="72"/>
      <c r="B521" s="72"/>
      <c r="C521" s="72"/>
      <c r="D521" s="72"/>
    </row>
    <row r="522" ht="64.5" customHeight="1">
      <c r="A522" s="72"/>
      <c r="B522" s="72"/>
      <c r="C522" s="72"/>
      <c r="D522" s="72"/>
    </row>
    <row r="523" ht="64.5" customHeight="1">
      <c r="A523" s="72"/>
      <c r="B523" s="72"/>
      <c r="C523" s="72"/>
      <c r="D523" s="72"/>
    </row>
    <row r="524" ht="64.5" customHeight="1">
      <c r="A524" s="72"/>
      <c r="B524" s="72"/>
      <c r="C524" s="72"/>
      <c r="D524" s="72"/>
    </row>
    <row r="525" ht="64.5" customHeight="1">
      <c r="A525" s="72"/>
      <c r="B525" s="72"/>
      <c r="C525" s="72"/>
      <c r="D525" s="72"/>
    </row>
    <row r="526" ht="64.5" customHeight="1">
      <c r="A526" s="72"/>
      <c r="B526" s="72"/>
      <c r="C526" s="72"/>
      <c r="D526" s="72"/>
    </row>
    <row r="527" ht="64.5" customHeight="1">
      <c r="A527" s="72"/>
      <c r="B527" s="72"/>
      <c r="C527" s="72"/>
      <c r="D527" s="72"/>
    </row>
    <row r="528" ht="64.5" customHeight="1">
      <c r="A528" s="72"/>
      <c r="B528" s="72"/>
      <c r="C528" s="72"/>
      <c r="D528" s="72"/>
    </row>
    <row r="529" ht="64.5" customHeight="1">
      <c r="A529" s="72"/>
      <c r="B529" s="72"/>
      <c r="C529" s="72"/>
      <c r="D529" s="72"/>
    </row>
    <row r="530" ht="64.5" customHeight="1">
      <c r="A530" s="72"/>
      <c r="B530" s="72"/>
      <c r="C530" s="72"/>
      <c r="D530" s="72"/>
    </row>
    <row r="531" ht="64.5" customHeight="1">
      <c r="A531" s="72"/>
      <c r="B531" s="72"/>
      <c r="C531" s="72"/>
      <c r="D531" s="72"/>
    </row>
    <row r="532" ht="64.5" customHeight="1">
      <c r="A532" s="72"/>
      <c r="B532" s="72"/>
      <c r="C532" s="72"/>
      <c r="D532" s="72"/>
    </row>
    <row r="533" ht="64.5" customHeight="1">
      <c r="A533" s="72"/>
      <c r="B533" s="72"/>
      <c r="C533" s="72"/>
      <c r="D533" s="72"/>
    </row>
    <row r="534" ht="64.5" customHeight="1">
      <c r="A534" s="72"/>
      <c r="B534" s="72"/>
      <c r="C534" s="72"/>
      <c r="D534" s="72"/>
    </row>
    <row r="535" ht="64.5" customHeight="1">
      <c r="A535" s="72"/>
      <c r="B535" s="72"/>
      <c r="C535" s="72"/>
      <c r="D535" s="72"/>
    </row>
    <row r="536" ht="64.5" customHeight="1">
      <c r="A536" s="72"/>
      <c r="B536" s="72"/>
      <c r="C536" s="72"/>
      <c r="D536" s="72"/>
    </row>
    <row r="537" ht="64.5" customHeight="1">
      <c r="A537" s="72"/>
      <c r="B537" s="72"/>
      <c r="C537" s="72"/>
      <c r="D537" s="72"/>
    </row>
    <row r="538" ht="64.5" customHeight="1">
      <c r="A538" s="72"/>
      <c r="B538" s="72"/>
      <c r="C538" s="72"/>
      <c r="D538" s="72"/>
    </row>
    <row r="539" ht="64.5" customHeight="1">
      <c r="A539" s="72"/>
      <c r="B539" s="72"/>
      <c r="C539" s="72"/>
      <c r="D539" s="72"/>
    </row>
    <row r="540" ht="64.5" customHeight="1">
      <c r="A540" s="72"/>
      <c r="B540" s="72"/>
      <c r="C540" s="72"/>
      <c r="D540" s="72"/>
    </row>
    <row r="541" ht="64.5" customHeight="1">
      <c r="A541" s="72"/>
      <c r="B541" s="72"/>
      <c r="C541" s="72"/>
      <c r="D541" s="72"/>
    </row>
    <row r="542" ht="64.5" customHeight="1">
      <c r="A542" s="72"/>
      <c r="B542" s="72"/>
      <c r="C542" s="72"/>
      <c r="D542" s="72"/>
    </row>
    <row r="543" ht="64.5" customHeight="1">
      <c r="A543" s="72"/>
      <c r="B543" s="72"/>
      <c r="C543" s="72"/>
      <c r="D543" s="72"/>
    </row>
    <row r="544" ht="64.5" customHeight="1">
      <c r="A544" s="72"/>
      <c r="B544" s="72"/>
      <c r="C544" s="72"/>
      <c r="D544" s="72"/>
    </row>
    <row r="545" ht="64.5" customHeight="1">
      <c r="A545" s="72"/>
      <c r="B545" s="72"/>
      <c r="C545" s="72"/>
      <c r="D545" s="72"/>
    </row>
    <row r="546" ht="64.5" customHeight="1">
      <c r="A546" s="72"/>
      <c r="B546" s="72"/>
      <c r="C546" s="72"/>
      <c r="D546" s="72"/>
    </row>
    <row r="547" ht="64.5" customHeight="1">
      <c r="A547" s="72"/>
      <c r="B547" s="72"/>
      <c r="C547" s="72"/>
      <c r="D547" s="72"/>
    </row>
    <row r="548" ht="64.5" customHeight="1">
      <c r="A548" s="72"/>
      <c r="B548" s="72"/>
      <c r="C548" s="72"/>
      <c r="D548" s="72"/>
    </row>
    <row r="549" ht="64.5" customHeight="1">
      <c r="A549" s="72"/>
      <c r="B549" s="72"/>
      <c r="C549" s="72"/>
      <c r="D549" s="72"/>
    </row>
    <row r="550" ht="64.5" customHeight="1">
      <c r="A550" s="72"/>
      <c r="B550" s="72"/>
      <c r="C550" s="72"/>
      <c r="D550" s="72"/>
    </row>
    <row r="551" ht="64.5" customHeight="1">
      <c r="A551" s="72"/>
      <c r="B551" s="72"/>
      <c r="C551" s="72"/>
      <c r="D551" s="72"/>
    </row>
    <row r="552" ht="64.5" customHeight="1">
      <c r="A552" s="72"/>
      <c r="B552" s="72"/>
      <c r="C552" s="72"/>
      <c r="D552" s="72"/>
    </row>
    <row r="553" ht="64.5" customHeight="1">
      <c r="A553" s="72"/>
      <c r="B553" s="72"/>
      <c r="C553" s="72"/>
      <c r="D553" s="72"/>
    </row>
    <row r="554" ht="64.5" customHeight="1">
      <c r="A554" s="72"/>
      <c r="B554" s="72"/>
      <c r="C554" s="72"/>
      <c r="D554" s="72"/>
    </row>
    <row r="555" ht="64.5" customHeight="1">
      <c r="A555" s="72"/>
      <c r="B555" s="72"/>
      <c r="C555" s="72"/>
      <c r="D555" s="72"/>
    </row>
    <row r="556" ht="64.5" customHeight="1">
      <c r="A556" s="72"/>
      <c r="B556" s="72"/>
      <c r="C556" s="72"/>
      <c r="D556" s="72"/>
    </row>
    <row r="557" ht="64.5" customHeight="1">
      <c r="A557" s="72"/>
      <c r="B557" s="72"/>
      <c r="C557" s="72"/>
      <c r="D557" s="72"/>
    </row>
    <row r="558" ht="64.5" customHeight="1">
      <c r="A558" s="72"/>
      <c r="B558" s="72"/>
      <c r="C558" s="72"/>
      <c r="D558" s="72"/>
    </row>
    <row r="559" ht="64.5" customHeight="1">
      <c r="A559" s="72"/>
      <c r="B559" s="72"/>
      <c r="C559" s="72"/>
      <c r="D559" s="72"/>
    </row>
    <row r="560" ht="64.5" customHeight="1">
      <c r="A560" s="72"/>
      <c r="B560" s="72"/>
      <c r="C560" s="72"/>
      <c r="D560" s="72"/>
    </row>
    <row r="561" ht="64.5" customHeight="1">
      <c r="A561" s="72"/>
      <c r="B561" s="72"/>
      <c r="C561" s="72"/>
      <c r="D561" s="72"/>
    </row>
    <row r="562" ht="64.5" customHeight="1">
      <c r="A562" s="72"/>
      <c r="B562" s="72"/>
      <c r="C562" s="72"/>
      <c r="D562" s="72"/>
    </row>
    <row r="563" ht="64.5" customHeight="1">
      <c r="A563" s="72"/>
      <c r="B563" s="72"/>
      <c r="C563" s="72"/>
      <c r="D563" s="72"/>
    </row>
    <row r="564" ht="64.5" customHeight="1">
      <c r="A564" s="72"/>
      <c r="B564" s="72"/>
      <c r="C564" s="72"/>
      <c r="D564" s="72"/>
    </row>
    <row r="565" ht="64.5" customHeight="1">
      <c r="A565" s="72"/>
      <c r="B565" s="72"/>
      <c r="C565" s="72"/>
      <c r="D565" s="72"/>
    </row>
    <row r="566" ht="64.5" customHeight="1">
      <c r="A566" s="72"/>
      <c r="B566" s="72"/>
      <c r="C566" s="72"/>
      <c r="D566" s="72"/>
    </row>
    <row r="567" ht="64.5" customHeight="1">
      <c r="A567" s="72"/>
      <c r="B567" s="72"/>
      <c r="C567" s="72"/>
      <c r="D567" s="72"/>
    </row>
    <row r="568" ht="64.5" customHeight="1">
      <c r="A568" s="72"/>
      <c r="B568" s="72"/>
      <c r="C568" s="72"/>
      <c r="D568" s="72"/>
    </row>
    <row r="569" ht="64.5" customHeight="1">
      <c r="A569" s="72"/>
      <c r="B569" s="72"/>
      <c r="C569" s="72"/>
      <c r="D569" s="72"/>
    </row>
    <row r="570" ht="64.5" customHeight="1">
      <c r="A570" s="72"/>
      <c r="B570" s="72"/>
      <c r="C570" s="72"/>
      <c r="D570" s="72"/>
    </row>
    <row r="571" ht="64.5" customHeight="1">
      <c r="A571" s="72"/>
      <c r="B571" s="72"/>
      <c r="C571" s="72"/>
      <c r="D571" s="72"/>
    </row>
    <row r="572" ht="64.5" customHeight="1">
      <c r="A572" s="72"/>
      <c r="B572" s="72"/>
      <c r="C572" s="72"/>
      <c r="D572" s="72"/>
    </row>
    <row r="573" ht="64.5" customHeight="1">
      <c r="A573" s="72"/>
      <c r="B573" s="72"/>
      <c r="C573" s="72"/>
      <c r="D573" s="72"/>
    </row>
    <row r="574" ht="64.5" customHeight="1">
      <c r="A574" s="72"/>
      <c r="B574" s="72"/>
      <c r="C574" s="72"/>
      <c r="D574" s="72"/>
    </row>
    <row r="575" ht="64.5" customHeight="1">
      <c r="A575" s="72"/>
      <c r="B575" s="72"/>
      <c r="C575" s="72"/>
      <c r="D575" s="72"/>
    </row>
    <row r="576" ht="64.5" customHeight="1">
      <c r="A576" s="72"/>
      <c r="B576" s="72"/>
      <c r="C576" s="72"/>
      <c r="D576" s="72"/>
    </row>
    <row r="577" ht="64.5" customHeight="1">
      <c r="A577" s="72"/>
      <c r="B577" s="72"/>
      <c r="C577" s="72"/>
      <c r="D577" s="72"/>
    </row>
    <row r="578" ht="64.5" customHeight="1">
      <c r="A578" s="72"/>
      <c r="B578" s="72"/>
      <c r="C578" s="72"/>
      <c r="D578" s="72"/>
    </row>
    <row r="579" ht="64.5" customHeight="1">
      <c r="A579" s="72"/>
      <c r="B579" s="72"/>
      <c r="C579" s="72"/>
      <c r="D579" s="72"/>
    </row>
    <row r="580" ht="64.5" customHeight="1">
      <c r="A580" s="72"/>
      <c r="B580" s="72"/>
      <c r="C580" s="72"/>
      <c r="D580" s="72"/>
    </row>
    <row r="581" ht="64.5" customHeight="1">
      <c r="A581" s="72"/>
      <c r="B581" s="72"/>
      <c r="C581" s="72"/>
      <c r="D581" s="72"/>
    </row>
    <row r="582" ht="64.5" customHeight="1">
      <c r="A582" s="72"/>
      <c r="B582" s="72"/>
      <c r="C582" s="72"/>
      <c r="D582" s="72"/>
    </row>
    <row r="583" ht="64.5" customHeight="1">
      <c r="A583" s="72"/>
      <c r="B583" s="72"/>
      <c r="C583" s="72"/>
      <c r="D583" s="72"/>
    </row>
    <row r="584" ht="64.5" customHeight="1">
      <c r="A584" s="72"/>
      <c r="B584" s="72"/>
      <c r="C584" s="72"/>
      <c r="D584" s="72"/>
    </row>
    <row r="585" ht="64.5" customHeight="1">
      <c r="A585" s="72"/>
      <c r="B585" s="72"/>
      <c r="C585" s="72"/>
      <c r="D585" s="72"/>
    </row>
    <row r="586" ht="64.5" customHeight="1">
      <c r="A586" s="72"/>
      <c r="B586" s="72"/>
      <c r="C586" s="72"/>
      <c r="D586" s="72"/>
    </row>
    <row r="587" ht="64.5" customHeight="1">
      <c r="A587" s="72"/>
      <c r="B587" s="72"/>
      <c r="C587" s="72"/>
      <c r="D587" s="72"/>
    </row>
    <row r="588" ht="64.5" customHeight="1">
      <c r="A588" s="72"/>
      <c r="B588" s="72"/>
      <c r="C588" s="72"/>
      <c r="D588" s="72"/>
    </row>
    <row r="589" ht="64.5" customHeight="1">
      <c r="A589" s="72"/>
      <c r="B589" s="72"/>
      <c r="C589" s="72"/>
      <c r="D589" s="72"/>
    </row>
    <row r="590" ht="64.5" customHeight="1">
      <c r="A590" s="72"/>
      <c r="B590" s="72"/>
      <c r="C590" s="72"/>
      <c r="D590" s="72"/>
    </row>
    <row r="591" ht="64.5" customHeight="1">
      <c r="A591" s="72"/>
      <c r="B591" s="72"/>
      <c r="C591" s="72"/>
      <c r="D591" s="72"/>
    </row>
    <row r="592" ht="64.5" customHeight="1">
      <c r="A592" s="72"/>
      <c r="B592" s="72"/>
      <c r="C592" s="72"/>
      <c r="D592" s="72"/>
    </row>
    <row r="593" ht="64.5" customHeight="1">
      <c r="A593" s="72"/>
      <c r="B593" s="72"/>
      <c r="C593" s="72"/>
      <c r="D593" s="72"/>
    </row>
    <row r="594" ht="64.5" customHeight="1">
      <c r="A594" s="72"/>
      <c r="B594" s="72"/>
      <c r="C594" s="72"/>
      <c r="D594" s="72"/>
    </row>
    <row r="595" ht="64.5" customHeight="1">
      <c r="A595" s="72"/>
      <c r="B595" s="72"/>
      <c r="C595" s="72"/>
      <c r="D595" s="72"/>
    </row>
    <row r="596" ht="64.5" customHeight="1">
      <c r="A596" s="72"/>
      <c r="B596" s="72"/>
      <c r="C596" s="72"/>
      <c r="D596" s="72"/>
    </row>
    <row r="597" ht="64.5" customHeight="1">
      <c r="A597" s="72"/>
      <c r="B597" s="72"/>
      <c r="C597" s="72"/>
      <c r="D597" s="72"/>
    </row>
    <row r="598" ht="64.5" customHeight="1">
      <c r="A598" s="72"/>
      <c r="B598" s="72"/>
      <c r="C598" s="72"/>
      <c r="D598" s="72"/>
    </row>
    <row r="599" ht="64.5" customHeight="1">
      <c r="A599" s="72"/>
      <c r="B599" s="72"/>
      <c r="C599" s="72"/>
      <c r="D599" s="72"/>
    </row>
    <row r="600" ht="64.5" customHeight="1">
      <c r="A600" s="72"/>
      <c r="B600" s="72"/>
      <c r="C600" s="72"/>
      <c r="D600" s="72"/>
    </row>
    <row r="601" ht="64.5" customHeight="1">
      <c r="A601" s="72"/>
      <c r="B601" s="72"/>
      <c r="C601" s="72"/>
      <c r="D601" s="72"/>
    </row>
    <row r="602" ht="64.5" customHeight="1">
      <c r="A602" s="72"/>
      <c r="B602" s="72"/>
      <c r="C602" s="72"/>
      <c r="D602" s="72"/>
    </row>
    <row r="603" ht="64.5" customHeight="1">
      <c r="A603" s="72"/>
      <c r="B603" s="72"/>
      <c r="C603" s="72"/>
      <c r="D603" s="72"/>
    </row>
    <row r="604" ht="64.5" customHeight="1">
      <c r="A604" s="72"/>
      <c r="B604" s="72"/>
      <c r="C604" s="72"/>
      <c r="D604" s="72"/>
    </row>
    <row r="605" ht="64.5" customHeight="1">
      <c r="A605" s="72"/>
      <c r="B605" s="72"/>
      <c r="C605" s="72"/>
      <c r="D605" s="72"/>
    </row>
    <row r="606" ht="64.5" customHeight="1">
      <c r="A606" s="72"/>
      <c r="B606" s="72"/>
      <c r="C606" s="72"/>
      <c r="D606" s="72"/>
    </row>
    <row r="607" ht="64.5" customHeight="1">
      <c r="A607" s="72"/>
      <c r="B607" s="72"/>
      <c r="C607" s="72"/>
      <c r="D607" s="72"/>
    </row>
    <row r="608" ht="64.5" customHeight="1">
      <c r="A608" s="72"/>
      <c r="B608" s="72"/>
      <c r="C608" s="72"/>
      <c r="D608" s="72"/>
    </row>
    <row r="609" ht="64.5" customHeight="1">
      <c r="A609" s="72"/>
      <c r="B609" s="72"/>
      <c r="C609" s="72"/>
      <c r="D609" s="72"/>
    </row>
    <row r="610" ht="64.5" customHeight="1">
      <c r="A610" s="72"/>
      <c r="B610" s="72"/>
      <c r="C610" s="72"/>
      <c r="D610" s="72"/>
    </row>
    <row r="611" ht="64.5" customHeight="1">
      <c r="A611" s="72"/>
      <c r="B611" s="72"/>
      <c r="C611" s="72"/>
      <c r="D611" s="72"/>
    </row>
    <row r="612" ht="64.5" customHeight="1">
      <c r="A612" s="72"/>
      <c r="B612" s="72"/>
      <c r="C612" s="72"/>
      <c r="D612" s="72"/>
    </row>
    <row r="613" ht="64.5" customHeight="1">
      <c r="A613" s="72"/>
      <c r="B613" s="72"/>
      <c r="C613" s="72"/>
      <c r="D613" s="72"/>
    </row>
    <row r="614" ht="64.5" customHeight="1">
      <c r="A614" s="72"/>
      <c r="B614" s="72"/>
      <c r="C614" s="72"/>
      <c r="D614" s="72"/>
    </row>
    <row r="615" ht="64.5" customHeight="1">
      <c r="A615" s="72"/>
      <c r="B615" s="72"/>
      <c r="C615" s="72"/>
      <c r="D615" s="72"/>
    </row>
    <row r="616" ht="64.5" customHeight="1">
      <c r="A616" s="72"/>
      <c r="B616" s="72"/>
      <c r="C616" s="72"/>
      <c r="D616" s="72"/>
    </row>
    <row r="617" ht="64.5" customHeight="1">
      <c r="A617" s="72"/>
      <c r="B617" s="72"/>
      <c r="C617" s="72"/>
      <c r="D617" s="72"/>
    </row>
    <row r="618" ht="64.5" customHeight="1">
      <c r="A618" s="72"/>
      <c r="B618" s="72"/>
      <c r="C618" s="72"/>
      <c r="D618" s="72"/>
    </row>
    <row r="619" ht="64.5" customHeight="1">
      <c r="A619" s="72"/>
      <c r="B619" s="72"/>
      <c r="C619" s="72"/>
      <c r="D619" s="72"/>
    </row>
    <row r="620" ht="64.5" customHeight="1">
      <c r="A620" s="72"/>
      <c r="B620" s="72"/>
      <c r="C620" s="72"/>
      <c r="D620" s="72"/>
    </row>
    <row r="621" ht="64.5" customHeight="1">
      <c r="A621" s="72"/>
      <c r="B621" s="72"/>
      <c r="C621" s="72"/>
      <c r="D621" s="72"/>
    </row>
    <row r="622" ht="64.5" customHeight="1">
      <c r="A622" s="72"/>
      <c r="B622" s="72"/>
      <c r="C622" s="72"/>
      <c r="D622" s="72"/>
    </row>
    <row r="623" ht="64.5" customHeight="1">
      <c r="A623" s="72"/>
      <c r="B623" s="72"/>
      <c r="C623" s="72"/>
      <c r="D623" s="72"/>
    </row>
    <row r="624" ht="64.5" customHeight="1">
      <c r="A624" s="72"/>
      <c r="B624" s="72"/>
      <c r="C624" s="72"/>
      <c r="D624" s="72"/>
    </row>
    <row r="625" ht="64.5" customHeight="1">
      <c r="A625" s="72"/>
      <c r="B625" s="72"/>
      <c r="C625" s="72"/>
      <c r="D625" s="72"/>
    </row>
    <row r="626" ht="64.5" customHeight="1">
      <c r="A626" s="72"/>
      <c r="B626" s="72"/>
      <c r="C626" s="72"/>
      <c r="D626" s="72"/>
    </row>
    <row r="627" ht="64.5" customHeight="1">
      <c r="A627" s="72"/>
      <c r="B627" s="72"/>
      <c r="C627" s="72"/>
      <c r="D627" s="72"/>
    </row>
    <row r="628" ht="64.5" customHeight="1">
      <c r="A628" s="72"/>
      <c r="B628" s="72"/>
      <c r="C628" s="72"/>
      <c r="D628" s="72"/>
    </row>
    <row r="629" ht="64.5" customHeight="1">
      <c r="A629" s="72"/>
      <c r="B629" s="72"/>
      <c r="C629" s="72"/>
      <c r="D629" s="72"/>
    </row>
    <row r="630" ht="64.5" customHeight="1">
      <c r="A630" s="72"/>
      <c r="B630" s="72"/>
      <c r="C630" s="72"/>
      <c r="D630" s="72"/>
    </row>
    <row r="631" ht="64.5" customHeight="1">
      <c r="A631" s="72"/>
      <c r="B631" s="72"/>
      <c r="C631" s="72"/>
      <c r="D631" s="72"/>
    </row>
    <row r="632" ht="64.5" customHeight="1">
      <c r="A632" s="72"/>
      <c r="B632" s="72"/>
      <c r="C632" s="72"/>
      <c r="D632" s="72"/>
    </row>
    <row r="633" ht="64.5" customHeight="1">
      <c r="A633" s="72"/>
      <c r="B633" s="72"/>
      <c r="C633" s="72"/>
      <c r="D633" s="72"/>
    </row>
    <row r="634" ht="64.5" customHeight="1">
      <c r="A634" s="72"/>
      <c r="B634" s="72"/>
      <c r="C634" s="72"/>
      <c r="D634" s="72"/>
    </row>
    <row r="635" ht="64.5" customHeight="1">
      <c r="A635" s="72"/>
      <c r="B635" s="72"/>
      <c r="C635" s="72"/>
      <c r="D635" s="72"/>
    </row>
    <row r="636" ht="64.5" customHeight="1">
      <c r="A636" s="72"/>
      <c r="B636" s="72"/>
      <c r="C636" s="72"/>
      <c r="D636" s="72"/>
    </row>
    <row r="637" ht="64.5" customHeight="1">
      <c r="A637" s="72"/>
      <c r="B637" s="72"/>
      <c r="C637" s="72"/>
      <c r="D637" s="72"/>
    </row>
    <row r="638" ht="64.5" customHeight="1">
      <c r="A638" s="72"/>
      <c r="B638" s="72"/>
      <c r="C638" s="72"/>
      <c r="D638" s="72"/>
    </row>
    <row r="639" ht="64.5" customHeight="1">
      <c r="A639" s="72"/>
      <c r="B639" s="72"/>
      <c r="C639" s="72"/>
      <c r="D639" s="72"/>
    </row>
    <row r="640" ht="64.5" customHeight="1">
      <c r="A640" s="72"/>
      <c r="B640" s="72"/>
      <c r="C640" s="72"/>
      <c r="D640" s="72"/>
    </row>
    <row r="641" ht="64.5" customHeight="1">
      <c r="A641" s="72"/>
      <c r="B641" s="72"/>
      <c r="C641" s="72"/>
      <c r="D641" s="72"/>
    </row>
    <row r="642" ht="64.5" customHeight="1">
      <c r="A642" s="72"/>
      <c r="B642" s="72"/>
      <c r="C642" s="72"/>
      <c r="D642" s="72"/>
    </row>
    <row r="643" ht="64.5" customHeight="1">
      <c r="A643" s="72"/>
      <c r="B643" s="72"/>
      <c r="C643" s="72"/>
      <c r="D643" s="72"/>
    </row>
    <row r="644" ht="64.5" customHeight="1">
      <c r="A644" s="72"/>
      <c r="B644" s="72"/>
      <c r="C644" s="72"/>
      <c r="D644" s="72"/>
    </row>
    <row r="645" ht="64.5" customHeight="1">
      <c r="A645" s="72"/>
      <c r="B645" s="72"/>
      <c r="C645" s="72"/>
      <c r="D645" s="72"/>
    </row>
    <row r="646" ht="64.5" customHeight="1">
      <c r="A646" s="72"/>
      <c r="B646" s="72"/>
      <c r="C646" s="72"/>
      <c r="D646" s="72"/>
    </row>
    <row r="647" ht="64.5" customHeight="1">
      <c r="A647" s="72"/>
      <c r="B647" s="72"/>
      <c r="C647" s="72"/>
      <c r="D647" s="72"/>
    </row>
    <row r="648" ht="64.5" customHeight="1">
      <c r="A648" s="72"/>
      <c r="B648" s="72"/>
      <c r="C648" s="72"/>
      <c r="D648" s="72"/>
    </row>
    <row r="649" ht="64.5" customHeight="1">
      <c r="A649" s="72"/>
      <c r="B649" s="72"/>
      <c r="C649" s="72"/>
      <c r="D649" s="72"/>
    </row>
    <row r="650" ht="64.5" customHeight="1">
      <c r="A650" s="72"/>
      <c r="B650" s="72"/>
      <c r="C650" s="72"/>
      <c r="D650" s="72"/>
    </row>
    <row r="651" ht="64.5" customHeight="1">
      <c r="A651" s="72"/>
      <c r="B651" s="72"/>
      <c r="C651" s="72"/>
      <c r="D651" s="72"/>
    </row>
    <row r="652" ht="64.5" customHeight="1">
      <c r="A652" s="72"/>
      <c r="B652" s="72"/>
      <c r="C652" s="72"/>
      <c r="D652" s="72"/>
    </row>
    <row r="653" ht="64.5" customHeight="1">
      <c r="A653" s="72"/>
      <c r="B653" s="72"/>
      <c r="C653" s="72"/>
      <c r="D653" s="72"/>
    </row>
    <row r="654" ht="64.5" customHeight="1">
      <c r="A654" s="72"/>
      <c r="B654" s="72"/>
      <c r="C654" s="72"/>
      <c r="D654" s="72"/>
    </row>
    <row r="655" ht="64.5" customHeight="1">
      <c r="A655" s="72"/>
      <c r="B655" s="72"/>
      <c r="C655" s="72"/>
      <c r="D655" s="72"/>
    </row>
    <row r="656" ht="64.5" customHeight="1">
      <c r="A656" s="72"/>
      <c r="B656" s="72"/>
      <c r="C656" s="72"/>
      <c r="D656" s="72"/>
    </row>
    <row r="657" ht="64.5" customHeight="1">
      <c r="A657" s="72"/>
      <c r="B657" s="72"/>
      <c r="C657" s="72"/>
      <c r="D657" s="72"/>
    </row>
    <row r="658" ht="64.5" customHeight="1">
      <c r="A658" s="72"/>
      <c r="B658" s="72"/>
      <c r="C658" s="72"/>
      <c r="D658" s="72"/>
    </row>
    <row r="659" ht="64.5" customHeight="1">
      <c r="A659" s="72"/>
      <c r="B659" s="72"/>
      <c r="C659" s="72"/>
      <c r="D659" s="72"/>
    </row>
    <row r="660" ht="64.5" customHeight="1">
      <c r="A660" s="72"/>
      <c r="B660" s="72"/>
      <c r="C660" s="72"/>
      <c r="D660" s="72"/>
    </row>
    <row r="661" ht="64.5" customHeight="1">
      <c r="A661" s="72"/>
      <c r="B661" s="72"/>
      <c r="C661" s="72"/>
      <c r="D661" s="72"/>
    </row>
    <row r="662" ht="64.5" customHeight="1">
      <c r="A662" s="72"/>
      <c r="B662" s="72"/>
      <c r="C662" s="72"/>
      <c r="D662" s="72"/>
    </row>
    <row r="663" ht="64.5" customHeight="1">
      <c r="A663" s="72"/>
      <c r="B663" s="72"/>
      <c r="C663" s="72"/>
      <c r="D663" s="72"/>
    </row>
    <row r="664" ht="64.5" customHeight="1">
      <c r="A664" s="72"/>
      <c r="B664" s="72"/>
      <c r="C664" s="72"/>
      <c r="D664" s="72"/>
    </row>
    <row r="665" ht="64.5" customHeight="1">
      <c r="A665" s="72"/>
      <c r="B665" s="72"/>
      <c r="C665" s="72"/>
      <c r="D665" s="72"/>
    </row>
    <row r="666" ht="64.5" customHeight="1">
      <c r="A666" s="72"/>
      <c r="B666" s="72"/>
      <c r="C666" s="72"/>
      <c r="D666" s="72"/>
    </row>
    <row r="667" ht="64.5" customHeight="1">
      <c r="A667" s="72"/>
      <c r="B667" s="72"/>
      <c r="C667" s="72"/>
      <c r="D667" s="72"/>
    </row>
    <row r="668" ht="64.5" customHeight="1">
      <c r="A668" s="72"/>
      <c r="B668" s="72"/>
      <c r="C668" s="72"/>
      <c r="D668" s="72"/>
    </row>
    <row r="669" ht="64.5" customHeight="1">
      <c r="A669" s="72"/>
      <c r="B669" s="72"/>
      <c r="C669" s="72"/>
      <c r="D669" s="72"/>
    </row>
    <row r="670" ht="64.5" customHeight="1">
      <c r="A670" s="72"/>
      <c r="B670" s="72"/>
      <c r="C670" s="72"/>
      <c r="D670" s="72"/>
    </row>
    <row r="671" ht="64.5" customHeight="1">
      <c r="A671" s="72"/>
      <c r="B671" s="72"/>
      <c r="C671" s="72"/>
      <c r="D671" s="72"/>
    </row>
    <row r="672" ht="64.5" customHeight="1">
      <c r="A672" s="72"/>
      <c r="B672" s="72"/>
      <c r="C672" s="72"/>
      <c r="D672" s="72"/>
    </row>
    <row r="673" ht="64.5" customHeight="1">
      <c r="A673" s="72"/>
      <c r="B673" s="72"/>
      <c r="C673" s="72"/>
      <c r="D673" s="72"/>
    </row>
    <row r="674" ht="64.5" customHeight="1">
      <c r="A674" s="72"/>
      <c r="B674" s="72"/>
      <c r="C674" s="72"/>
      <c r="D674" s="72"/>
    </row>
    <row r="675" ht="64.5" customHeight="1">
      <c r="A675" s="72"/>
      <c r="B675" s="72"/>
      <c r="C675" s="72"/>
      <c r="D675" s="72"/>
    </row>
    <row r="676" ht="64.5" customHeight="1">
      <c r="A676" s="72"/>
      <c r="B676" s="72"/>
      <c r="C676" s="72"/>
      <c r="D676" s="72"/>
    </row>
    <row r="677" ht="64.5" customHeight="1">
      <c r="A677" s="72"/>
      <c r="B677" s="72"/>
      <c r="C677" s="72"/>
      <c r="D677" s="72"/>
    </row>
    <row r="678" ht="64.5" customHeight="1">
      <c r="A678" s="72"/>
      <c r="B678" s="72"/>
      <c r="C678" s="72"/>
      <c r="D678" s="72"/>
    </row>
    <row r="679" ht="64.5" customHeight="1">
      <c r="A679" s="72"/>
      <c r="B679" s="72"/>
      <c r="C679" s="72"/>
      <c r="D679" s="72"/>
    </row>
    <row r="680" ht="64.5" customHeight="1">
      <c r="A680" s="72"/>
      <c r="B680" s="72"/>
      <c r="C680" s="72"/>
      <c r="D680" s="72"/>
    </row>
    <row r="681" ht="64.5" customHeight="1">
      <c r="A681" s="72"/>
      <c r="B681" s="72"/>
      <c r="C681" s="72"/>
      <c r="D681" s="72"/>
    </row>
    <row r="682" ht="64.5" customHeight="1">
      <c r="A682" s="72"/>
      <c r="B682" s="72"/>
      <c r="C682" s="72"/>
      <c r="D682" s="72"/>
    </row>
    <row r="683" ht="64.5" customHeight="1">
      <c r="A683" s="72"/>
      <c r="B683" s="72"/>
      <c r="C683" s="72"/>
      <c r="D683" s="72"/>
    </row>
    <row r="684" ht="64.5" customHeight="1">
      <c r="A684" s="72"/>
      <c r="B684" s="72"/>
      <c r="C684" s="72"/>
      <c r="D684" s="72"/>
    </row>
    <row r="685" ht="64.5" customHeight="1">
      <c r="A685" s="72"/>
      <c r="B685" s="72"/>
      <c r="C685" s="72"/>
      <c r="D685" s="72"/>
    </row>
    <row r="686" ht="64.5" customHeight="1">
      <c r="A686" s="72"/>
      <c r="B686" s="72"/>
      <c r="C686" s="72"/>
      <c r="D686" s="72"/>
    </row>
    <row r="687" ht="64.5" customHeight="1">
      <c r="A687" s="72"/>
      <c r="B687" s="72"/>
      <c r="C687" s="72"/>
      <c r="D687" s="72"/>
    </row>
    <row r="688" ht="64.5" customHeight="1">
      <c r="A688" s="72"/>
      <c r="B688" s="72"/>
      <c r="C688" s="72"/>
      <c r="D688" s="72"/>
    </row>
    <row r="689" ht="64.5" customHeight="1">
      <c r="A689" s="72"/>
      <c r="B689" s="72"/>
      <c r="C689" s="72"/>
      <c r="D689" s="72"/>
    </row>
    <row r="690" ht="64.5" customHeight="1">
      <c r="A690" s="72"/>
      <c r="B690" s="72"/>
      <c r="C690" s="72"/>
      <c r="D690" s="72"/>
    </row>
    <row r="691" ht="64.5" customHeight="1">
      <c r="A691" s="72"/>
      <c r="B691" s="72"/>
      <c r="C691" s="72"/>
      <c r="D691" s="72"/>
    </row>
    <row r="692" ht="64.5" customHeight="1">
      <c r="A692" s="72"/>
      <c r="B692" s="72"/>
      <c r="C692" s="72"/>
      <c r="D692" s="72"/>
    </row>
    <row r="693" ht="64.5" customHeight="1">
      <c r="A693" s="72"/>
      <c r="B693" s="72"/>
      <c r="C693" s="72"/>
      <c r="D693" s="72"/>
    </row>
    <row r="694" ht="64.5" customHeight="1">
      <c r="A694" s="72"/>
      <c r="B694" s="72"/>
      <c r="C694" s="72"/>
      <c r="D694" s="72"/>
    </row>
    <row r="695" ht="64.5" customHeight="1">
      <c r="A695" s="72"/>
      <c r="B695" s="72"/>
      <c r="C695" s="72"/>
      <c r="D695" s="72"/>
    </row>
    <row r="696" ht="64.5" customHeight="1">
      <c r="A696" s="72"/>
      <c r="B696" s="72"/>
      <c r="C696" s="72"/>
      <c r="D696" s="72"/>
    </row>
    <row r="697" ht="64.5" customHeight="1">
      <c r="A697" s="72"/>
      <c r="B697" s="72"/>
      <c r="C697" s="72"/>
      <c r="D697" s="72"/>
    </row>
    <row r="698" ht="64.5" customHeight="1">
      <c r="A698" s="72"/>
      <c r="B698" s="72"/>
      <c r="C698" s="72"/>
      <c r="D698" s="72"/>
    </row>
    <row r="699" ht="64.5" customHeight="1">
      <c r="A699" s="72"/>
      <c r="B699" s="72"/>
      <c r="C699" s="72"/>
      <c r="D699" s="72"/>
    </row>
    <row r="700" ht="64.5" customHeight="1">
      <c r="A700" s="72"/>
      <c r="B700" s="72"/>
      <c r="C700" s="72"/>
      <c r="D700" s="72"/>
    </row>
    <row r="701" ht="64.5" customHeight="1">
      <c r="A701" s="72"/>
      <c r="B701" s="72"/>
      <c r="C701" s="72"/>
      <c r="D701" s="72"/>
    </row>
    <row r="702" ht="64.5" customHeight="1">
      <c r="A702" s="72"/>
      <c r="B702" s="72"/>
      <c r="C702" s="72"/>
      <c r="D702" s="72"/>
    </row>
    <row r="703" ht="64.5" customHeight="1">
      <c r="A703" s="72"/>
      <c r="B703" s="72"/>
      <c r="C703" s="72"/>
      <c r="D703" s="72"/>
    </row>
    <row r="704" ht="64.5" customHeight="1">
      <c r="A704" s="72"/>
      <c r="B704" s="72"/>
      <c r="C704" s="72"/>
      <c r="D704" s="72"/>
    </row>
    <row r="705" ht="64.5" customHeight="1">
      <c r="A705" s="72"/>
      <c r="B705" s="72"/>
      <c r="C705" s="72"/>
      <c r="D705" s="72"/>
    </row>
    <row r="706" ht="64.5" customHeight="1">
      <c r="A706" s="72"/>
      <c r="B706" s="72"/>
      <c r="C706" s="72"/>
      <c r="D706" s="72"/>
    </row>
    <row r="707" ht="64.5" customHeight="1">
      <c r="A707" s="72"/>
      <c r="B707" s="72"/>
      <c r="C707" s="72"/>
      <c r="D707" s="72"/>
    </row>
    <row r="708" ht="64.5" customHeight="1">
      <c r="A708" s="72"/>
      <c r="B708" s="72"/>
      <c r="C708" s="72"/>
      <c r="D708" s="72"/>
    </row>
    <row r="709" ht="64.5" customHeight="1">
      <c r="A709" s="72"/>
      <c r="B709" s="72"/>
      <c r="C709" s="72"/>
      <c r="D709" s="72"/>
    </row>
    <row r="710" ht="64.5" customHeight="1">
      <c r="A710" s="72"/>
      <c r="B710" s="72"/>
      <c r="C710" s="72"/>
      <c r="D710" s="72"/>
    </row>
    <row r="711" ht="64.5" customHeight="1">
      <c r="A711" s="72"/>
      <c r="B711" s="72"/>
      <c r="C711" s="72"/>
      <c r="D711" s="72"/>
    </row>
    <row r="712" ht="64.5" customHeight="1">
      <c r="A712" s="72"/>
      <c r="B712" s="72"/>
      <c r="C712" s="72"/>
      <c r="D712" s="72"/>
    </row>
    <row r="713" ht="64.5" customHeight="1">
      <c r="A713" s="72"/>
      <c r="B713" s="72"/>
      <c r="C713" s="72"/>
      <c r="D713" s="72"/>
    </row>
    <row r="714" ht="64.5" customHeight="1">
      <c r="A714" s="72"/>
      <c r="B714" s="72"/>
      <c r="C714" s="72"/>
      <c r="D714" s="72"/>
    </row>
    <row r="715" ht="64.5" customHeight="1">
      <c r="A715" s="72"/>
      <c r="B715" s="72"/>
      <c r="C715" s="72"/>
      <c r="D715" s="72"/>
    </row>
    <row r="716" ht="64.5" customHeight="1">
      <c r="A716" s="72"/>
      <c r="B716" s="72"/>
      <c r="C716" s="72"/>
      <c r="D716" s="72"/>
    </row>
    <row r="717" ht="64.5" customHeight="1">
      <c r="A717" s="72"/>
      <c r="B717" s="72"/>
      <c r="C717" s="72"/>
      <c r="D717" s="72"/>
    </row>
    <row r="718" ht="64.5" customHeight="1">
      <c r="A718" s="72"/>
      <c r="B718" s="72"/>
      <c r="C718" s="72"/>
      <c r="D718" s="72"/>
    </row>
    <row r="719" ht="64.5" customHeight="1">
      <c r="A719" s="72"/>
      <c r="B719" s="72"/>
      <c r="C719" s="72"/>
      <c r="D719" s="72"/>
    </row>
    <row r="720" ht="64.5" customHeight="1">
      <c r="A720" s="72"/>
      <c r="B720" s="72"/>
      <c r="C720" s="72"/>
      <c r="D720" s="72"/>
    </row>
    <row r="721" ht="64.5" customHeight="1">
      <c r="A721" s="72"/>
      <c r="B721" s="72"/>
      <c r="C721" s="72"/>
      <c r="D721" s="72"/>
    </row>
    <row r="722" ht="64.5" customHeight="1">
      <c r="A722" s="72"/>
      <c r="B722" s="72"/>
      <c r="C722" s="72"/>
      <c r="D722" s="72"/>
    </row>
    <row r="723" ht="64.5" customHeight="1">
      <c r="A723" s="72"/>
      <c r="B723" s="72"/>
      <c r="C723" s="72"/>
      <c r="D723" s="72"/>
    </row>
    <row r="724" ht="64.5" customHeight="1">
      <c r="A724" s="72"/>
      <c r="B724" s="72"/>
      <c r="C724" s="72"/>
      <c r="D724" s="72"/>
    </row>
    <row r="725" ht="64.5" customHeight="1">
      <c r="A725" s="72"/>
      <c r="B725" s="72"/>
      <c r="C725" s="72"/>
      <c r="D725" s="72"/>
    </row>
    <row r="726" ht="64.5" customHeight="1">
      <c r="A726" s="72"/>
      <c r="B726" s="72"/>
      <c r="C726" s="72"/>
      <c r="D726" s="72"/>
    </row>
    <row r="727" ht="64.5" customHeight="1">
      <c r="A727" s="72"/>
      <c r="B727" s="72"/>
      <c r="C727" s="72"/>
      <c r="D727" s="72"/>
    </row>
    <row r="728" ht="64.5" customHeight="1">
      <c r="A728" s="72"/>
      <c r="B728" s="72"/>
      <c r="C728" s="72"/>
      <c r="D728" s="72"/>
    </row>
    <row r="729" ht="64.5" customHeight="1">
      <c r="A729" s="72"/>
      <c r="B729" s="72"/>
      <c r="C729" s="72"/>
      <c r="D729" s="72"/>
    </row>
    <row r="730" ht="64.5" customHeight="1">
      <c r="A730" s="72"/>
      <c r="B730" s="72"/>
      <c r="C730" s="72"/>
      <c r="D730" s="72"/>
    </row>
    <row r="731" ht="64.5" customHeight="1">
      <c r="A731" s="72"/>
      <c r="B731" s="72"/>
      <c r="C731" s="72"/>
      <c r="D731" s="72"/>
    </row>
    <row r="732" ht="64.5" customHeight="1">
      <c r="A732" s="72"/>
      <c r="B732" s="72"/>
      <c r="C732" s="72"/>
      <c r="D732" s="72"/>
    </row>
    <row r="733" ht="64.5" customHeight="1">
      <c r="A733" s="72"/>
      <c r="B733" s="72"/>
      <c r="C733" s="72"/>
      <c r="D733" s="72"/>
    </row>
    <row r="734" ht="64.5" customHeight="1">
      <c r="A734" s="72"/>
      <c r="B734" s="72"/>
      <c r="C734" s="72"/>
      <c r="D734" s="72"/>
    </row>
    <row r="735" ht="64.5" customHeight="1">
      <c r="A735" s="72"/>
      <c r="B735" s="72"/>
      <c r="C735" s="72"/>
      <c r="D735" s="72"/>
    </row>
    <row r="736" ht="64.5" customHeight="1">
      <c r="A736" s="72"/>
      <c r="B736" s="72"/>
      <c r="C736" s="72"/>
      <c r="D736" s="72"/>
    </row>
    <row r="737" ht="64.5" customHeight="1">
      <c r="A737" s="72"/>
      <c r="B737" s="72"/>
      <c r="C737" s="72"/>
      <c r="D737" s="72"/>
    </row>
    <row r="738" ht="64.5" customHeight="1">
      <c r="A738" s="72"/>
      <c r="B738" s="72"/>
      <c r="C738" s="72"/>
      <c r="D738" s="72"/>
    </row>
    <row r="739" ht="64.5" customHeight="1">
      <c r="A739" s="72"/>
      <c r="B739" s="72"/>
      <c r="C739" s="72"/>
      <c r="D739" s="72"/>
    </row>
    <row r="740" ht="64.5" customHeight="1">
      <c r="A740" s="72"/>
      <c r="B740" s="72"/>
      <c r="C740" s="72"/>
      <c r="D740" s="72"/>
    </row>
    <row r="741" ht="64.5" customHeight="1">
      <c r="A741" s="72"/>
      <c r="B741" s="72"/>
      <c r="C741" s="72"/>
      <c r="D741" s="72"/>
    </row>
    <row r="742" ht="64.5" customHeight="1">
      <c r="A742" s="72"/>
      <c r="B742" s="72"/>
      <c r="C742" s="72"/>
      <c r="D742" s="72"/>
    </row>
    <row r="743" ht="64.5" customHeight="1">
      <c r="A743" s="72"/>
      <c r="B743" s="72"/>
      <c r="C743" s="72"/>
      <c r="D743" s="72"/>
    </row>
    <row r="744" ht="64.5" customHeight="1">
      <c r="A744" s="72"/>
      <c r="B744" s="72"/>
      <c r="C744" s="72"/>
      <c r="D744" s="72"/>
    </row>
    <row r="745" ht="64.5" customHeight="1">
      <c r="A745" s="72"/>
      <c r="B745" s="72"/>
      <c r="C745" s="72"/>
      <c r="D745" s="72"/>
    </row>
    <row r="746" ht="64.5" customHeight="1">
      <c r="A746" s="72"/>
      <c r="B746" s="72"/>
      <c r="C746" s="72"/>
      <c r="D746" s="72"/>
    </row>
    <row r="747" ht="64.5" customHeight="1">
      <c r="A747" s="72"/>
      <c r="B747" s="72"/>
      <c r="C747" s="72"/>
      <c r="D747" s="72"/>
    </row>
    <row r="748" ht="64.5" customHeight="1">
      <c r="A748" s="72"/>
      <c r="B748" s="72"/>
      <c r="C748" s="72"/>
      <c r="D748" s="72"/>
    </row>
    <row r="749" ht="64.5" customHeight="1">
      <c r="A749" s="72"/>
      <c r="B749" s="72"/>
      <c r="C749" s="72"/>
      <c r="D749" s="72"/>
    </row>
    <row r="750" ht="64.5" customHeight="1">
      <c r="A750" s="72"/>
      <c r="B750" s="72"/>
      <c r="C750" s="72"/>
      <c r="D750" s="72"/>
    </row>
    <row r="751" ht="64.5" customHeight="1">
      <c r="A751" s="72"/>
      <c r="B751" s="72"/>
      <c r="C751" s="72"/>
      <c r="D751" s="72"/>
    </row>
    <row r="752" ht="64.5" customHeight="1">
      <c r="A752" s="72"/>
      <c r="B752" s="72"/>
      <c r="C752" s="72"/>
      <c r="D752" s="72"/>
    </row>
    <row r="753" ht="64.5" customHeight="1">
      <c r="A753" s="72"/>
      <c r="B753" s="72"/>
      <c r="C753" s="72"/>
      <c r="D753" s="72"/>
    </row>
    <row r="754" ht="64.5" customHeight="1">
      <c r="A754" s="72"/>
      <c r="B754" s="72"/>
      <c r="C754" s="72"/>
      <c r="D754" s="72"/>
    </row>
    <row r="755" ht="64.5" customHeight="1">
      <c r="A755" s="72"/>
      <c r="B755" s="72"/>
      <c r="C755" s="72"/>
      <c r="D755" s="72"/>
    </row>
    <row r="756" ht="64.5" customHeight="1">
      <c r="A756" s="72"/>
      <c r="B756" s="72"/>
      <c r="C756" s="72"/>
      <c r="D756" s="72"/>
    </row>
    <row r="757" ht="64.5" customHeight="1">
      <c r="A757" s="72"/>
      <c r="B757" s="72"/>
      <c r="C757" s="72"/>
      <c r="D757" s="72"/>
    </row>
    <row r="758" ht="64.5" customHeight="1">
      <c r="A758" s="72"/>
      <c r="B758" s="72"/>
      <c r="C758" s="72"/>
      <c r="D758" s="72"/>
    </row>
    <row r="759" ht="64.5" customHeight="1">
      <c r="A759" s="72"/>
      <c r="B759" s="72"/>
      <c r="C759" s="72"/>
      <c r="D759" s="72"/>
    </row>
    <row r="760" ht="64.5" customHeight="1">
      <c r="A760" s="72"/>
      <c r="B760" s="72"/>
      <c r="C760" s="72"/>
      <c r="D760" s="72"/>
    </row>
    <row r="761" ht="64.5" customHeight="1">
      <c r="A761" s="72"/>
      <c r="B761" s="72"/>
      <c r="C761" s="72"/>
      <c r="D761" s="72"/>
    </row>
    <row r="762" ht="64.5" customHeight="1">
      <c r="A762" s="72"/>
      <c r="B762" s="72"/>
      <c r="C762" s="72"/>
      <c r="D762" s="72"/>
    </row>
    <row r="763" ht="64.5" customHeight="1">
      <c r="A763" s="72"/>
      <c r="B763" s="72"/>
      <c r="C763" s="72"/>
      <c r="D763" s="72"/>
    </row>
    <row r="764" ht="64.5" customHeight="1">
      <c r="A764" s="72"/>
      <c r="B764" s="72"/>
      <c r="C764" s="72"/>
      <c r="D764" s="72"/>
    </row>
    <row r="765" ht="64.5" customHeight="1">
      <c r="A765" s="72"/>
      <c r="B765" s="72"/>
      <c r="C765" s="72"/>
      <c r="D765" s="72"/>
    </row>
    <row r="766" ht="64.5" customHeight="1">
      <c r="A766" s="72"/>
      <c r="B766" s="72"/>
      <c r="C766" s="72"/>
      <c r="D766" s="72"/>
    </row>
    <row r="767" ht="64.5" customHeight="1">
      <c r="A767" s="72"/>
      <c r="B767" s="72"/>
      <c r="C767" s="72"/>
      <c r="D767" s="72"/>
    </row>
    <row r="768" ht="64.5" customHeight="1">
      <c r="A768" s="72"/>
      <c r="B768" s="72"/>
      <c r="C768" s="72"/>
      <c r="D768" s="72"/>
    </row>
    <row r="769" ht="64.5" customHeight="1">
      <c r="A769" s="72"/>
      <c r="B769" s="72"/>
      <c r="C769" s="72"/>
      <c r="D769" s="72"/>
    </row>
    <row r="770" ht="64.5" customHeight="1">
      <c r="A770" s="72"/>
      <c r="B770" s="72"/>
      <c r="C770" s="72"/>
      <c r="D770" s="72"/>
    </row>
    <row r="771" ht="64.5" customHeight="1">
      <c r="A771" s="72"/>
      <c r="B771" s="72"/>
      <c r="C771" s="72"/>
      <c r="D771" s="72"/>
    </row>
    <row r="772" ht="64.5" customHeight="1">
      <c r="A772" s="72"/>
      <c r="B772" s="72"/>
      <c r="C772" s="72"/>
      <c r="D772" s="72"/>
    </row>
    <row r="773" ht="64.5" customHeight="1">
      <c r="A773" s="72"/>
      <c r="B773" s="72"/>
      <c r="C773" s="72"/>
      <c r="D773" s="72"/>
    </row>
    <row r="774" ht="64.5" customHeight="1">
      <c r="A774" s="72"/>
      <c r="B774" s="72"/>
      <c r="C774" s="72"/>
      <c r="D774" s="72"/>
    </row>
    <row r="775" ht="64.5" customHeight="1">
      <c r="A775" s="72"/>
      <c r="B775" s="72"/>
      <c r="C775" s="72"/>
      <c r="D775" s="72"/>
    </row>
    <row r="776" ht="64.5" customHeight="1">
      <c r="A776" s="72"/>
      <c r="B776" s="72"/>
      <c r="C776" s="72"/>
      <c r="D776" s="72"/>
    </row>
    <row r="777" ht="64.5" customHeight="1">
      <c r="A777" s="72"/>
      <c r="B777" s="72"/>
      <c r="C777" s="72"/>
      <c r="D777" s="72"/>
    </row>
    <row r="778" ht="64.5" customHeight="1">
      <c r="A778" s="72"/>
      <c r="B778" s="72"/>
      <c r="C778" s="72"/>
      <c r="D778" s="72"/>
    </row>
    <row r="779" ht="64.5" customHeight="1">
      <c r="A779" s="72"/>
      <c r="B779" s="72"/>
      <c r="C779" s="72"/>
      <c r="D779" s="72"/>
    </row>
    <row r="780" ht="64.5" customHeight="1">
      <c r="A780" s="72"/>
      <c r="B780" s="72"/>
      <c r="C780" s="72"/>
      <c r="D780" s="72"/>
    </row>
    <row r="781" ht="64.5" customHeight="1">
      <c r="A781" s="72"/>
      <c r="B781" s="72"/>
      <c r="C781" s="72"/>
      <c r="D781" s="72"/>
    </row>
    <row r="782" ht="64.5" customHeight="1">
      <c r="A782" s="72"/>
      <c r="B782" s="72"/>
      <c r="C782" s="72"/>
      <c r="D782" s="72"/>
    </row>
    <row r="783" ht="64.5" customHeight="1">
      <c r="A783" s="72"/>
      <c r="B783" s="72"/>
      <c r="C783" s="72"/>
      <c r="D783" s="72"/>
    </row>
    <row r="784" ht="64.5" customHeight="1">
      <c r="A784" s="72"/>
      <c r="B784" s="72"/>
      <c r="C784" s="72"/>
      <c r="D784" s="72"/>
    </row>
    <row r="785" ht="64.5" customHeight="1">
      <c r="A785" s="72"/>
      <c r="B785" s="72"/>
      <c r="C785" s="72"/>
      <c r="D785" s="72"/>
    </row>
    <row r="786" ht="64.5" customHeight="1">
      <c r="A786" s="72"/>
      <c r="B786" s="72"/>
      <c r="C786" s="72"/>
      <c r="D786" s="72"/>
    </row>
    <row r="787" ht="64.5" customHeight="1">
      <c r="A787" s="72"/>
      <c r="B787" s="72"/>
      <c r="C787" s="72"/>
      <c r="D787" s="72"/>
    </row>
    <row r="788" ht="64.5" customHeight="1">
      <c r="A788" s="72"/>
      <c r="B788" s="72"/>
      <c r="C788" s="72"/>
      <c r="D788" s="72"/>
    </row>
    <row r="789" ht="64.5" customHeight="1">
      <c r="A789" s="72"/>
      <c r="B789" s="72"/>
      <c r="C789" s="72"/>
      <c r="D789" s="72"/>
    </row>
    <row r="790" ht="64.5" customHeight="1">
      <c r="A790" s="72"/>
      <c r="B790" s="72"/>
      <c r="C790" s="72"/>
      <c r="D790" s="72"/>
    </row>
    <row r="791" ht="64.5" customHeight="1">
      <c r="A791" s="72"/>
      <c r="B791" s="72"/>
      <c r="C791" s="72"/>
      <c r="D791" s="72"/>
    </row>
    <row r="792" ht="64.5" customHeight="1">
      <c r="A792" s="72"/>
      <c r="B792" s="72"/>
      <c r="C792" s="72"/>
      <c r="D792" s="72"/>
    </row>
    <row r="793" ht="64.5" customHeight="1">
      <c r="A793" s="72"/>
      <c r="B793" s="72"/>
      <c r="C793" s="72"/>
      <c r="D793" s="72"/>
    </row>
    <row r="794" ht="64.5" customHeight="1">
      <c r="A794" s="72"/>
      <c r="B794" s="72"/>
      <c r="C794" s="72"/>
      <c r="D794" s="72"/>
    </row>
    <row r="795" ht="64.5" customHeight="1">
      <c r="A795" s="72"/>
      <c r="B795" s="72"/>
      <c r="C795" s="72"/>
      <c r="D795" s="72"/>
    </row>
    <row r="796" ht="64.5" customHeight="1">
      <c r="A796" s="72"/>
      <c r="B796" s="72"/>
      <c r="C796" s="72"/>
      <c r="D796" s="72"/>
    </row>
    <row r="797" ht="64.5" customHeight="1">
      <c r="A797" s="72"/>
      <c r="B797" s="72"/>
      <c r="C797" s="72"/>
      <c r="D797" s="72"/>
    </row>
    <row r="798" ht="64.5" customHeight="1">
      <c r="A798" s="72"/>
      <c r="B798" s="72"/>
      <c r="C798" s="72"/>
      <c r="D798" s="72"/>
    </row>
    <row r="799" ht="64.5" customHeight="1">
      <c r="A799" s="72"/>
      <c r="B799" s="72"/>
      <c r="C799" s="72"/>
      <c r="D799" s="72"/>
    </row>
    <row r="800" ht="64.5" customHeight="1">
      <c r="A800" s="72"/>
      <c r="B800" s="72"/>
      <c r="C800" s="72"/>
      <c r="D800" s="72"/>
    </row>
    <row r="801" ht="64.5" customHeight="1">
      <c r="A801" s="72"/>
      <c r="B801" s="72"/>
      <c r="C801" s="72"/>
      <c r="D801" s="72"/>
    </row>
    <row r="802" ht="64.5" customHeight="1">
      <c r="A802" s="72"/>
      <c r="B802" s="72"/>
      <c r="C802" s="72"/>
      <c r="D802" s="72"/>
    </row>
    <row r="803" ht="64.5" customHeight="1">
      <c r="A803" s="72"/>
      <c r="B803" s="72"/>
      <c r="C803" s="72"/>
      <c r="D803" s="72"/>
    </row>
    <row r="804" ht="64.5" customHeight="1">
      <c r="A804" s="72"/>
      <c r="B804" s="72"/>
      <c r="C804" s="72"/>
      <c r="D804" s="72"/>
    </row>
    <row r="805" ht="64.5" customHeight="1">
      <c r="A805" s="72"/>
      <c r="B805" s="72"/>
      <c r="C805" s="72"/>
      <c r="D805" s="72"/>
    </row>
    <row r="806" ht="64.5" customHeight="1">
      <c r="A806" s="72"/>
      <c r="B806" s="72"/>
      <c r="C806" s="72"/>
      <c r="D806" s="72"/>
    </row>
    <row r="807" ht="64.5" customHeight="1">
      <c r="A807" s="72"/>
      <c r="B807" s="72"/>
      <c r="C807" s="72"/>
      <c r="D807" s="72"/>
    </row>
    <row r="808" ht="64.5" customHeight="1">
      <c r="A808" s="72"/>
      <c r="B808" s="72"/>
      <c r="C808" s="72"/>
      <c r="D808" s="72"/>
    </row>
    <row r="809" ht="64.5" customHeight="1">
      <c r="A809" s="72"/>
      <c r="B809" s="72"/>
      <c r="C809" s="72"/>
      <c r="D809" s="72"/>
    </row>
    <row r="810" ht="64.5" customHeight="1">
      <c r="A810" s="72"/>
      <c r="B810" s="72"/>
      <c r="C810" s="72"/>
      <c r="D810" s="72"/>
    </row>
    <row r="811" ht="64.5" customHeight="1">
      <c r="A811" s="72"/>
      <c r="B811" s="72"/>
      <c r="C811" s="72"/>
      <c r="D811" s="72"/>
    </row>
    <row r="812" ht="64.5" customHeight="1">
      <c r="A812" s="72"/>
      <c r="B812" s="72"/>
      <c r="C812" s="72"/>
      <c r="D812" s="72"/>
    </row>
    <row r="813" ht="64.5" customHeight="1">
      <c r="A813" s="72"/>
      <c r="B813" s="72"/>
      <c r="C813" s="72"/>
      <c r="D813" s="72"/>
    </row>
    <row r="814" ht="64.5" customHeight="1">
      <c r="A814" s="72"/>
      <c r="B814" s="72"/>
      <c r="C814" s="72"/>
      <c r="D814" s="72"/>
    </row>
    <row r="815" ht="64.5" customHeight="1">
      <c r="A815" s="72"/>
      <c r="B815" s="72"/>
      <c r="C815" s="72"/>
      <c r="D815" s="72"/>
    </row>
    <row r="816" ht="64.5" customHeight="1">
      <c r="A816" s="72"/>
      <c r="B816" s="72"/>
      <c r="C816" s="72"/>
      <c r="D816" s="72"/>
    </row>
    <row r="817" ht="64.5" customHeight="1">
      <c r="A817" s="72"/>
      <c r="B817" s="72"/>
      <c r="C817" s="72"/>
      <c r="D817" s="72"/>
    </row>
    <row r="818" ht="64.5" customHeight="1">
      <c r="A818" s="72"/>
      <c r="B818" s="72"/>
      <c r="C818" s="72"/>
      <c r="D818" s="72"/>
    </row>
    <row r="819" ht="64.5" customHeight="1">
      <c r="A819" s="72"/>
      <c r="B819" s="72"/>
      <c r="C819" s="72"/>
      <c r="D819" s="72"/>
    </row>
    <row r="820" ht="64.5" customHeight="1">
      <c r="A820" s="72"/>
      <c r="B820" s="72"/>
      <c r="C820" s="72"/>
      <c r="D820" s="72"/>
    </row>
    <row r="821" ht="64.5" customHeight="1">
      <c r="A821" s="72"/>
      <c r="B821" s="72"/>
      <c r="C821" s="72"/>
      <c r="D821" s="72"/>
    </row>
    <row r="822" ht="64.5" customHeight="1">
      <c r="A822" s="72"/>
      <c r="B822" s="72"/>
      <c r="C822" s="72"/>
      <c r="D822" s="72"/>
    </row>
    <row r="823" ht="64.5" customHeight="1">
      <c r="A823" s="72"/>
      <c r="B823" s="72"/>
      <c r="C823" s="72"/>
      <c r="D823" s="72"/>
    </row>
    <row r="824" ht="64.5" customHeight="1">
      <c r="A824" s="72"/>
      <c r="B824" s="72"/>
      <c r="C824" s="72"/>
      <c r="D824" s="72"/>
    </row>
    <row r="825" ht="64.5" customHeight="1">
      <c r="A825" s="72"/>
      <c r="B825" s="72"/>
      <c r="C825" s="72"/>
      <c r="D825" s="72"/>
    </row>
    <row r="826" ht="64.5" customHeight="1">
      <c r="A826" s="72"/>
      <c r="B826" s="72"/>
      <c r="C826" s="72"/>
      <c r="D826" s="72"/>
    </row>
    <row r="827" ht="64.5" customHeight="1">
      <c r="A827" s="72"/>
      <c r="B827" s="72"/>
      <c r="C827" s="72"/>
      <c r="D827" s="72"/>
    </row>
    <row r="828" ht="64.5" customHeight="1">
      <c r="A828" s="72"/>
      <c r="B828" s="72"/>
      <c r="C828" s="72"/>
      <c r="D828" s="72"/>
    </row>
    <row r="829" ht="64.5" customHeight="1">
      <c r="A829" s="72"/>
      <c r="B829" s="72"/>
      <c r="C829" s="72"/>
      <c r="D829" s="72"/>
    </row>
    <row r="830" ht="64.5" customHeight="1">
      <c r="A830" s="72"/>
      <c r="B830" s="72"/>
      <c r="C830" s="72"/>
      <c r="D830" s="72"/>
    </row>
    <row r="831" ht="64.5" customHeight="1">
      <c r="A831" s="72"/>
      <c r="B831" s="72"/>
      <c r="C831" s="72"/>
      <c r="D831" s="72"/>
    </row>
    <row r="832" ht="64.5" customHeight="1">
      <c r="A832" s="72"/>
      <c r="B832" s="72"/>
      <c r="C832" s="72"/>
      <c r="D832" s="72"/>
    </row>
    <row r="833" ht="64.5" customHeight="1">
      <c r="A833" s="72"/>
      <c r="B833" s="72"/>
      <c r="C833" s="72"/>
      <c r="D833" s="72"/>
    </row>
    <row r="834" ht="64.5" customHeight="1">
      <c r="A834" s="72"/>
      <c r="B834" s="72"/>
      <c r="C834" s="72"/>
      <c r="D834" s="72"/>
    </row>
    <row r="835" ht="64.5" customHeight="1">
      <c r="A835" s="72"/>
      <c r="B835" s="72"/>
      <c r="C835" s="72"/>
      <c r="D835" s="72"/>
    </row>
    <row r="836" ht="64.5" customHeight="1">
      <c r="A836" s="72"/>
      <c r="B836" s="72"/>
      <c r="C836" s="72"/>
      <c r="D836" s="72"/>
    </row>
    <row r="837" ht="64.5" customHeight="1">
      <c r="A837" s="72"/>
      <c r="B837" s="72"/>
      <c r="C837" s="72"/>
      <c r="D837" s="72"/>
    </row>
    <row r="838" ht="64.5" customHeight="1">
      <c r="A838" s="72"/>
      <c r="B838" s="72"/>
      <c r="C838" s="72"/>
      <c r="D838" s="72"/>
    </row>
    <row r="839" ht="64.5" customHeight="1">
      <c r="A839" s="72"/>
      <c r="B839" s="72"/>
      <c r="C839" s="72"/>
      <c r="D839" s="72"/>
    </row>
    <row r="840" ht="64.5" customHeight="1">
      <c r="A840" s="72"/>
      <c r="B840" s="72"/>
      <c r="C840" s="72"/>
      <c r="D840" s="72"/>
    </row>
    <row r="841" ht="64.5" customHeight="1">
      <c r="A841" s="72"/>
      <c r="B841" s="72"/>
      <c r="C841" s="72"/>
      <c r="D841" s="72"/>
    </row>
    <row r="842" ht="64.5" customHeight="1">
      <c r="A842" s="72"/>
      <c r="B842" s="72"/>
      <c r="C842" s="72"/>
      <c r="D842" s="72"/>
    </row>
    <row r="843" ht="64.5" customHeight="1">
      <c r="A843" s="72"/>
      <c r="B843" s="72"/>
      <c r="C843" s="72"/>
      <c r="D843" s="72"/>
    </row>
    <row r="844" ht="64.5" customHeight="1">
      <c r="A844" s="72"/>
      <c r="B844" s="72"/>
      <c r="C844" s="72"/>
      <c r="D844" s="72"/>
    </row>
    <row r="845" ht="64.5" customHeight="1">
      <c r="A845" s="72"/>
      <c r="B845" s="72"/>
      <c r="C845" s="72"/>
      <c r="D845" s="72"/>
    </row>
    <row r="846" ht="64.5" customHeight="1">
      <c r="A846" s="72"/>
      <c r="B846" s="72"/>
      <c r="C846" s="72"/>
      <c r="D846" s="72"/>
    </row>
    <row r="847" ht="64.5" customHeight="1">
      <c r="A847" s="72"/>
      <c r="B847" s="72"/>
      <c r="C847" s="72"/>
      <c r="D847" s="72"/>
    </row>
    <row r="848" ht="64.5" customHeight="1">
      <c r="A848" s="72"/>
      <c r="B848" s="72"/>
      <c r="C848" s="72"/>
      <c r="D848" s="72"/>
    </row>
    <row r="849" ht="64.5" customHeight="1">
      <c r="A849" s="72"/>
      <c r="B849" s="72"/>
      <c r="C849" s="72"/>
      <c r="D849" s="72"/>
    </row>
    <row r="850" ht="64.5" customHeight="1">
      <c r="A850" s="72"/>
      <c r="B850" s="72"/>
      <c r="C850" s="72"/>
      <c r="D850" s="72"/>
    </row>
    <row r="851" ht="64.5" customHeight="1">
      <c r="A851" s="72"/>
      <c r="B851" s="72"/>
      <c r="C851" s="72"/>
      <c r="D851" s="72"/>
    </row>
    <row r="852" ht="64.5" customHeight="1">
      <c r="A852" s="72"/>
      <c r="B852" s="72"/>
      <c r="C852" s="72"/>
      <c r="D852" s="72"/>
    </row>
    <row r="853" ht="64.5" customHeight="1">
      <c r="A853" s="72"/>
      <c r="B853" s="72"/>
      <c r="C853" s="72"/>
      <c r="D853" s="72"/>
    </row>
    <row r="854" ht="64.5" customHeight="1">
      <c r="A854" s="72"/>
      <c r="B854" s="72"/>
      <c r="C854" s="72"/>
      <c r="D854" s="72"/>
    </row>
    <row r="855" ht="64.5" customHeight="1">
      <c r="A855" s="72"/>
      <c r="B855" s="72"/>
      <c r="C855" s="72"/>
      <c r="D855" s="72"/>
    </row>
    <row r="856" ht="64.5" customHeight="1">
      <c r="A856" s="72"/>
      <c r="B856" s="72"/>
      <c r="C856" s="72"/>
      <c r="D856" s="72"/>
    </row>
    <row r="857" ht="64.5" customHeight="1">
      <c r="A857" s="72"/>
      <c r="B857" s="72"/>
      <c r="C857" s="72"/>
      <c r="D857" s="72"/>
    </row>
    <row r="858" ht="64.5" customHeight="1">
      <c r="A858" s="72"/>
      <c r="B858" s="72"/>
      <c r="C858" s="72"/>
      <c r="D858" s="72"/>
    </row>
    <row r="859" ht="64.5" customHeight="1">
      <c r="A859" s="72"/>
      <c r="B859" s="72"/>
      <c r="C859" s="72"/>
      <c r="D859" s="72"/>
    </row>
    <row r="860" ht="64.5" customHeight="1">
      <c r="A860" s="72"/>
      <c r="B860" s="72"/>
      <c r="C860" s="72"/>
      <c r="D860" s="72"/>
    </row>
    <row r="861" ht="64.5" customHeight="1">
      <c r="A861" s="72"/>
      <c r="B861" s="72"/>
      <c r="C861" s="72"/>
      <c r="D861" s="72"/>
    </row>
    <row r="862" ht="64.5" customHeight="1">
      <c r="A862" s="72"/>
      <c r="B862" s="72"/>
      <c r="C862" s="72"/>
      <c r="D862" s="72"/>
    </row>
    <row r="863" ht="64.5" customHeight="1">
      <c r="A863" s="72"/>
      <c r="B863" s="72"/>
      <c r="C863" s="72"/>
      <c r="D863" s="72"/>
    </row>
    <row r="864" ht="64.5" customHeight="1">
      <c r="A864" s="72"/>
      <c r="B864" s="72"/>
      <c r="C864" s="72"/>
      <c r="D864" s="72"/>
    </row>
    <row r="865" ht="64.5" customHeight="1">
      <c r="A865" s="72"/>
      <c r="B865" s="72"/>
      <c r="C865" s="72"/>
      <c r="D865" s="72"/>
    </row>
    <row r="866" ht="64.5" customHeight="1">
      <c r="A866" s="72"/>
      <c r="B866" s="72"/>
      <c r="C866" s="72"/>
      <c r="D866" s="72"/>
    </row>
    <row r="867" ht="64.5" customHeight="1">
      <c r="A867" s="72"/>
      <c r="B867" s="72"/>
      <c r="C867" s="72"/>
      <c r="D867" s="72"/>
    </row>
    <row r="868" ht="64.5" customHeight="1">
      <c r="A868" s="72"/>
      <c r="B868" s="72"/>
      <c r="C868" s="72"/>
      <c r="D868" s="72"/>
    </row>
    <row r="869" ht="64.5" customHeight="1">
      <c r="A869" s="72"/>
      <c r="B869" s="72"/>
      <c r="C869" s="72"/>
      <c r="D869" s="72"/>
    </row>
    <row r="870" ht="64.5" customHeight="1">
      <c r="A870" s="72"/>
      <c r="B870" s="72"/>
      <c r="C870" s="72"/>
      <c r="D870" s="72"/>
    </row>
    <row r="871" ht="64.5" customHeight="1">
      <c r="A871" s="72"/>
      <c r="B871" s="72"/>
      <c r="C871" s="72"/>
      <c r="D871" s="72"/>
    </row>
    <row r="872" ht="64.5" customHeight="1">
      <c r="A872" s="72"/>
      <c r="B872" s="72"/>
      <c r="C872" s="72"/>
      <c r="D872" s="72"/>
    </row>
    <row r="873" ht="64.5" customHeight="1">
      <c r="A873" s="72"/>
      <c r="B873" s="72"/>
      <c r="C873" s="72"/>
      <c r="D873" s="72"/>
    </row>
    <row r="874" ht="64.5" customHeight="1">
      <c r="A874" s="72"/>
      <c r="B874" s="72"/>
      <c r="C874" s="72"/>
      <c r="D874" s="72"/>
    </row>
    <row r="875" ht="64.5" customHeight="1">
      <c r="A875" s="72"/>
      <c r="B875" s="72"/>
      <c r="C875" s="72"/>
      <c r="D875" s="72"/>
    </row>
    <row r="876" ht="64.5" customHeight="1">
      <c r="A876" s="72"/>
      <c r="B876" s="72"/>
      <c r="C876" s="72"/>
      <c r="D876" s="72"/>
    </row>
    <row r="877" ht="64.5" customHeight="1">
      <c r="A877" s="72"/>
      <c r="B877" s="72"/>
      <c r="C877" s="72"/>
      <c r="D877" s="72"/>
    </row>
    <row r="878" ht="64.5" customHeight="1">
      <c r="A878" s="72"/>
      <c r="B878" s="72"/>
      <c r="C878" s="72"/>
      <c r="D878" s="72"/>
    </row>
    <row r="879" ht="64.5" customHeight="1">
      <c r="A879" s="72"/>
      <c r="B879" s="72"/>
      <c r="C879" s="72"/>
      <c r="D879" s="72"/>
    </row>
    <row r="880" ht="64.5" customHeight="1">
      <c r="A880" s="72"/>
      <c r="B880" s="72"/>
      <c r="C880" s="72"/>
      <c r="D880" s="72"/>
    </row>
    <row r="881" ht="64.5" customHeight="1">
      <c r="A881" s="72"/>
      <c r="B881" s="72"/>
      <c r="C881" s="72"/>
      <c r="D881" s="72"/>
    </row>
    <row r="882" ht="64.5" customHeight="1">
      <c r="A882" s="72"/>
      <c r="B882" s="72"/>
      <c r="C882" s="72"/>
      <c r="D882" s="72"/>
    </row>
    <row r="883" ht="64.5" customHeight="1">
      <c r="A883" s="72"/>
      <c r="B883" s="72"/>
      <c r="C883" s="72"/>
      <c r="D883" s="72"/>
    </row>
    <row r="884" ht="64.5" customHeight="1">
      <c r="A884" s="72"/>
      <c r="B884" s="72"/>
      <c r="C884" s="72"/>
      <c r="D884" s="72"/>
    </row>
    <row r="885" ht="64.5" customHeight="1">
      <c r="A885" s="72"/>
      <c r="B885" s="72"/>
      <c r="C885" s="72"/>
      <c r="D885" s="72"/>
    </row>
    <row r="886" ht="64.5" customHeight="1">
      <c r="A886" s="72"/>
      <c r="B886" s="72"/>
      <c r="C886" s="72"/>
      <c r="D886" s="72"/>
    </row>
    <row r="887" ht="64.5" customHeight="1">
      <c r="A887" s="72"/>
      <c r="B887" s="72"/>
      <c r="C887" s="72"/>
      <c r="D887" s="72"/>
    </row>
    <row r="888" ht="64.5" customHeight="1">
      <c r="A888" s="72"/>
      <c r="B888" s="72"/>
      <c r="C888" s="72"/>
      <c r="D888" s="72"/>
    </row>
    <row r="889" ht="64.5" customHeight="1">
      <c r="A889" s="72"/>
      <c r="B889" s="72"/>
      <c r="C889" s="72"/>
      <c r="D889" s="72"/>
    </row>
    <row r="890" ht="64.5" customHeight="1">
      <c r="A890" s="72"/>
      <c r="B890" s="72"/>
      <c r="C890" s="72"/>
      <c r="D890" s="72"/>
    </row>
    <row r="891" ht="64.5" customHeight="1">
      <c r="A891" s="72"/>
      <c r="B891" s="72"/>
      <c r="C891" s="72"/>
      <c r="D891" s="72"/>
    </row>
    <row r="892" ht="64.5" customHeight="1">
      <c r="A892" s="72"/>
      <c r="B892" s="72"/>
      <c r="C892" s="72"/>
      <c r="D892" s="72"/>
    </row>
    <row r="893" ht="64.5" customHeight="1">
      <c r="A893" s="72"/>
      <c r="B893" s="72"/>
      <c r="C893" s="72"/>
      <c r="D893" s="72"/>
    </row>
    <row r="894" ht="64.5" customHeight="1">
      <c r="A894" s="72"/>
      <c r="B894" s="72"/>
      <c r="C894" s="72"/>
      <c r="D894" s="72"/>
    </row>
    <row r="895" ht="64.5" customHeight="1">
      <c r="A895" s="72"/>
      <c r="B895" s="72"/>
      <c r="C895" s="72"/>
      <c r="D895" s="72"/>
    </row>
    <row r="896" ht="64.5" customHeight="1">
      <c r="A896" s="72"/>
      <c r="B896" s="72"/>
      <c r="C896" s="72"/>
      <c r="D896" s="72"/>
    </row>
    <row r="897" ht="64.5" customHeight="1">
      <c r="A897" s="72"/>
      <c r="B897" s="72"/>
      <c r="C897" s="72"/>
      <c r="D897" s="72"/>
    </row>
    <row r="898" ht="64.5" customHeight="1">
      <c r="A898" s="72"/>
      <c r="B898" s="72"/>
      <c r="C898" s="72"/>
      <c r="D898" s="72"/>
    </row>
    <row r="899" ht="64.5" customHeight="1">
      <c r="A899" s="72"/>
      <c r="B899" s="72"/>
      <c r="C899" s="72"/>
      <c r="D899" s="72"/>
    </row>
    <row r="900" ht="64.5" customHeight="1">
      <c r="A900" s="72"/>
      <c r="B900" s="72"/>
      <c r="C900" s="72"/>
      <c r="D900" s="72"/>
    </row>
    <row r="901" ht="64.5" customHeight="1">
      <c r="A901" s="72"/>
      <c r="B901" s="72"/>
      <c r="C901" s="72"/>
      <c r="D901" s="72"/>
    </row>
    <row r="902" ht="64.5" customHeight="1">
      <c r="A902" s="72"/>
      <c r="B902" s="72"/>
      <c r="C902" s="72"/>
      <c r="D902" s="72"/>
    </row>
    <row r="903" ht="64.5" customHeight="1">
      <c r="A903" s="72"/>
      <c r="B903" s="72"/>
      <c r="C903" s="72"/>
      <c r="D903" s="72"/>
    </row>
    <row r="904" ht="64.5" customHeight="1">
      <c r="A904" s="72"/>
      <c r="B904" s="72"/>
      <c r="C904" s="72"/>
      <c r="D904" s="72"/>
    </row>
    <row r="905" ht="64.5" customHeight="1">
      <c r="A905" s="72"/>
      <c r="B905" s="72"/>
      <c r="C905" s="72"/>
      <c r="D905" s="72"/>
    </row>
    <row r="906" ht="64.5" customHeight="1">
      <c r="A906" s="72"/>
      <c r="B906" s="72"/>
      <c r="C906" s="72"/>
      <c r="D906" s="72"/>
    </row>
    <row r="907" ht="64.5" customHeight="1">
      <c r="A907" s="72"/>
      <c r="B907" s="72"/>
      <c r="C907" s="72"/>
      <c r="D907" s="72"/>
    </row>
    <row r="908" ht="64.5" customHeight="1">
      <c r="A908" s="72"/>
      <c r="B908" s="72"/>
      <c r="C908" s="72"/>
      <c r="D908" s="72"/>
    </row>
    <row r="909" ht="64.5" customHeight="1">
      <c r="A909" s="72"/>
      <c r="B909" s="72"/>
      <c r="C909" s="72"/>
      <c r="D909" s="72"/>
    </row>
    <row r="910" ht="64.5" customHeight="1">
      <c r="A910" s="72"/>
      <c r="B910" s="72"/>
      <c r="C910" s="72"/>
      <c r="D910" s="72"/>
    </row>
    <row r="911" ht="64.5" customHeight="1">
      <c r="A911" s="72"/>
      <c r="B911" s="72"/>
      <c r="C911" s="72"/>
      <c r="D911" s="72"/>
    </row>
    <row r="912" ht="64.5" customHeight="1">
      <c r="A912" s="72"/>
      <c r="B912" s="72"/>
      <c r="C912" s="72"/>
      <c r="D912" s="72"/>
    </row>
    <row r="913" ht="64.5" customHeight="1">
      <c r="A913" s="72"/>
      <c r="B913" s="72"/>
      <c r="C913" s="72"/>
      <c r="D913" s="72"/>
    </row>
    <row r="914" ht="64.5" customHeight="1">
      <c r="A914" s="72"/>
      <c r="B914" s="72"/>
      <c r="C914" s="72"/>
      <c r="D914" s="72"/>
    </row>
    <row r="915" ht="64.5" customHeight="1">
      <c r="A915" s="72"/>
      <c r="B915" s="72"/>
      <c r="C915" s="72"/>
      <c r="D915" s="72"/>
    </row>
    <row r="916" ht="64.5" customHeight="1">
      <c r="A916" s="72"/>
      <c r="B916" s="72"/>
      <c r="C916" s="72"/>
      <c r="D916" s="72"/>
    </row>
    <row r="917" ht="64.5" customHeight="1">
      <c r="A917" s="72"/>
      <c r="B917" s="72"/>
      <c r="C917" s="72"/>
      <c r="D917" s="72"/>
    </row>
    <row r="918" ht="64.5" customHeight="1">
      <c r="A918" s="72"/>
      <c r="B918" s="72"/>
      <c r="C918" s="72"/>
      <c r="D918" s="72"/>
    </row>
    <row r="919" ht="64.5" customHeight="1">
      <c r="A919" s="72"/>
      <c r="B919" s="72"/>
      <c r="C919" s="72"/>
      <c r="D919" s="72"/>
    </row>
    <row r="920" ht="64.5" customHeight="1">
      <c r="A920" s="72"/>
      <c r="B920" s="72"/>
      <c r="C920" s="72"/>
      <c r="D920" s="72"/>
    </row>
    <row r="921" ht="64.5" customHeight="1">
      <c r="A921" s="72"/>
      <c r="B921" s="72"/>
      <c r="C921" s="72"/>
      <c r="D921" s="72"/>
    </row>
    <row r="922" ht="64.5" customHeight="1">
      <c r="A922" s="72"/>
      <c r="B922" s="72"/>
      <c r="C922" s="72"/>
      <c r="D922" s="72"/>
    </row>
    <row r="923" ht="64.5" customHeight="1">
      <c r="A923" s="72"/>
      <c r="B923" s="72"/>
      <c r="C923" s="72"/>
      <c r="D923" s="72"/>
    </row>
    <row r="924" ht="64.5" customHeight="1">
      <c r="A924" s="72"/>
      <c r="B924" s="72"/>
      <c r="C924" s="72"/>
      <c r="D924" s="72"/>
    </row>
    <row r="925" ht="64.5" customHeight="1">
      <c r="A925" s="72"/>
      <c r="B925" s="72"/>
      <c r="C925" s="72"/>
      <c r="D925" s="72"/>
    </row>
    <row r="926" ht="64.5" customHeight="1">
      <c r="A926" s="72"/>
      <c r="B926" s="72"/>
      <c r="C926" s="72"/>
      <c r="D926" s="72"/>
    </row>
    <row r="927" ht="64.5" customHeight="1">
      <c r="A927" s="72"/>
      <c r="B927" s="72"/>
      <c r="C927" s="72"/>
      <c r="D927" s="72"/>
    </row>
    <row r="928" ht="64.5" customHeight="1">
      <c r="A928" s="72"/>
      <c r="B928" s="72"/>
      <c r="C928" s="72"/>
      <c r="D928" s="72"/>
    </row>
    <row r="929" ht="64.5" customHeight="1">
      <c r="A929" s="72"/>
      <c r="B929" s="72"/>
      <c r="C929" s="72"/>
      <c r="D929" s="72"/>
    </row>
    <row r="930" ht="64.5" customHeight="1">
      <c r="A930" s="72"/>
      <c r="B930" s="72"/>
      <c r="C930" s="72"/>
      <c r="D930" s="72"/>
    </row>
    <row r="931" ht="64.5" customHeight="1">
      <c r="A931" s="72"/>
      <c r="B931" s="72"/>
      <c r="C931" s="72"/>
      <c r="D931" s="72"/>
    </row>
    <row r="932" ht="64.5" customHeight="1">
      <c r="A932" s="72"/>
      <c r="B932" s="72"/>
      <c r="C932" s="72"/>
      <c r="D932" s="72"/>
    </row>
    <row r="933" ht="64.5" customHeight="1">
      <c r="A933" s="72"/>
      <c r="B933" s="72"/>
      <c r="C933" s="72"/>
      <c r="D933" s="72"/>
    </row>
    <row r="934" ht="64.5" customHeight="1">
      <c r="A934" s="72"/>
      <c r="B934" s="72"/>
      <c r="C934" s="72"/>
      <c r="D934" s="72"/>
    </row>
    <row r="935" ht="64.5" customHeight="1">
      <c r="A935" s="72"/>
      <c r="B935" s="72"/>
      <c r="C935" s="72"/>
      <c r="D935" s="72"/>
    </row>
    <row r="936" ht="64.5" customHeight="1">
      <c r="A936" s="72"/>
      <c r="B936" s="72"/>
      <c r="C936" s="72"/>
      <c r="D936" s="72"/>
    </row>
    <row r="937" ht="64.5" customHeight="1">
      <c r="A937" s="72"/>
      <c r="B937" s="72"/>
      <c r="C937" s="72"/>
      <c r="D937" s="72"/>
    </row>
    <row r="938" ht="64.5" customHeight="1">
      <c r="A938" s="72"/>
      <c r="B938" s="72"/>
      <c r="C938" s="72"/>
      <c r="D938" s="72"/>
    </row>
    <row r="939" ht="64.5" customHeight="1">
      <c r="A939" s="72"/>
      <c r="B939" s="72"/>
      <c r="C939" s="72"/>
      <c r="D939" s="72"/>
    </row>
    <row r="940" ht="64.5" customHeight="1">
      <c r="A940" s="72"/>
      <c r="B940" s="72"/>
      <c r="C940" s="72"/>
      <c r="D940" s="72"/>
    </row>
    <row r="941" ht="64.5" customHeight="1">
      <c r="A941" s="72"/>
      <c r="B941" s="72"/>
      <c r="C941" s="72"/>
      <c r="D941" s="72"/>
    </row>
    <row r="942" ht="64.5" customHeight="1">
      <c r="A942" s="72"/>
      <c r="B942" s="72"/>
      <c r="C942" s="72"/>
      <c r="D942" s="72"/>
    </row>
    <row r="943" ht="64.5" customHeight="1">
      <c r="A943" s="72"/>
      <c r="B943" s="72"/>
      <c r="C943" s="72"/>
      <c r="D943" s="72"/>
    </row>
    <row r="944" ht="64.5" customHeight="1">
      <c r="A944" s="72"/>
      <c r="B944" s="72"/>
      <c r="C944" s="72"/>
      <c r="D944" s="72"/>
    </row>
    <row r="945" ht="64.5" customHeight="1">
      <c r="A945" s="72"/>
      <c r="B945" s="72"/>
      <c r="C945" s="72"/>
      <c r="D945" s="72"/>
    </row>
    <row r="946" ht="64.5" customHeight="1">
      <c r="A946" s="72"/>
      <c r="B946" s="72"/>
      <c r="C946" s="72"/>
      <c r="D946" s="72"/>
    </row>
    <row r="947" ht="64.5" customHeight="1">
      <c r="A947" s="72"/>
      <c r="B947" s="72"/>
      <c r="C947" s="72"/>
      <c r="D947" s="72"/>
    </row>
    <row r="948" ht="64.5" customHeight="1">
      <c r="A948" s="72"/>
      <c r="B948" s="72"/>
      <c r="C948" s="72"/>
      <c r="D948" s="72"/>
    </row>
    <row r="949" ht="64.5" customHeight="1">
      <c r="A949" s="72"/>
      <c r="B949" s="72"/>
      <c r="C949" s="72"/>
      <c r="D949" s="72"/>
    </row>
    <row r="950" ht="64.5" customHeight="1">
      <c r="A950" s="72"/>
      <c r="B950" s="72"/>
      <c r="C950" s="72"/>
      <c r="D950" s="72"/>
    </row>
    <row r="951" ht="64.5" customHeight="1">
      <c r="A951" s="72"/>
      <c r="B951" s="72"/>
      <c r="C951" s="72"/>
      <c r="D951" s="72"/>
    </row>
    <row r="952" ht="64.5" customHeight="1">
      <c r="A952" s="72"/>
      <c r="B952" s="72"/>
      <c r="C952" s="72"/>
      <c r="D952" s="72"/>
    </row>
    <row r="953" ht="64.5" customHeight="1">
      <c r="A953" s="72"/>
      <c r="B953" s="72"/>
      <c r="C953" s="72"/>
      <c r="D953" s="72"/>
    </row>
    <row r="954" ht="64.5" customHeight="1">
      <c r="A954" s="72"/>
      <c r="B954" s="72"/>
      <c r="C954" s="72"/>
      <c r="D954" s="72"/>
    </row>
    <row r="955" ht="64.5" customHeight="1">
      <c r="A955" s="72"/>
      <c r="B955" s="72"/>
      <c r="C955" s="72"/>
      <c r="D955" s="72"/>
    </row>
    <row r="956" ht="64.5" customHeight="1">
      <c r="A956" s="72"/>
      <c r="B956" s="72"/>
      <c r="C956" s="72"/>
      <c r="D956" s="72"/>
    </row>
    <row r="957" ht="64.5" customHeight="1">
      <c r="A957" s="72"/>
      <c r="B957" s="72"/>
      <c r="C957" s="72"/>
      <c r="D957" s="72"/>
    </row>
    <row r="958" ht="64.5" customHeight="1">
      <c r="A958" s="72"/>
      <c r="B958" s="72"/>
      <c r="C958" s="72"/>
      <c r="D958" s="72"/>
    </row>
    <row r="959" ht="64.5" customHeight="1">
      <c r="A959" s="72"/>
      <c r="B959" s="72"/>
      <c r="C959" s="72"/>
      <c r="D959" s="72"/>
    </row>
    <row r="960" ht="64.5" customHeight="1">
      <c r="A960" s="72"/>
      <c r="B960" s="72"/>
      <c r="C960" s="72"/>
      <c r="D960" s="72"/>
    </row>
    <row r="961" ht="64.5" customHeight="1">
      <c r="A961" s="72"/>
      <c r="B961" s="72"/>
      <c r="C961" s="72"/>
      <c r="D961" s="72"/>
    </row>
    <row r="962" ht="64.5" customHeight="1">
      <c r="A962" s="72"/>
      <c r="B962" s="72"/>
      <c r="C962" s="72"/>
      <c r="D962" s="72"/>
    </row>
    <row r="963" ht="64.5" customHeight="1">
      <c r="A963" s="72"/>
      <c r="B963" s="72"/>
      <c r="C963" s="72"/>
      <c r="D963" s="72"/>
    </row>
    <row r="964" ht="64.5" customHeight="1">
      <c r="A964" s="72"/>
      <c r="B964" s="72"/>
      <c r="C964" s="72"/>
      <c r="D964" s="72"/>
    </row>
    <row r="965" ht="64.5" customHeight="1">
      <c r="A965" s="72"/>
      <c r="B965" s="72"/>
      <c r="C965" s="72"/>
      <c r="D965" s="72"/>
    </row>
    <row r="966" ht="64.5" customHeight="1">
      <c r="A966" s="72"/>
      <c r="B966" s="72"/>
      <c r="C966" s="72"/>
      <c r="D966" s="72"/>
    </row>
    <row r="967" ht="64.5" customHeight="1">
      <c r="A967" s="72"/>
      <c r="B967" s="72"/>
      <c r="C967" s="72"/>
      <c r="D967" s="72"/>
    </row>
    <row r="968" ht="64.5" customHeight="1">
      <c r="A968" s="72"/>
      <c r="B968" s="72"/>
      <c r="C968" s="72"/>
      <c r="D968" s="72"/>
    </row>
    <row r="969" ht="64.5" customHeight="1">
      <c r="A969" s="72"/>
      <c r="B969" s="72"/>
      <c r="C969" s="72"/>
      <c r="D969" s="72"/>
    </row>
    <row r="970" ht="64.5" customHeight="1">
      <c r="A970" s="72"/>
      <c r="B970" s="72"/>
      <c r="C970" s="72"/>
      <c r="D970" s="72"/>
    </row>
    <row r="971" ht="64.5" customHeight="1">
      <c r="A971" s="72"/>
      <c r="B971" s="72"/>
      <c r="C971" s="72"/>
      <c r="D971" s="72"/>
    </row>
    <row r="972" ht="64.5" customHeight="1">
      <c r="A972" s="72"/>
      <c r="B972" s="72"/>
      <c r="C972" s="72"/>
      <c r="D972" s="72"/>
    </row>
    <row r="973" ht="64.5" customHeight="1">
      <c r="A973" s="72"/>
      <c r="B973" s="72"/>
      <c r="C973" s="72"/>
      <c r="D973" s="72"/>
    </row>
    <row r="974" ht="64.5" customHeight="1">
      <c r="A974" s="72"/>
      <c r="B974" s="72"/>
      <c r="C974" s="72"/>
      <c r="D974" s="72"/>
    </row>
    <row r="975" ht="64.5" customHeight="1">
      <c r="A975" s="72"/>
      <c r="B975" s="72"/>
      <c r="C975" s="72"/>
      <c r="D975" s="72"/>
    </row>
    <row r="976" ht="64.5" customHeight="1">
      <c r="A976" s="72"/>
      <c r="B976" s="72"/>
      <c r="C976" s="72"/>
      <c r="D976" s="72"/>
    </row>
    <row r="977" ht="64.5" customHeight="1">
      <c r="A977" s="72"/>
      <c r="B977" s="72"/>
      <c r="C977" s="72"/>
      <c r="D977" s="72"/>
    </row>
    <row r="978" ht="64.5" customHeight="1">
      <c r="A978" s="72"/>
      <c r="B978" s="72"/>
      <c r="C978" s="72"/>
      <c r="D978" s="72"/>
    </row>
    <row r="979" ht="64.5" customHeight="1">
      <c r="A979" s="72"/>
      <c r="B979" s="72"/>
      <c r="C979" s="72"/>
      <c r="D979" s="72"/>
    </row>
    <row r="980" ht="64.5" customHeight="1">
      <c r="A980" s="72"/>
      <c r="B980" s="72"/>
      <c r="C980" s="72"/>
      <c r="D980" s="72"/>
    </row>
    <row r="981" ht="64.5" customHeight="1">
      <c r="A981" s="72"/>
      <c r="B981" s="72"/>
      <c r="C981" s="72"/>
      <c r="D981" s="72"/>
    </row>
    <row r="982" ht="64.5" customHeight="1">
      <c r="A982" s="72"/>
      <c r="B982" s="72"/>
      <c r="C982" s="72"/>
      <c r="D982" s="72"/>
    </row>
    <row r="983" ht="64.5" customHeight="1">
      <c r="A983" s="72"/>
      <c r="B983" s="72"/>
      <c r="C983" s="72"/>
      <c r="D983" s="72"/>
    </row>
    <row r="984" ht="64.5" customHeight="1">
      <c r="A984" s="72"/>
      <c r="B984" s="72"/>
      <c r="C984" s="72"/>
      <c r="D984" s="72"/>
    </row>
    <row r="985" ht="64.5" customHeight="1">
      <c r="A985" s="72"/>
      <c r="B985" s="72"/>
      <c r="C985" s="72"/>
      <c r="D985" s="72"/>
    </row>
    <row r="986" ht="64.5" customHeight="1">
      <c r="A986" s="72"/>
      <c r="B986" s="72"/>
      <c r="C986" s="72"/>
      <c r="D986" s="72"/>
    </row>
    <row r="987" ht="64.5" customHeight="1">
      <c r="A987" s="72"/>
      <c r="B987" s="72"/>
      <c r="C987" s="72"/>
      <c r="D987" s="72"/>
    </row>
    <row r="988" ht="64.5" customHeight="1">
      <c r="A988" s="72"/>
      <c r="B988" s="72"/>
      <c r="C988" s="72"/>
      <c r="D988" s="72"/>
    </row>
    <row r="989" ht="64.5" customHeight="1">
      <c r="A989" s="72"/>
      <c r="B989" s="72"/>
      <c r="C989" s="72"/>
      <c r="D989" s="72"/>
    </row>
    <row r="990" ht="64.5" customHeight="1">
      <c r="A990" s="72"/>
      <c r="B990" s="72"/>
      <c r="C990" s="72"/>
      <c r="D990" s="72"/>
    </row>
    <row r="991" ht="64.5" customHeight="1">
      <c r="A991" s="72"/>
      <c r="B991" s="72"/>
      <c r="C991" s="72"/>
      <c r="D991" s="72"/>
    </row>
    <row r="992" ht="64.5" customHeight="1">
      <c r="A992" s="72"/>
      <c r="B992" s="72"/>
      <c r="C992" s="72"/>
      <c r="D992" s="72"/>
    </row>
    <row r="993" ht="64.5" customHeight="1">
      <c r="A993" s="72"/>
      <c r="B993" s="72"/>
      <c r="C993" s="72"/>
      <c r="D993" s="79"/>
    </row>
    <row r="994" ht="64.5" customHeight="1">
      <c r="A994" s="72"/>
      <c r="B994" s="72"/>
      <c r="C994" s="72"/>
      <c r="D994" s="79"/>
    </row>
    <row r="995" ht="64.5" customHeight="1">
      <c r="A995" s="72"/>
      <c r="B995" s="72"/>
      <c r="C995" s="72"/>
      <c r="D995" s="79"/>
    </row>
    <row r="996" ht="64.5" customHeight="1">
      <c r="A996" s="72"/>
      <c r="B996" s="72"/>
      <c r="C996" s="72"/>
      <c r="D996" s="79"/>
    </row>
    <row r="997" ht="64.5" customHeight="1">
      <c r="A997" s="72"/>
      <c r="B997" s="72"/>
      <c r="C997" s="72"/>
      <c r="D997" s="79"/>
    </row>
    <row r="998" ht="64.5" customHeight="1">
      <c r="A998" s="72"/>
      <c r="B998" s="72"/>
      <c r="C998" s="72"/>
      <c r="D998" s="79"/>
    </row>
  </sheetData>
  <conditionalFormatting sqref="A98">
    <cfRule type="expression" dxfId="0" priority="1">
      <formula>UNIQUE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7" width="29.43"/>
  </cols>
  <sheetData>
    <row r="1" ht="57.75" customHeight="1">
      <c r="A1" s="83" t="s">
        <v>235</v>
      </c>
      <c r="B1" s="69"/>
      <c r="C1" s="4"/>
      <c r="D1" s="83" t="s">
        <v>236</v>
      </c>
      <c r="E1" s="69"/>
      <c r="F1" s="69"/>
      <c r="G1" s="69"/>
      <c r="H1" s="69"/>
      <c r="I1" s="69"/>
      <c r="J1" s="69"/>
      <c r="K1" s="69"/>
      <c r="L1" s="4"/>
      <c r="M1" s="84" t="s">
        <v>237</v>
      </c>
      <c r="N1" s="69"/>
      <c r="O1" s="69"/>
      <c r="P1" s="4"/>
      <c r="Q1" s="83" t="s">
        <v>238</v>
      </c>
      <c r="R1" s="69"/>
      <c r="S1" s="69"/>
      <c r="T1" s="69"/>
      <c r="U1" s="69"/>
      <c r="V1" s="69"/>
      <c r="W1" s="69"/>
      <c r="X1" s="4"/>
      <c r="Y1" s="83" t="s">
        <v>239</v>
      </c>
      <c r="Z1" s="69"/>
      <c r="AA1" s="69"/>
      <c r="AB1" s="69"/>
      <c r="AC1" s="69"/>
      <c r="AD1" s="4"/>
      <c r="AE1" s="83" t="s">
        <v>240</v>
      </c>
      <c r="AF1" s="69"/>
      <c r="AG1" s="69"/>
      <c r="AH1" s="69"/>
      <c r="AI1" s="4"/>
      <c r="AJ1" s="85" t="s">
        <v>241</v>
      </c>
      <c r="AK1" s="86" t="s">
        <v>242</v>
      </c>
    </row>
    <row r="2" ht="57.75" customHeight="1">
      <c r="A2" s="87" t="s">
        <v>243</v>
      </c>
      <c r="B2" s="87" t="s">
        <v>244</v>
      </c>
      <c r="C2" s="86" t="s">
        <v>245</v>
      </c>
      <c r="D2" s="87" t="s">
        <v>246</v>
      </c>
      <c r="E2" s="87" t="s">
        <v>247</v>
      </c>
      <c r="F2" s="86" t="s">
        <v>248</v>
      </c>
      <c r="G2" s="87" t="s">
        <v>249</v>
      </c>
      <c r="H2" s="86" t="s">
        <v>250</v>
      </c>
      <c r="I2" s="86" t="s">
        <v>251</v>
      </c>
      <c r="J2" s="86" t="s">
        <v>252</v>
      </c>
      <c r="K2" s="86" t="s">
        <v>253</v>
      </c>
      <c r="L2" s="88" t="s">
        <v>254</v>
      </c>
      <c r="M2" s="86" t="s">
        <v>255</v>
      </c>
      <c r="N2" s="86" t="s">
        <v>256</v>
      </c>
      <c r="O2" s="86" t="s">
        <v>257</v>
      </c>
      <c r="P2" s="86" t="s">
        <v>258</v>
      </c>
      <c r="Q2" s="86" t="s">
        <v>259</v>
      </c>
      <c r="R2" s="86" t="s">
        <v>200</v>
      </c>
      <c r="S2" s="86" t="s">
        <v>260</v>
      </c>
      <c r="T2" s="86" t="s">
        <v>261</v>
      </c>
      <c r="U2" s="86" t="s">
        <v>262</v>
      </c>
      <c r="V2" s="86" t="s">
        <v>263</v>
      </c>
      <c r="W2" s="86" t="s">
        <v>264</v>
      </c>
      <c r="X2" s="86" t="s">
        <v>265</v>
      </c>
      <c r="Y2" s="86" t="s">
        <v>266</v>
      </c>
      <c r="Z2" s="86" t="s">
        <v>267</v>
      </c>
      <c r="AA2" s="87" t="s">
        <v>268</v>
      </c>
      <c r="AB2" s="86" t="s">
        <v>269</v>
      </c>
      <c r="AC2" s="86" t="s">
        <v>270</v>
      </c>
      <c r="AD2" s="86" t="s">
        <v>271</v>
      </c>
      <c r="AE2" s="86" t="s">
        <v>272</v>
      </c>
      <c r="AF2" s="86" t="s">
        <v>273</v>
      </c>
      <c r="AG2" s="86" t="s">
        <v>274</v>
      </c>
      <c r="AH2" s="87" t="s">
        <v>275</v>
      </c>
      <c r="AI2" s="86" t="s">
        <v>276</v>
      </c>
      <c r="AJ2" s="5"/>
      <c r="AK2" s="89" t="s">
        <v>277</v>
      </c>
    </row>
    <row r="3" ht="57.75" customHeight="1">
      <c r="A3" s="38" t="str">
        <f t="shared" ref="A3:B3" si="1">HYPERLINK("https://dl-acm-org.proxy.wm.edu/citation.cfm?id=3240471","A Neural Framework for Retrieval and Summarization of Source Code")</f>
        <v>A Neural Framework for Retrieval and Summarization of Source Code</v>
      </c>
      <c r="B3" s="38" t="str">
        <f t="shared" si="1"/>
        <v>A Neural Framework for Retrieval and Summarization of Source Code</v>
      </c>
      <c r="C3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3" s="3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E3" s="38" t="str">
        <f>HYPERLINK("https://dl-acm-org.proxy.wm.edu/citation.cfm?id=3238166","Deep Learning Based Feature Envy Detection")</f>
        <v>Deep Learning Based Feature Envy Detection</v>
      </c>
      <c r="F3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G3" s="38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H3" s="7" t="str">
        <f>HYPERLINK("https://arxiv.org/abs/1809.04059","Neural-augmented Static Analysis of Android Communication")</f>
        <v>Neural-augmented Static Analysis of Android Communication</v>
      </c>
      <c r="I3" s="38" t="str">
        <f>HYPERLINK("https://dl-acm-org.proxy.wm.edu/citation.cfm?id=3238166","Deep Learning Based Feature Envy Detection")</f>
        <v>Deep Learning Based Feature Envy Detection</v>
      </c>
      <c r="J3" s="8" t="str">
        <f>HYPERLINK("https://ieeexplore-ieee-org.proxy.wm.edu/document/7898472","Predicting Delivery Capability in Iterative Software Development")</f>
        <v>Predicting Delivery Capability in Iterative Software Development</v>
      </c>
      <c r="K3" s="19" t="s">
        <v>55</v>
      </c>
      <c r="L3" s="37" t="s">
        <v>71</v>
      </c>
      <c r="M3" s="7" t="str">
        <f>HYPERLINK("https://dl-acm-org.proxy.wm.edu/citation.cfm?id=3180167","Deep Code Search")</f>
        <v>Deep Code Search</v>
      </c>
      <c r="N3" s="90" t="str">
        <f>HYPERLINK("https://dl-acm-org.proxy.wm.edu/citation.cfm?id=3097445","Automatic Text Input Generation for Mobile Testing")</f>
        <v>Automatic Text Input Generation for Mobile Testing</v>
      </c>
      <c r="O3" s="8" t="str">
        <f>HYPERLINK("https://papers.nips.cc/paper/8001-learning-loop-invariants-for-program-verification","Learning loop invariants for program verification")</f>
        <v>Learning loop invariants for program verification</v>
      </c>
      <c r="P3" s="7" t="str">
        <f>HYPERLINK("https://ieeexplore-ieee-org.proxy.wm.edu/document/8094428","Deep Green: Modelling Time-Series of Software Energy Consumption")</f>
        <v>Deep Green: Modelling Time-Series of Software Energy Consumption</v>
      </c>
      <c r="Q3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R3" s="8" t="str">
        <f>HYPERLINK("https://dl-acm-org.proxy.wm.edu/citation.cfm?id=3264832","On the Naturalness of Proofs")</f>
        <v>On the Naturalness of Proofs</v>
      </c>
      <c r="S3" s="7" t="str">
        <f>HYPERLINK("https://arxiv.org/abs/1703.05698","Neural sketch learning for conditional program generation")</f>
        <v>Neural sketch learning for conditional program generation</v>
      </c>
      <c r="T3" s="7" t="str">
        <f>HYPERLINK("https://dl.acm.org/citation.cfm?id=2820559","Toward Deep Learning Software Repositories")</f>
        <v>Toward Deep Learning Software Repositories</v>
      </c>
      <c r="U3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V3" s="91" t="s">
        <v>57</v>
      </c>
      <c r="W3" s="37" t="s">
        <v>57</v>
      </c>
      <c r="X3" s="37" t="s">
        <v>49</v>
      </c>
      <c r="Y3" s="8" t="str">
        <f>HYPERLINK("https://ieeexplore-ieee-org.proxy.wm.edu/document/7898472","Predicting Delivery Capability in Iterative Software Development")</f>
        <v>Predicting Delivery Capability in Iterative Software Development</v>
      </c>
      <c r="Z3" s="77" t="str">
        <f>HYPERLINK("https://arxiv.org/abs/1703.05698","Neural sketch learning for conditional program generation")</f>
        <v>Neural sketch learning for conditional program generation</v>
      </c>
      <c r="AA3" s="90" t="str">
        <f>HYPERLINK("https://ieeexplore-ieee-org.proxy.wm.edu/document/7898472","Predicting Delivery Capability in Iterative Software Development")</f>
        <v>Predicting Delivery Capability in Iterative Software Development</v>
      </c>
      <c r="AB3" s="8" t="str">
        <f>HYPERLINK("https://arxiv.org/abs/1708.02884","Predicting and Evaluating Software Model Growth in the Automotive Industry")</f>
        <v>Predicting and Evaluating Software Model Growth in the Automotive Industry</v>
      </c>
      <c r="AC3" s="7" t="str">
        <f>HYPERLINK("https://ieeexplore.ieee.org/document/8255666","A deep learning model for estimating story points")</f>
        <v>A deep learning model for estimating story points</v>
      </c>
      <c r="AD3" s="90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AE3" s="7" t="str">
        <f>HYPERLINK("https://dl-acm-org.proxy.wm.edu/citation.cfm?id=3180167","Deep Code Search")</f>
        <v>Deep Code Search</v>
      </c>
      <c r="AF3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AG3" s="7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AH3" s="38" t="str">
        <f>HYPERLINK("https://arxiv.org/pdf/1903.05734.pdf","Maybe Deep Neural Networks are the Best Choice for Modeling Source Code")</f>
        <v>Maybe Deep Neural Networks are the Best Choice for Modeling Source Code</v>
      </c>
      <c r="AI3" s="7" t="str">
        <f>HYPERLINK("https://arxiv.org/abs/1809.04059","Neural-augmented Static Analysis of Android Communication")</f>
        <v>Neural-augmented Static Analysis of Android Communication</v>
      </c>
      <c r="AJ3" s="38" t="str">
        <f>HYPERLINK("https://ieeexplore.ieee.org/document/7582748/versions","Deep learning code fragments for code clone detection")</f>
        <v>Deep learning code fragments for code clone detection</v>
      </c>
      <c r="AK3" s="37" t="s">
        <v>49</v>
      </c>
    </row>
    <row r="4" ht="57.75" customHeight="1">
      <c r="A4" s="3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4" s="3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C4" s="72"/>
      <c r="D4" s="38" t="str">
        <f>HYPERLINK("https://dl-acm-org.proxy.wm.edu/citation.cfm?id=3238166","Deep Learning Based Feature Envy Detection")</f>
        <v>Deep Learning Based Feature Envy Detection</v>
      </c>
      <c r="E4" s="38" t="str">
        <f>HYPERLINK("http://people.cs.vt.edu/nm8247/publications/icsme-research-118-camera-ready.pdf","CCLearner: A Deep Learning-Based Clone Detection Approach")</f>
        <v>CCLearner: A Deep Learning-Based Clone Detection Approach</v>
      </c>
      <c r="F4" s="19" t="s">
        <v>66</v>
      </c>
      <c r="G4" s="38" t="str">
        <f>HYPERLINK("https://www.cs.rice.edu/~sc40/pubs/murali-fse17.pdf","Bayesian specification learning for finding API usage errors")</f>
        <v>Bayesian specification learning for finding API usage errors</v>
      </c>
      <c r="H4" s="8" t="str">
        <f>HYPERLINK("https://arxiv.org/abs/1806.05837","Oreo: Detection of Clones in the Twilight Zone")</f>
        <v>Oreo: Detection of Clones in the Twilight Zone</v>
      </c>
      <c r="I4" s="3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J4" s="37" t="s">
        <v>230</v>
      </c>
      <c r="K4" s="72"/>
      <c r="L4" s="72"/>
      <c r="M4" s="7" t="str">
        <f>HYPERLINK("https://dl-acm-org.proxy.wm.edu/citation.cfm?id=3213848","Compiler Fuzzing Through Deep Learning")</f>
        <v>Compiler Fuzzing Through Deep Learning</v>
      </c>
      <c r="N4" s="7" t="str">
        <f>HYPERLINK("https://dl-acm-org.proxy.wm.edu/citation.cfm?id=3155573","Learn&amp;Fuzz: Machine learning for input fuzzing")</f>
        <v>Learn&amp;Fuzz: Machine learning for input fuzzing</v>
      </c>
      <c r="O4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P4" s="72"/>
      <c r="Q4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R4" s="72"/>
      <c r="S4" s="72"/>
      <c r="T4" s="37" t="s">
        <v>26</v>
      </c>
      <c r="U4" s="72"/>
      <c r="V4" s="37" t="s">
        <v>26</v>
      </c>
      <c r="W4" s="72"/>
      <c r="X4" s="72"/>
      <c r="Y4" s="7" t="str">
        <f>HYPERLINK("https://ieeexplore.ieee.org/document/8255666","A deep learning model for estimating story points")</f>
        <v>A deep learning model for estimating story points</v>
      </c>
      <c r="Z4" s="72"/>
      <c r="AA4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AB4" s="72"/>
      <c r="AC4" s="72"/>
      <c r="AD4" s="72"/>
      <c r="AE4" s="72"/>
      <c r="AF4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AG4" s="72"/>
      <c r="AH4" s="38" t="str">
        <f>HYPERLINK("https://dl-acm-org.proxy.wm.edu/citation.cfm?id=3240471","A Neural Framework for Retrieval and Summarization of Source Code")</f>
        <v>A Neural Framework for Retrieval and Summarization of Source Code</v>
      </c>
      <c r="AI4" s="72"/>
      <c r="AJ4" s="38" t="str">
        <f>HYPERLINK("https://arxiv.org/abs/1611.01989","Deepcoder: Learning to write programs")</f>
        <v>Deepcoder: Learning to write programs</v>
      </c>
      <c r="AK4" s="81"/>
    </row>
    <row r="5" ht="57.75" customHeight="1">
      <c r="A5" s="3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B5" s="72"/>
      <c r="C5" s="72"/>
      <c r="D5" s="38" t="str">
        <f>HYPERLINK("http://people.cs.vt.edu/nm8247/publications/icsme-research-118-camera-ready.pdf","CCLearner: A Deep Learning-Based Clone Detection Approach")</f>
        <v>CCLearner: A Deep Learning-Based Clone Detection Approach</v>
      </c>
      <c r="E5" s="3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F5" s="72"/>
      <c r="G5" s="38" t="str">
        <f>HYPERLINK("https://dl-acm-org.proxy.wm.edu/citation.cfm?id=3106290","Are deep neural networks the best choice for modeling source code?")</f>
        <v>Are deep neural networks the best choice for modeling source code?</v>
      </c>
      <c r="H5" s="7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I5" s="38" t="str">
        <f>HYPERLINK("https://arxiv.org/abs/1809.04059","Neural-augmented Static Analysis of Android Communication")</f>
        <v>Neural-augmented Static Analysis of Android Communication</v>
      </c>
      <c r="J5" s="72"/>
      <c r="K5" s="72"/>
      <c r="L5" s="72"/>
      <c r="M5" s="7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N5" s="19" t="s">
        <v>35</v>
      </c>
      <c r="O5" s="7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P5" s="72"/>
      <c r="Q5" s="72"/>
      <c r="R5" s="72"/>
      <c r="S5" s="72"/>
      <c r="T5" s="37" t="s">
        <v>36</v>
      </c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" t="str">
        <f>HYPERLINK("https://ieeexplore-ieee-org.proxy.wm.edu/document/8565907","Mining Fix Patterns for FindBugs Violations")</f>
        <v>Mining Fix Patterns for FindBugs Violations</v>
      </c>
      <c r="AG5" s="72"/>
      <c r="AH5" s="38" t="str">
        <f>HYPERLINK("https://dl-acm-org.proxy.wm.edu/citation.cfm?id=3106290","Are deep neural networks the best choice for modeling source code?")</f>
        <v>Are deep neural networks the best choice for modeling source code?</v>
      </c>
      <c r="AI5" s="72"/>
      <c r="AJ5" s="3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AK5" s="81"/>
    </row>
    <row r="6" ht="57.75" customHeight="1">
      <c r="A6" s="38" t="str">
        <f>HYPERLINK("https://dl.acm.org/citation.cfm?id=2950334","Deep API Learning")</f>
        <v>Deep API Learning</v>
      </c>
      <c r="B6" s="72"/>
      <c r="C6" s="72"/>
      <c r="D6" s="3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E6" s="38" t="str">
        <f>HYPERLINK("https://dl.acm.org/citation.cfm?id=2786849","Suggesting Accurate Method and Class Names")</f>
        <v>Suggesting Accurate Method and Class Names</v>
      </c>
      <c r="F6" s="72"/>
      <c r="G6" s="38" t="str">
        <f>HYPERLINK("http://people.cs.vt.edu/nm8247/publications/icsme-research-118-camera-ready.pdf","CCLearner: A Deep Learning-Based Clone Detection Approach")</f>
        <v>CCLearner: A Deep Learning-Based Clone Detection Approach</v>
      </c>
      <c r="H6" s="38" t="str">
        <f>HYPERLINK("https://ieeexplore-ieee-org.proxy.wm.edu/document/7898472","Predicting Delivery Capability in Iterative Software Development")</f>
        <v>Predicting Delivery Capability in Iterative Software Development</v>
      </c>
      <c r="I6" s="38" t="str">
        <f>HYPERLINK("https://dl.acm.org/citation.cfm?id=2786849","Suggesting Accurate Method and Class Names")</f>
        <v>Suggesting Accurate Method and Class Names</v>
      </c>
      <c r="J6" s="72"/>
      <c r="K6" s="72"/>
      <c r="L6" s="72"/>
      <c r="M6" s="19" t="s">
        <v>40</v>
      </c>
      <c r="N6" s="19" t="s">
        <v>74</v>
      </c>
      <c r="O6" s="19" t="s">
        <v>75</v>
      </c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19" t="s">
        <v>50</v>
      </c>
      <c r="AG6" s="72"/>
      <c r="AH6" s="38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AI6" s="72"/>
      <c r="AJ6" s="3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AK6" s="81"/>
    </row>
    <row r="7" ht="57.75" customHeight="1">
      <c r="A7" s="38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B7" s="72"/>
      <c r="C7" s="72"/>
      <c r="D7" s="38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E7" s="3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F7" s="72"/>
      <c r="G7" s="38" t="str">
        <f>HYPERLINK("http://proceedings.mlr.press/v70/gaunt17a.html","Differentiable programs with neural libraries")</f>
        <v>Differentiable programs with neural libraries</v>
      </c>
      <c r="H7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I7" s="3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J7" s="72"/>
      <c r="K7" s="72"/>
      <c r="L7" s="72"/>
      <c r="M7" s="19" t="s">
        <v>35</v>
      </c>
      <c r="N7" s="19" t="s">
        <v>41</v>
      </c>
      <c r="O7" s="19" t="s">
        <v>40</v>
      </c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37" t="s">
        <v>72</v>
      </c>
      <c r="AG7" s="72"/>
      <c r="AH7" s="38" t="str">
        <f>HYPERLINK("https://ieeexplore.ieee.org/document/7332513","Exploring the use of deep learning for feature location")</f>
        <v>Exploring the use of deep learning for feature location</v>
      </c>
      <c r="AI7" s="72"/>
      <c r="AJ7" s="19" t="s">
        <v>25</v>
      </c>
      <c r="AK7" s="56"/>
    </row>
    <row r="8" ht="57.75" customHeight="1">
      <c r="A8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B8" s="72"/>
      <c r="C8" s="72"/>
      <c r="D8" s="38" t="str">
        <f>HYPERLINK("https://dl.acm.org/citation.cfm?id=2786849","Suggesting Accurate Method and Class Names")</f>
        <v>Suggesting Accurate Method and Class Names</v>
      </c>
      <c r="E8" s="38" t="str">
        <f>HYPERLINK("https://dl-acm-org.proxy.wm.edu/citation.cfm?id=2884804","Automatically Learning Semantic Features for Defect Prediction")</f>
        <v>Automatically Learning Semantic Features for Defect Prediction</v>
      </c>
      <c r="F8" s="72"/>
      <c r="G8" s="38" t="str">
        <f>HYPERLINK("http://proceedings.mlr.press/v70/deng17a/deng17a.pdf","Image-to-markup generation with coarse-to-fine attention")</f>
        <v>Image-to-markup generation with coarse-to-fine attention</v>
      </c>
      <c r="H8" s="3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I8" s="38" t="str">
        <f>HYPERLINK("https://arxiv.org/pdf/1602.03001.pdf","A convolutional attention network for extreme summarization of source code")</f>
        <v>A convolutional attention network for extreme summarization of source code</v>
      </c>
      <c r="J8" s="72"/>
      <c r="K8" s="72"/>
      <c r="L8" s="72"/>
      <c r="M8" s="19" t="s">
        <v>53</v>
      </c>
      <c r="N8" s="37" t="s">
        <v>278</v>
      </c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38" t="str">
        <f>HYPERLINK("https://dl-acm-org.proxy.wm.edu/citation.cfm?id=3180167","Deep Code Search")</f>
        <v>Deep Code Search</v>
      </c>
      <c r="AI8" s="72"/>
      <c r="AJ8" s="37" t="s">
        <v>58</v>
      </c>
      <c r="AK8" s="92"/>
    </row>
    <row r="9" ht="57.75" customHeight="1">
      <c r="A9" s="19" t="s">
        <v>46</v>
      </c>
      <c r="B9" s="72"/>
      <c r="C9" s="72"/>
      <c r="D9" s="38" t="str">
        <f>HYPERLINK("https://ieeexplore.ieee.org/document/7582748/versions","Deep learning code fragments for code clone detection")</f>
        <v>Deep learning code fragments for code clone detection</v>
      </c>
      <c r="E9" s="3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F9" s="72"/>
      <c r="G9" s="38" t="str">
        <f>HYPERLINK("http://proceedings.mlr.press/v70/levy17a.html","Learning to align the source code to the compiled object code")</f>
        <v>Learning to align the source code to the compiled object code</v>
      </c>
      <c r="H9" s="3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I9" s="38" t="str">
        <f>HYPERLINK("https://dl-acm-org.proxy.wm.edu/citation.cfm?id=2884804","Automatically Learning Semantic Features for Defect Prediction")</f>
        <v>Automatically Learning Semantic Features for Defect Prediction</v>
      </c>
      <c r="J9" s="72"/>
      <c r="K9" s="72"/>
      <c r="L9" s="72"/>
      <c r="M9" s="19" t="s">
        <v>48</v>
      </c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38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AI9" s="72"/>
      <c r="AJ9" s="72"/>
      <c r="AK9" s="72"/>
    </row>
    <row r="10" ht="57.75" customHeight="1">
      <c r="A10" s="19" t="s">
        <v>44</v>
      </c>
      <c r="B10" s="72"/>
      <c r="C10" s="72"/>
      <c r="D10" s="3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E10" s="38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F10" s="72"/>
      <c r="G10" s="3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H10" s="3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I10" s="38" t="str">
        <f>HYPERLINK("https://ieeexplore-ieee-org.proxy.wm.edu/document/7898472","Predicting Delivery Capability in Iterative Software Development")</f>
        <v>Predicting Delivery Capability in Iterative Software Development</v>
      </c>
      <c r="J10" s="72"/>
      <c r="K10" s="72"/>
      <c r="L10" s="72"/>
      <c r="M10" s="19" t="s">
        <v>32</v>
      </c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37" t="s">
        <v>72</v>
      </c>
      <c r="AI10" s="72"/>
      <c r="AJ10" s="72"/>
      <c r="AK10" s="72"/>
    </row>
    <row r="11" ht="57.75" customHeight="1">
      <c r="A11" s="19" t="s">
        <v>34</v>
      </c>
      <c r="B11" s="72"/>
      <c r="C11" s="72"/>
      <c r="D11" s="38" t="str">
        <f>HYPERLINK("https://dl-acm-org.proxy.wm.edu/citation.cfm?id=2884804","Automatically Learning Semantic Features for Defect Prediction")</f>
        <v>Automatically Learning Semantic Features for Defect Prediction</v>
      </c>
      <c r="E11" s="38" t="str">
        <f>HYPERLINK("https://arxiv.org/abs/1806.05837","Oreo: Detection of Clones in the Twilight Zone")</f>
        <v>Oreo: Detection of Clones in the Twilight Zone</v>
      </c>
      <c r="F11" s="72"/>
      <c r="G11" s="38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H11" s="19" t="s">
        <v>155</v>
      </c>
      <c r="I11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J11" s="72"/>
      <c r="K11" s="72"/>
      <c r="L11" s="72"/>
      <c r="M11" s="37" t="s">
        <v>52</v>
      </c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</row>
    <row r="12" ht="57.75" customHeight="1">
      <c r="A12" s="37" t="s">
        <v>57</v>
      </c>
      <c r="B12" s="72"/>
      <c r="C12" s="72"/>
      <c r="D12" s="3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E12" s="38" t="str">
        <f>HYPERLINK("https://dl-acm-org.proxy.wm.edu/citation.cfm?id=3236051","Deep Learning Type Inference")</f>
        <v>Deep Learning Type Inference</v>
      </c>
      <c r="F12" s="72"/>
      <c r="G12" s="38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H12" s="19" t="s">
        <v>56</v>
      </c>
      <c r="I12" s="38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</row>
    <row r="13" ht="57.75" customHeight="1">
      <c r="A13" s="72"/>
      <c r="B13" s="72"/>
      <c r="C13" s="72"/>
      <c r="D13" s="38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E13" s="38" t="str">
        <f>HYPERLINK("https://ieeexplore-ieee-org.proxy.wm.edu/document/7898472","Predicting Delivery Capability in Iterative Software Development")</f>
        <v>Predicting Delivery Capability in Iterative Software Development</v>
      </c>
      <c r="F13" s="72"/>
      <c r="G13" s="38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H13" s="37" t="s">
        <v>70</v>
      </c>
      <c r="I13" s="38" t="str">
        <f>HYPERLINK("https://dl.acm.org/citation.cfm?id=3213846.3213876","Deep Specification Mining")</f>
        <v>Deep Specification Mining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</row>
    <row r="14" ht="57.75" customHeight="1">
      <c r="A14" s="72"/>
      <c r="B14" s="72"/>
      <c r="C14" s="72"/>
      <c r="D14" s="38" t="str">
        <f>HYPERLINK("https://arxiv.org/abs/1806.05837","Oreo: Detection of Clones in the Twilight Zone")</f>
        <v>Oreo: Detection of Clones in the Twilight Zone</v>
      </c>
      <c r="E14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F14" s="72"/>
      <c r="G14" s="38" t="str">
        <f>HYPERLINK("https://papers.nips.cc/paper/6803-neural-program-meta-induction.pdf","Neural program metainduction.")</f>
        <v>Neural program metainduction.</v>
      </c>
      <c r="H14" s="37" t="s">
        <v>49</v>
      </c>
      <c r="I14" s="3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</row>
    <row r="15" ht="57.75" customHeight="1">
      <c r="A15" s="72"/>
      <c r="B15" s="72"/>
      <c r="C15" s="72"/>
      <c r="D15" s="38" t="str">
        <f>HYPERLINK("https://dl-acm-org.proxy.wm.edu/citation.cfm?id=3236051","Deep Learning Type Inference")</f>
        <v>Deep Learning Type Inference</v>
      </c>
      <c r="E15" s="3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F15" s="72"/>
      <c r="G15" s="38" t="str">
        <f>HYPERLINK("http://proceedings.mlr.press/v80/sun18a.html","Neural Program Synthesis from Diverse Demonstration Videos")</f>
        <v>Neural Program Synthesis from Diverse Demonstration Videos</v>
      </c>
      <c r="H15" s="37" t="s">
        <v>36</v>
      </c>
      <c r="I15" s="38" t="str">
        <f>HYPERLINK("https://ieeexplore-ieee-org.proxy.wm.edu/document/8493285","Automating Intention Mining")</f>
        <v>Automating Intention Mining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</row>
    <row r="16" ht="57.75" customHeight="1">
      <c r="A16" s="72"/>
      <c r="B16" s="72"/>
      <c r="C16" s="72"/>
      <c r="D16" s="38" t="str">
        <f>HYPERLINK("https://ieeexplore-ieee-org.proxy.wm.edu/document/7898472","Predicting Delivery Capability in Iterative Software Development")</f>
        <v>Predicting Delivery Capability in Iterative Software Development</v>
      </c>
      <c r="E16" s="38" t="str">
        <f>HYPERLINK("https://dl.acm.org/citation.cfm?id=3213846.3213876","Deep Specification Mining")</f>
        <v>Deep Specification Mining</v>
      </c>
      <c r="F16" s="72"/>
      <c r="G16" s="38" t="str">
        <f>HYPERLINK("https://arxiv.org/abs/1703.05698","Neural sketch learning for conditional program generation")</f>
        <v>Neural sketch learning for conditional program generation</v>
      </c>
      <c r="H16" s="37" t="s">
        <v>153</v>
      </c>
      <c r="I16" s="3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</row>
    <row r="17" ht="57.75" customHeight="1">
      <c r="A17" s="72"/>
      <c r="B17" s="72"/>
      <c r="C17" s="72"/>
      <c r="D17" s="3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E17" s="38" t="str">
        <f>HYPERLINK("http://delivery.acm.org/10.1145/3190000/3180195/p94-lin.pdf","Sentiment Analysis for Software Engineering: How Far Can We Go?")</f>
        <v>Sentiment Analysis for Software Engineering: How Far Can We Go?</v>
      </c>
      <c r="F17" s="72"/>
      <c r="G17" s="38" t="str">
        <f>HYPERLINK("https://dl.acm.org/citation.cfm?id=3180155.3180219","Neuro-Symbolic Program Corrector for Introductory Programming Assignments")</f>
        <v>Neuro-Symbolic Program Corrector for Introductory Programming Assignments</v>
      </c>
      <c r="H17" s="37" t="s">
        <v>278</v>
      </c>
      <c r="I17" s="90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</row>
    <row r="18" ht="57.75" customHeight="1">
      <c r="A18" s="72"/>
      <c r="B18" s="72"/>
      <c r="C18" s="72"/>
      <c r="D18" s="3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E18" s="38" t="str">
        <f>HYPERLINK("https://dl.acm.org/citation.cfm?id=3238199","αDiff: cross-version binary code similarity detection with DNN")</f>
        <v>αDiff: cross-version binary code similarity detection with DNN</v>
      </c>
      <c r="F18" s="72"/>
      <c r="G18" s="38" t="str">
        <f>HYPERLINK("https://arxiv.org/abs/1511.06279","Neural programmer-interpreters")</f>
        <v>Neural programmer-interpreters</v>
      </c>
      <c r="H18" s="72"/>
      <c r="I18" s="19" t="s">
        <v>31</v>
      </c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</row>
    <row r="19" ht="57.75" customHeight="1">
      <c r="A19" s="72"/>
      <c r="B19" s="72"/>
      <c r="C19" s="72"/>
      <c r="D19" s="38" t="str">
        <f>HYPERLINK("https://dl-acm-org.proxy.wm.edu/citation.cfm?id=3180167","Deep Code Search")</f>
        <v>Deep Code Search</v>
      </c>
      <c r="E19" s="3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F19" s="72"/>
      <c r="G19" s="38" t="str">
        <f>HYPERLINK("http://proceedings.mlr.press/v37/piech15.html","Learning program embeddings to propagate feedback on student code")</f>
        <v>Learning program embeddings to propagate feedback on student code</v>
      </c>
      <c r="H19" s="72"/>
      <c r="I19" s="19" t="s">
        <v>38</v>
      </c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</row>
    <row r="20" ht="57.75" customHeight="1">
      <c r="A20" s="72"/>
      <c r="B20" s="72"/>
      <c r="C20" s="72"/>
      <c r="D20" s="38" t="str">
        <f>HYPERLINK("https://dl.acm.org/citation.cfm?id=3213846.3213876","Deep Specification Mining")</f>
        <v>Deep Specification Mining</v>
      </c>
      <c r="E20" s="38" t="str">
        <f>HYPERLINK("https://ieeexplore-ieee-org.proxy.wm.edu/document/8493285","Automating Intention Mining")</f>
        <v>Automating Intention Mining</v>
      </c>
      <c r="F20" s="72"/>
      <c r="G20" s="38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H20" s="72"/>
      <c r="I20" s="19" t="s">
        <v>29</v>
      </c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</row>
    <row r="21" ht="57.75" customHeight="1">
      <c r="A21" s="72"/>
      <c r="B21" s="72"/>
      <c r="C21" s="72"/>
      <c r="D21" s="38" t="str">
        <f>HYPERLINK("http://delivery.acm.org/10.1145/3190000/3180195/p94-lin.pdf","Sentiment Analysis for Software Engineering: How Far Can We Go?")</f>
        <v>Sentiment Analysis for Software Engineering: How Far Can We Go?</v>
      </c>
      <c r="E21" s="3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F21" s="72"/>
      <c r="G21" s="3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H21" s="72"/>
      <c r="I21" s="19" t="s">
        <v>24</v>
      </c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</row>
    <row r="22" ht="57.75" customHeight="1">
      <c r="A22" s="72"/>
      <c r="B22" s="72"/>
      <c r="C22" s="72"/>
      <c r="D22" s="3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E22" s="38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F22" s="72"/>
      <c r="G22" s="38" t="str">
        <f>HYPERLINK("https://papers.nips.cc/paper/6284-latent-attention-for-if-then-program-synthesis","Latent attention for if-then program synthesis")</f>
        <v>Latent attention for if-then program synthesis</v>
      </c>
      <c r="H22" s="72"/>
      <c r="I22" s="19" t="s">
        <v>69</v>
      </c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</row>
    <row r="23" ht="57.75" customHeight="1">
      <c r="A23" s="72"/>
      <c r="B23" s="72"/>
      <c r="C23" s="72"/>
      <c r="D23" s="38" t="str">
        <f>HYPERLINK("https://ieeexplore-ieee-org.proxy.wm.edu/document/8493285","Automating Intention Mining")</f>
        <v>Automating Intention Mining</v>
      </c>
      <c r="E23" s="38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F23" s="72"/>
      <c r="G23" s="38" t="str">
        <f>HYPERLINK("https://arxiv.org/pdf/1703.07469.pdf","Robustfill: Neural program learning under noisy i/o")</f>
        <v>Robustfill: Neural program learning under noisy i/o</v>
      </c>
      <c r="H23" s="72"/>
      <c r="I23" s="19" t="s">
        <v>56</v>
      </c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</row>
    <row r="24" ht="57.75" customHeight="1">
      <c r="A24" s="72"/>
      <c r="B24" s="72"/>
      <c r="C24" s="72"/>
      <c r="D24" s="3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E24" s="38" t="s">
        <v>115</v>
      </c>
      <c r="F24" s="72"/>
      <c r="G24" s="38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H24" s="72"/>
      <c r="I24" s="19" t="s">
        <v>54</v>
      </c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</row>
    <row r="25" ht="57.75" customHeight="1">
      <c r="A25" s="72"/>
      <c r="B25" s="72"/>
      <c r="C25" s="72"/>
      <c r="D25" s="38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25" s="19" t="s">
        <v>31</v>
      </c>
      <c r="F25" s="72"/>
      <c r="G25" s="38" t="str">
        <f>HYPERLINK("https://arxiv.org/abs/1805.04276","Leveraging grammar and reinforcement learning for neural program synthesis")</f>
        <v>Leveraging grammar and reinforcement learning for neural program synthesis</v>
      </c>
      <c r="H25" s="72"/>
      <c r="I25" s="19" t="s">
        <v>60</v>
      </c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</row>
    <row r="26" ht="57.75" customHeight="1">
      <c r="A26" s="72"/>
      <c r="B26" s="72"/>
      <c r="C26" s="72"/>
      <c r="D26" s="38" t="s">
        <v>115</v>
      </c>
      <c r="E26" s="19" t="s">
        <v>38</v>
      </c>
      <c r="F26" s="72"/>
      <c r="G26" s="38" t="str">
        <f>HYPERLINK("https://arxiv.org/abs/1804.01186","Neural-guided deductive search for real-time program synthesis from examples")</f>
        <v>Neural-guided deductive search for real-time program synthesis from examples</v>
      </c>
      <c r="H26" s="72"/>
      <c r="I26" s="19" t="s">
        <v>63</v>
      </c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</row>
    <row r="27" ht="57.75" customHeight="1">
      <c r="A27" s="72"/>
      <c r="B27" s="72"/>
      <c r="C27" s="72"/>
      <c r="D27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E27" s="19" t="s">
        <v>29</v>
      </c>
      <c r="F27" s="72"/>
      <c r="G27" s="38" t="str">
        <f>HYPERLINK("https://arxiv.org/abs/1706.01284","Towards synthesizing complex programs from input-output")</f>
        <v>Towards synthesizing complex programs from input-output</v>
      </c>
      <c r="H27" s="72"/>
      <c r="I27" s="37" t="s">
        <v>43</v>
      </c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</row>
    <row r="28" ht="57.75" customHeight="1">
      <c r="A28" s="72"/>
      <c r="B28" s="72"/>
      <c r="C28" s="72"/>
      <c r="D28" s="19" t="s">
        <v>31</v>
      </c>
      <c r="E28" s="19" t="s">
        <v>24</v>
      </c>
      <c r="F28" s="72"/>
      <c r="G28" s="38" t="str">
        <f>HYPERLINK("https://dl-acm-org.proxy.wm.edu/citation.cfm?id=3264832","On the Naturalness of Proofs")</f>
        <v>On the Naturalness of Proofs</v>
      </c>
      <c r="H28" s="72"/>
      <c r="I28" s="37" t="s">
        <v>52</v>
      </c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</row>
    <row r="29" ht="57.75" customHeight="1">
      <c r="A29" s="72"/>
      <c r="B29" s="72"/>
      <c r="C29" s="72"/>
      <c r="D29" s="19" t="s">
        <v>38</v>
      </c>
      <c r="E29" s="19" t="s">
        <v>155</v>
      </c>
      <c r="F29" s="72"/>
      <c r="G29" s="38" t="str">
        <f>HYPERLINK("https://arxiv.org/abs/1806.05837","Oreo: Detection of Clones in the Twilight Zone")</f>
        <v>Oreo: Detection of Clones in the Twilight Zone</v>
      </c>
      <c r="H29" s="72"/>
      <c r="I29" s="37" t="s">
        <v>65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ht="57.75" customHeight="1">
      <c r="A30" s="72"/>
      <c r="B30" s="72"/>
      <c r="C30" s="72"/>
      <c r="D30" s="19" t="s">
        <v>29</v>
      </c>
      <c r="E30" s="19" t="s">
        <v>66</v>
      </c>
      <c r="F30" s="72"/>
      <c r="G30" s="38" t="str">
        <f>HYPERLINK("https://dl-acm-org.proxy.wm.edu/citation.cfm?id=3236051","Deep Learning Type Inference")</f>
        <v>Deep Learning Type Inference</v>
      </c>
      <c r="H30" s="72"/>
      <c r="I30" s="37" t="s">
        <v>230</v>
      </c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</row>
    <row r="31" ht="57.75" customHeight="1">
      <c r="A31" s="72"/>
      <c r="B31" s="72"/>
      <c r="C31" s="72"/>
      <c r="D31" s="19" t="s">
        <v>24</v>
      </c>
      <c r="E31" s="19" t="s">
        <v>69</v>
      </c>
      <c r="F31" s="72"/>
      <c r="G31" s="3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H31" s="72"/>
      <c r="I31" s="37" t="s">
        <v>36</v>
      </c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</row>
    <row r="32" ht="57.75" customHeight="1">
      <c r="A32" s="72"/>
      <c r="B32" s="72"/>
      <c r="C32" s="72"/>
      <c r="D32" s="19" t="s">
        <v>155</v>
      </c>
      <c r="E32" s="19" t="s">
        <v>54</v>
      </c>
      <c r="F32" s="72"/>
      <c r="G32" s="38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H32" s="72"/>
      <c r="I32" s="37" t="s">
        <v>278</v>
      </c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</row>
    <row r="33" ht="57.75" customHeight="1">
      <c r="A33" s="72"/>
      <c r="B33" s="72"/>
      <c r="C33" s="72"/>
      <c r="D33" s="19" t="s">
        <v>69</v>
      </c>
      <c r="E33" s="19" t="s">
        <v>53</v>
      </c>
      <c r="F33" s="72"/>
      <c r="G33" s="38" t="str">
        <f>HYPERLINK("https://dl.acm.org/citation.cfm?id=3213846.3213876","Deep Specification Mining")</f>
        <v>Deep Specification Mining</v>
      </c>
      <c r="H33" s="72"/>
      <c r="I33" s="37" t="s">
        <v>67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</row>
    <row r="34" ht="57.75" customHeight="1">
      <c r="A34" s="72"/>
      <c r="B34" s="72"/>
      <c r="C34" s="72"/>
      <c r="D34" s="19" t="s">
        <v>54</v>
      </c>
      <c r="E34" s="19" t="s">
        <v>60</v>
      </c>
      <c r="F34" s="72"/>
      <c r="G34" s="38" t="str">
        <f>HYPERLINK("http://delivery.acm.org/10.1145/3190000/3180195/p94-lin.pdf","Sentiment Analysis for Software Engineering: How Far Can We Go?")</f>
        <v>Sentiment Analysis for Software Engineering: How Far Can We Go?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</row>
    <row r="35" ht="57.75" customHeight="1">
      <c r="A35" s="72"/>
      <c r="B35" s="72"/>
      <c r="C35" s="72"/>
      <c r="D35" s="19" t="s">
        <v>60</v>
      </c>
      <c r="E35" s="19" t="s">
        <v>63</v>
      </c>
      <c r="F35" s="72"/>
      <c r="G35" s="38" t="str">
        <f>HYPERLINK("https://papers.nips.cc/paper/7521-tree-to-tree-neural-networks-for-program-translation","Tree-to-tree neural networks for program translation")</f>
        <v>Tree-to-tree neural networks for program translation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</row>
    <row r="36" ht="57.75" customHeight="1">
      <c r="A36" s="72"/>
      <c r="B36" s="72"/>
      <c r="C36" s="72"/>
      <c r="D36" s="19" t="s">
        <v>63</v>
      </c>
      <c r="E36" s="19" t="s">
        <v>68</v>
      </c>
      <c r="F36" s="72"/>
      <c r="G36" s="3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</row>
    <row r="37" ht="57.75" customHeight="1">
      <c r="A37" s="72"/>
      <c r="B37" s="72"/>
      <c r="C37" s="72"/>
      <c r="D37" s="19" t="s">
        <v>68</v>
      </c>
      <c r="E37" s="37" t="s">
        <v>43</v>
      </c>
      <c r="F37" s="72"/>
      <c r="G37" s="38" t="str">
        <f>HYPERLINK("https://arxiv.org/abs/1711.07163","Dynamic Neural Program Embedding for Program Repair")</f>
        <v>Dynamic Neural Program Embedding for Program Repair</v>
      </c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</row>
    <row r="38" ht="57.75" customHeight="1">
      <c r="A38" s="72"/>
      <c r="B38" s="72"/>
      <c r="C38" s="72"/>
      <c r="D38" s="37" t="s">
        <v>43</v>
      </c>
      <c r="E38" s="82" t="s">
        <v>73</v>
      </c>
      <c r="F38" s="72"/>
      <c r="G38" s="38" t="str">
        <f>HYPERLINK("https://arxiv.org/abs/1711.00740","Learning to represent programs with graphs")</f>
        <v>Learning to represent programs with graphs</v>
      </c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</row>
    <row r="39" ht="57.75" customHeight="1">
      <c r="A39" s="72"/>
      <c r="B39" s="72"/>
      <c r="C39" s="72"/>
      <c r="D39" s="82" t="s">
        <v>73</v>
      </c>
      <c r="E39" s="37" t="s">
        <v>65</v>
      </c>
      <c r="F39" s="72"/>
      <c r="G39" s="3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</row>
    <row r="40" ht="57.75" customHeight="1">
      <c r="A40" s="72"/>
      <c r="B40" s="72"/>
      <c r="C40" s="72"/>
      <c r="D40" s="37" t="s">
        <v>52</v>
      </c>
      <c r="E40" s="37" t="s">
        <v>230</v>
      </c>
      <c r="F40" s="72"/>
      <c r="G40" s="3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</row>
    <row r="41" ht="57.75" customHeight="1">
      <c r="A41" s="72"/>
      <c r="B41" s="72"/>
      <c r="C41" s="72"/>
      <c r="D41" s="37" t="s">
        <v>65</v>
      </c>
      <c r="E41" s="37" t="s">
        <v>36</v>
      </c>
      <c r="F41" s="72"/>
      <c r="G41" s="3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</row>
    <row r="42" ht="57.75" customHeight="1">
      <c r="A42" s="72"/>
      <c r="B42" s="72"/>
      <c r="C42" s="72"/>
      <c r="D42" s="37" t="s">
        <v>230</v>
      </c>
      <c r="E42" s="37" t="s">
        <v>278</v>
      </c>
      <c r="F42" s="72"/>
      <c r="G42" s="3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ht="57.75" customHeight="1">
      <c r="A43" s="72"/>
      <c r="B43" s="72"/>
      <c r="C43" s="72"/>
      <c r="D43" s="37" t="s">
        <v>36</v>
      </c>
      <c r="E43" s="37" t="s">
        <v>67</v>
      </c>
      <c r="F43" s="72"/>
      <c r="G43" s="38" t="str">
        <f>HYPERLINK("https://ieeexplore.ieee.org/document/8255666","A deep learning model for estimating story points")</f>
        <v>A deep learning model for estimating story points</v>
      </c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</row>
    <row r="44" ht="57.75" customHeight="1">
      <c r="A44" s="72"/>
      <c r="B44" s="72"/>
      <c r="C44" s="72"/>
      <c r="D44" s="37" t="s">
        <v>278</v>
      </c>
      <c r="E44" s="72"/>
      <c r="F44" s="72"/>
      <c r="G44" s="38" t="str">
        <f>HYPERLINK("https://ieeexplore-ieee-org.proxy.wm.edu/document/8493285","Automating Intention Mining")</f>
        <v>Automating Intention Mining</v>
      </c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</row>
    <row r="45" ht="57.75" customHeight="1">
      <c r="A45" s="72"/>
      <c r="B45" s="72"/>
      <c r="C45" s="72"/>
      <c r="D45" s="37" t="s">
        <v>67</v>
      </c>
      <c r="E45" s="72"/>
      <c r="F45" s="72"/>
      <c r="G45" s="38" t="s">
        <v>115</v>
      </c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</row>
    <row r="46" ht="57.75" customHeight="1">
      <c r="A46" s="72"/>
      <c r="B46" s="72"/>
      <c r="C46" s="72"/>
      <c r="D46" s="37" t="s">
        <v>72</v>
      </c>
      <c r="E46" s="72"/>
      <c r="F46" s="72"/>
      <c r="G46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</row>
    <row r="47" ht="57.75" customHeight="1">
      <c r="A47" s="72"/>
      <c r="B47" s="72"/>
      <c r="C47" s="72"/>
      <c r="D47" s="72"/>
      <c r="E47" s="72"/>
      <c r="F47" s="72"/>
      <c r="G47" s="19" t="s">
        <v>25</v>
      </c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</row>
    <row r="48" ht="57.75" customHeight="1">
      <c r="A48" s="72"/>
      <c r="B48" s="72"/>
      <c r="C48" s="72"/>
      <c r="D48" s="72"/>
      <c r="E48" s="72"/>
      <c r="F48" s="72"/>
      <c r="G48" s="19" t="s">
        <v>33</v>
      </c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</row>
    <row r="49" ht="57.75" customHeight="1">
      <c r="A49" s="72"/>
      <c r="B49" s="72"/>
      <c r="C49" s="72"/>
      <c r="D49" s="72"/>
      <c r="E49" s="72"/>
      <c r="F49" s="72"/>
      <c r="G49" s="19" t="s">
        <v>66</v>
      </c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</row>
    <row r="50" ht="57.75" customHeight="1">
      <c r="A50" s="72"/>
      <c r="B50" s="72"/>
      <c r="C50" s="72"/>
      <c r="D50" s="72"/>
      <c r="E50" s="72"/>
      <c r="F50" s="72"/>
      <c r="G50" s="19" t="s">
        <v>44</v>
      </c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</row>
    <row r="51" ht="57.75" customHeight="1">
      <c r="A51" s="72"/>
      <c r="B51" s="72"/>
      <c r="C51" s="72"/>
      <c r="D51" s="72"/>
      <c r="E51" s="72"/>
      <c r="F51" s="72"/>
      <c r="G51" s="19" t="s">
        <v>61</v>
      </c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</row>
    <row r="52" ht="57.75" customHeight="1">
      <c r="A52" s="72"/>
      <c r="B52" s="72"/>
      <c r="C52" s="72"/>
      <c r="D52" s="72"/>
      <c r="E52" s="72"/>
      <c r="F52" s="72"/>
      <c r="G52" s="19" t="s">
        <v>47</v>
      </c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</row>
    <row r="53" ht="57.75" customHeight="1">
      <c r="A53" s="72"/>
      <c r="B53" s="72"/>
      <c r="C53" s="72"/>
      <c r="D53" s="72"/>
      <c r="E53" s="72"/>
      <c r="F53" s="72"/>
      <c r="G53" s="19" t="s">
        <v>53</v>
      </c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</row>
    <row r="54" ht="57.75" customHeight="1">
      <c r="A54" s="72"/>
      <c r="B54" s="72"/>
      <c r="C54" s="72"/>
      <c r="D54" s="72"/>
      <c r="E54" s="72"/>
      <c r="F54" s="72"/>
      <c r="G54" s="93" t="s">
        <v>58</v>
      </c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</row>
    <row r="55" ht="57.75" customHeight="1">
      <c r="A55" s="72"/>
      <c r="B55" s="72"/>
      <c r="C55" s="72"/>
      <c r="D55" s="72"/>
      <c r="E55" s="72"/>
      <c r="F55" s="72"/>
      <c r="G55" s="93" t="s">
        <v>62</v>
      </c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</row>
    <row r="56" ht="57.75" customHeight="1">
      <c r="A56" s="94" t="s">
        <v>192</v>
      </c>
      <c r="B56" s="86" t="s">
        <v>249</v>
      </c>
      <c r="C56" s="87" t="s">
        <v>246</v>
      </c>
      <c r="D56" s="87" t="s">
        <v>247</v>
      </c>
      <c r="E56" s="86" t="s">
        <v>251</v>
      </c>
      <c r="F56" s="86" t="s">
        <v>279</v>
      </c>
      <c r="G56" s="95" t="s">
        <v>28</v>
      </c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</row>
    <row r="57" ht="57.75" customHeight="1">
      <c r="A57" s="72"/>
      <c r="B57" s="96">
        <f>IFERROR(__xludf.DUMMYFUNCTION("COUNTA(FILTER($A$3:$AO$55,2:2=B56))/$B$58"),0.19850187265917604)</f>
        <v>0.1985018727</v>
      </c>
      <c r="C57" s="96">
        <f>IFERROR(__xludf.DUMMYFUNCTION("COUNTA(FILTER($A$3:$AO$55,2:2=C56))/$B$58"),0.1647940074906367)</f>
        <v>0.1647940075</v>
      </c>
      <c r="D57" s="96">
        <f>IFERROR(__xludf.DUMMYFUNCTION("COUNTA(FILTER($A$3:$AO$55,2:2=D56))/$B$58"),0.15355805243445692)</f>
        <v>0.1535580524</v>
      </c>
      <c r="E57" s="96">
        <f>IFERROR(__xludf.DUMMYFUNCTION("COUNTA(FILTER($A$3:$AO$55,2:2=E56))/$B$58"),0.11610486891385768)</f>
        <v>0.1161048689</v>
      </c>
      <c r="F57" s="96">
        <f>IFERROR(__xludf.DUMMYFUNCTION("COUNTUNIQUE(J3:J54,AA3:AA54,AC3:AC54,AI3:AI54)"),5.0)</f>
        <v>5</v>
      </c>
      <c r="G57" s="95" t="s">
        <v>49</v>
      </c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</row>
    <row r="58" ht="57.75" customHeight="1">
      <c r="A58" s="94" t="s">
        <v>117</v>
      </c>
      <c r="B58" s="96">
        <f>COUNTA($A$3:$AO$55)</f>
        <v>267</v>
      </c>
      <c r="C58" s="72"/>
      <c r="D58" s="72"/>
      <c r="E58" s="72"/>
      <c r="F58" s="72"/>
      <c r="G58" s="95" t="s">
        <v>64</v>
      </c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</row>
    <row r="59" ht="57.75" customHeight="1">
      <c r="A59" s="97" t="s">
        <v>236</v>
      </c>
      <c r="B59" s="98">
        <f>COUNTA(D3:K53)/B58</f>
        <v>0.7003745318</v>
      </c>
      <c r="C59" s="72"/>
      <c r="D59" s="72"/>
      <c r="E59" s="72"/>
      <c r="F59" s="72"/>
      <c r="G59" s="99" t="s">
        <v>230</v>
      </c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</row>
    <row r="60" ht="57.7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</row>
    <row r="61" ht="57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</row>
    <row r="62" ht="57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</row>
    <row r="63" ht="57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</row>
    <row r="64" ht="57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</row>
    <row r="65" ht="57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</row>
    <row r="66" ht="57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</row>
    <row r="67" ht="57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</row>
    <row r="68" ht="57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</row>
    <row r="69" ht="57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</row>
    <row r="70" ht="57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</row>
    <row r="71" ht="57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</row>
    <row r="72" ht="57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</row>
    <row r="73" ht="57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</row>
    <row r="74" ht="57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</row>
    <row r="75" ht="57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</row>
    <row r="76" ht="57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</row>
    <row r="77" ht="57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</row>
    <row r="78" ht="57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</row>
    <row r="79" ht="57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</row>
    <row r="80" ht="57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</row>
    <row r="81" ht="57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</row>
    <row r="82" ht="57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</row>
    <row r="83" ht="57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</row>
    <row r="84" ht="57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</row>
    <row r="85" ht="57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</row>
    <row r="86" ht="57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</row>
    <row r="87" ht="57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</row>
    <row r="88" ht="57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</row>
    <row r="89" ht="57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</row>
    <row r="90" ht="57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</row>
    <row r="91" ht="57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</row>
    <row r="92" ht="57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</row>
    <row r="93" ht="57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</row>
    <row r="94" ht="57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</row>
    <row r="95" ht="57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</row>
    <row r="96" ht="57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</row>
    <row r="97" ht="57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</row>
    <row r="98" ht="57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</row>
    <row r="99" ht="57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</row>
    <row r="100" ht="57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</row>
    <row r="101" ht="57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</row>
    <row r="102" ht="57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</row>
    <row r="103" ht="57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</row>
    <row r="104" ht="57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</row>
    <row r="105" ht="57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</row>
    <row r="106" ht="57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</row>
    <row r="107" ht="57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</row>
    <row r="108" ht="57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</row>
    <row r="109" ht="57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</row>
    <row r="110" ht="57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</row>
    <row r="111" ht="57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  <c r="AJ111" s="72"/>
      <c r="AK111" s="72"/>
    </row>
    <row r="112" ht="57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</row>
    <row r="113" ht="57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  <c r="AJ113" s="72"/>
      <c r="AK113" s="72"/>
    </row>
    <row r="114" ht="57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  <c r="AJ114" s="72"/>
      <c r="AK114" s="72"/>
    </row>
    <row r="115" ht="57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</row>
    <row r="116" ht="57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</row>
    <row r="117" ht="57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</row>
    <row r="118" ht="57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</row>
    <row r="119" ht="57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</row>
    <row r="120" ht="57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</row>
    <row r="121" ht="57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</row>
    <row r="122" ht="57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</row>
    <row r="123" ht="57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</row>
    <row r="124" ht="57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</row>
    <row r="125" ht="57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</row>
    <row r="126" ht="57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  <c r="AJ126" s="72"/>
      <c r="AK126" s="72"/>
    </row>
    <row r="127" ht="57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  <c r="AJ127" s="72"/>
      <c r="AK127" s="72"/>
    </row>
    <row r="128" ht="57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  <c r="AJ128" s="72"/>
      <c r="AK128" s="72"/>
    </row>
    <row r="129" ht="57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  <c r="AJ129" s="72"/>
      <c r="AK129" s="72"/>
    </row>
    <row r="130" ht="57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</row>
    <row r="131" ht="57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</row>
    <row r="132" ht="57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</row>
    <row r="133" ht="57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</row>
    <row r="134" ht="57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</row>
    <row r="135" ht="57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</row>
    <row r="136" ht="57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</row>
    <row r="137" ht="57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</row>
    <row r="138" ht="57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</row>
    <row r="139" ht="57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</row>
    <row r="140" ht="57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</row>
    <row r="141" ht="57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</row>
    <row r="142" ht="57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</row>
    <row r="143" ht="57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</row>
    <row r="144" ht="57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</row>
    <row r="145" ht="57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</row>
    <row r="146" ht="57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</row>
    <row r="147" ht="57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</row>
    <row r="148" ht="57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</row>
    <row r="149" ht="57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</row>
    <row r="150" ht="57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</row>
    <row r="151" ht="57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</row>
    <row r="152" ht="57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</row>
    <row r="153" ht="57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</row>
    <row r="154" ht="57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</row>
    <row r="155" ht="57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</row>
    <row r="156" ht="57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</row>
    <row r="157" ht="57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  <c r="AJ157" s="72"/>
      <c r="AK157" s="72"/>
    </row>
    <row r="158" ht="57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  <c r="AJ158" s="72"/>
      <c r="AK158" s="72"/>
    </row>
    <row r="159" ht="57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</row>
    <row r="160" ht="57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</row>
    <row r="161" ht="57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  <c r="AJ161" s="72"/>
      <c r="AK161" s="72"/>
    </row>
    <row r="162" ht="57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</row>
    <row r="163" ht="57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</row>
    <row r="164" ht="57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</row>
    <row r="165" ht="57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</row>
    <row r="166" ht="57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  <c r="AJ166" s="72"/>
      <c r="AK166" s="72"/>
    </row>
    <row r="167" ht="57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</row>
    <row r="168" ht="57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</row>
    <row r="169" ht="57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</row>
    <row r="170" ht="57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</row>
    <row r="171" ht="57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</row>
    <row r="172" ht="57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</row>
    <row r="173" ht="57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</row>
    <row r="174" ht="57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  <c r="AJ174" s="72"/>
      <c r="AK174" s="72"/>
    </row>
    <row r="175" ht="57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  <c r="AJ175" s="72"/>
      <c r="AK175" s="72"/>
    </row>
    <row r="176" ht="57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  <c r="AJ176" s="72"/>
      <c r="AK176" s="72"/>
    </row>
    <row r="177" ht="57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</row>
    <row r="178" ht="57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</row>
    <row r="179" ht="57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2"/>
      <c r="AK179" s="72"/>
    </row>
    <row r="180" ht="57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</row>
    <row r="181" ht="57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  <c r="AJ181" s="72"/>
      <c r="AK181" s="72"/>
    </row>
    <row r="182" ht="57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</row>
    <row r="183" ht="57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  <c r="AJ183" s="72"/>
      <c r="AK183" s="72"/>
    </row>
    <row r="184" ht="57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</row>
    <row r="185" ht="57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</row>
    <row r="186" ht="57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</row>
    <row r="187" ht="57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</row>
    <row r="188" ht="57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  <c r="AJ188" s="72"/>
      <c r="AK188" s="72"/>
    </row>
    <row r="189" ht="57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  <c r="AJ189" s="72"/>
      <c r="AK189" s="72"/>
    </row>
    <row r="190" ht="57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  <c r="AJ190" s="72"/>
      <c r="AK190" s="72"/>
    </row>
    <row r="191" ht="57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  <c r="AJ191" s="72"/>
      <c r="AK191" s="72"/>
    </row>
    <row r="192" ht="57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  <c r="AJ192" s="72"/>
      <c r="AK192" s="72"/>
    </row>
    <row r="193" ht="57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</row>
    <row r="194" ht="57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</row>
    <row r="195" ht="57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</row>
    <row r="196" ht="57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</row>
    <row r="197" ht="57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</row>
    <row r="198" ht="57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  <c r="AJ198" s="72"/>
      <c r="AK198" s="72"/>
    </row>
    <row r="199" ht="57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  <c r="AJ199" s="72"/>
      <c r="AK199" s="72"/>
    </row>
    <row r="200" ht="57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  <c r="AJ200" s="72"/>
      <c r="AK200" s="72"/>
    </row>
    <row r="201" ht="57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  <c r="AJ201" s="72"/>
      <c r="AK201" s="72"/>
    </row>
    <row r="202" ht="57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  <c r="AJ202" s="72"/>
      <c r="AK202" s="72"/>
    </row>
    <row r="203" ht="57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  <c r="AJ203" s="72"/>
      <c r="AK203" s="72"/>
    </row>
    <row r="204" ht="57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  <c r="AJ204" s="72"/>
      <c r="AK204" s="72"/>
    </row>
    <row r="205" ht="57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  <c r="AJ205" s="72"/>
      <c r="AK205" s="72"/>
    </row>
    <row r="206" ht="57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  <c r="AJ206" s="72"/>
      <c r="AK206" s="72"/>
    </row>
    <row r="207" ht="57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</row>
    <row r="208" ht="57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</row>
    <row r="209" ht="57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</row>
    <row r="210" ht="57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  <c r="AJ210" s="72"/>
      <c r="AK210" s="72"/>
    </row>
    <row r="211" ht="57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  <c r="AJ211" s="72"/>
      <c r="AK211" s="72"/>
    </row>
    <row r="212" ht="57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</row>
    <row r="213" ht="57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  <c r="AJ213" s="72"/>
      <c r="AK213" s="72"/>
    </row>
    <row r="214" ht="57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  <c r="AJ214" s="72"/>
      <c r="AK214" s="72"/>
    </row>
    <row r="215" ht="57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  <c r="AJ215" s="72"/>
      <c r="AK215" s="72"/>
    </row>
    <row r="216" ht="57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  <c r="AJ216" s="72"/>
      <c r="AK216" s="72"/>
    </row>
    <row r="217" ht="57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  <c r="AJ217" s="72"/>
      <c r="AK217" s="72"/>
    </row>
    <row r="218" ht="57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  <c r="AJ218" s="72"/>
      <c r="AK218" s="72"/>
    </row>
    <row r="219" ht="57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  <c r="AJ219" s="72"/>
      <c r="AK219" s="72"/>
    </row>
    <row r="220" ht="57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  <c r="AJ220" s="72"/>
      <c r="AK220" s="72"/>
    </row>
    <row r="221" ht="57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  <c r="AJ221" s="72"/>
      <c r="AK221" s="72"/>
    </row>
    <row r="222" ht="57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  <c r="AJ222" s="72"/>
      <c r="AK222" s="72"/>
    </row>
    <row r="223" ht="57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/>
    </row>
    <row r="224" ht="57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  <c r="AJ224" s="72"/>
      <c r="AK224" s="72"/>
    </row>
    <row r="225" ht="57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</row>
    <row r="226" ht="57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  <c r="AJ226" s="72"/>
      <c r="AK226" s="72"/>
    </row>
    <row r="227" ht="57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  <c r="AJ227" s="72"/>
      <c r="AK227" s="72"/>
    </row>
    <row r="228" ht="57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  <c r="AJ228" s="72"/>
      <c r="AK228" s="72"/>
    </row>
    <row r="229" ht="57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  <c r="AJ229" s="72"/>
      <c r="AK229" s="72"/>
    </row>
    <row r="230" ht="57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  <c r="AJ230" s="72"/>
      <c r="AK230" s="72"/>
    </row>
    <row r="231" ht="57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  <c r="AJ231" s="72"/>
      <c r="AK231" s="72"/>
    </row>
    <row r="232" ht="57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72"/>
    </row>
    <row r="233" ht="57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  <c r="AJ233" s="72"/>
      <c r="AK233" s="72"/>
    </row>
    <row r="234" ht="57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</row>
    <row r="235" ht="57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2"/>
      <c r="AK235" s="72"/>
    </row>
    <row r="236" ht="57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  <c r="AJ236" s="72"/>
      <c r="AK236" s="72"/>
    </row>
    <row r="237" ht="57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  <c r="AJ237" s="72"/>
      <c r="AK237" s="72"/>
    </row>
    <row r="238" ht="57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  <c r="AJ238" s="72"/>
      <c r="AK238" s="72"/>
    </row>
    <row r="239" ht="57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  <c r="AJ239" s="72"/>
      <c r="AK239" s="72"/>
    </row>
    <row r="240" ht="57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  <c r="AJ240" s="72"/>
      <c r="AK240" s="72"/>
    </row>
    <row r="241" ht="57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  <c r="AJ241" s="72"/>
      <c r="AK241" s="72"/>
    </row>
    <row r="242" ht="57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  <c r="AJ242" s="72"/>
      <c r="AK242" s="72"/>
    </row>
    <row r="243" ht="57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/>
    </row>
    <row r="244" ht="57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  <c r="AJ244" s="72"/>
      <c r="AK244" s="72"/>
    </row>
    <row r="245" ht="57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  <c r="AJ245" s="72"/>
      <c r="AK245" s="72"/>
    </row>
    <row r="246" ht="57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  <c r="AJ246" s="72"/>
      <c r="AK246" s="72"/>
    </row>
    <row r="247" ht="57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  <c r="AJ247" s="72"/>
      <c r="AK247" s="72"/>
    </row>
    <row r="248" ht="57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  <c r="AJ248" s="72"/>
      <c r="AK248" s="72"/>
    </row>
    <row r="249" ht="57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  <c r="AJ249" s="72"/>
      <c r="AK249" s="72"/>
    </row>
    <row r="250" ht="57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  <c r="AJ250" s="72"/>
      <c r="AK250" s="72"/>
    </row>
    <row r="251" ht="57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  <c r="AJ251" s="72"/>
      <c r="AK251" s="72"/>
    </row>
    <row r="252" ht="57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  <c r="AJ252" s="72"/>
      <c r="AK252" s="72"/>
    </row>
    <row r="253" ht="57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  <c r="AJ253" s="72"/>
      <c r="AK253" s="72"/>
    </row>
    <row r="254" ht="57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  <c r="AJ254" s="72"/>
      <c r="AK254" s="72"/>
    </row>
    <row r="255" ht="57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  <c r="AJ255" s="72"/>
      <c r="AK255" s="72"/>
    </row>
    <row r="256" ht="57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  <c r="AJ256" s="72"/>
      <c r="AK256" s="72"/>
    </row>
    <row r="257" ht="57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  <c r="AJ257" s="72"/>
      <c r="AK257" s="72"/>
    </row>
    <row r="258" ht="57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  <c r="AJ258" s="72"/>
      <c r="AK258" s="72"/>
    </row>
    <row r="259" ht="57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  <c r="AJ259" s="72"/>
      <c r="AK259" s="72"/>
    </row>
    <row r="260" ht="57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  <c r="AJ260" s="72"/>
      <c r="AK260" s="72"/>
    </row>
    <row r="261" ht="57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/>
    </row>
    <row r="262" ht="57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  <c r="AJ262" s="72"/>
      <c r="AK262" s="72"/>
    </row>
    <row r="263" ht="57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2"/>
      <c r="AK263" s="72"/>
    </row>
    <row r="264" ht="57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  <c r="AJ264" s="72"/>
      <c r="AK264" s="72"/>
    </row>
    <row r="265" ht="57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  <c r="AJ265" s="72"/>
      <c r="AK265" s="72"/>
    </row>
    <row r="266" ht="57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</row>
    <row r="267" ht="57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  <c r="AJ267" s="72"/>
      <c r="AK267" s="72"/>
    </row>
    <row r="268" ht="57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72"/>
    </row>
    <row r="269" ht="57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  <c r="AJ269" s="72"/>
      <c r="AK269" s="72"/>
    </row>
    <row r="270" ht="57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  <c r="AJ270" s="72"/>
      <c r="AK270" s="72"/>
    </row>
    <row r="271" ht="57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  <c r="AJ271" s="72"/>
      <c r="AK271" s="72"/>
    </row>
    <row r="272" ht="57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  <c r="AJ272" s="72"/>
      <c r="AK272" s="72"/>
    </row>
    <row r="273" ht="57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  <c r="AJ273" s="72"/>
      <c r="AK273" s="72"/>
    </row>
    <row r="274" ht="57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  <c r="AJ274" s="72"/>
      <c r="AK274" s="72"/>
    </row>
    <row r="275" ht="57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  <c r="AJ275" s="72"/>
      <c r="AK275" s="72"/>
    </row>
    <row r="276" ht="57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  <c r="AJ276" s="72"/>
      <c r="AK276" s="72"/>
    </row>
    <row r="277" ht="57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  <c r="AJ277" s="72"/>
      <c r="AK277" s="72"/>
    </row>
    <row r="278" ht="57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  <c r="AJ278" s="72"/>
      <c r="AK278" s="72"/>
    </row>
    <row r="279" ht="57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</row>
    <row r="280" ht="57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  <c r="AJ280" s="72"/>
      <c r="AK280" s="72"/>
    </row>
    <row r="281" ht="57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  <c r="AJ281" s="72"/>
      <c r="AK281" s="72"/>
    </row>
    <row r="282" ht="57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  <c r="AJ282" s="72"/>
      <c r="AK282" s="72"/>
    </row>
    <row r="283" ht="57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  <c r="AJ283" s="72"/>
      <c r="AK283" s="72"/>
    </row>
    <row r="284" ht="57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/>
    </row>
    <row r="285" ht="57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  <c r="AJ285" s="72"/>
      <c r="AK285" s="72"/>
    </row>
    <row r="286" ht="57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  <c r="AJ286" s="72"/>
      <c r="AK286" s="72"/>
    </row>
    <row r="287" ht="57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  <c r="AJ287" s="72"/>
      <c r="AK287" s="72"/>
    </row>
    <row r="288" ht="57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  <c r="AJ288" s="72"/>
      <c r="AK288" s="72"/>
    </row>
    <row r="289" ht="57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  <c r="AJ289" s="72"/>
      <c r="AK289" s="72"/>
    </row>
    <row r="290" ht="57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  <c r="AJ290" s="72"/>
      <c r="AK290" s="72"/>
    </row>
    <row r="291" ht="57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  <c r="AJ291" s="72"/>
      <c r="AK291" s="72"/>
    </row>
    <row r="292" ht="57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  <c r="AJ292" s="72"/>
      <c r="AK292" s="72"/>
    </row>
    <row r="293" ht="57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  <c r="AJ293" s="72"/>
      <c r="AK293" s="72"/>
    </row>
    <row r="294" ht="57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  <c r="AJ294" s="72"/>
      <c r="AK294" s="72"/>
    </row>
    <row r="295" ht="57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  <c r="AJ295" s="72"/>
      <c r="AK295" s="72"/>
    </row>
    <row r="296" ht="57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  <c r="AJ296" s="72"/>
      <c r="AK296" s="72"/>
    </row>
    <row r="297" ht="57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  <c r="AJ297" s="72"/>
      <c r="AK297" s="72"/>
    </row>
    <row r="298" ht="57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  <c r="AJ298" s="72"/>
      <c r="AK298" s="72"/>
    </row>
    <row r="299" ht="57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  <c r="AJ299" s="72"/>
      <c r="AK299" s="72"/>
    </row>
    <row r="300" ht="57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/>
    </row>
    <row r="301" ht="57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  <c r="AJ301" s="72"/>
      <c r="AK301" s="72"/>
    </row>
    <row r="302" ht="57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  <c r="AJ302" s="72"/>
      <c r="AK302" s="72"/>
    </row>
    <row r="303" ht="57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  <c r="AJ303" s="72"/>
      <c r="AK303" s="72"/>
    </row>
    <row r="304" ht="57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72"/>
    </row>
    <row r="305" ht="57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</row>
    <row r="306" ht="57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  <c r="AJ306" s="72"/>
      <c r="AK306" s="72"/>
    </row>
    <row r="307" ht="57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  <c r="AJ307" s="72"/>
      <c r="AK307" s="72"/>
    </row>
    <row r="308" ht="57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  <c r="AJ308" s="72"/>
      <c r="AK308" s="72"/>
    </row>
    <row r="309" ht="57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  <c r="AJ309" s="72"/>
      <c r="AK309" s="72"/>
    </row>
    <row r="310" ht="57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  <c r="AJ310" s="72"/>
      <c r="AK310" s="72"/>
    </row>
    <row r="311" ht="57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  <c r="AJ311" s="72"/>
      <c r="AK311" s="72"/>
    </row>
    <row r="312" ht="57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/>
    </row>
    <row r="313" ht="57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  <c r="AJ313" s="72"/>
      <c r="AK313" s="72"/>
    </row>
    <row r="314" ht="57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</row>
    <row r="315" ht="57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</row>
    <row r="316" ht="57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  <c r="AJ316" s="72"/>
      <c r="AK316" s="72"/>
    </row>
    <row r="317" ht="57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  <c r="AJ317" s="72"/>
      <c r="AK317" s="72"/>
    </row>
    <row r="318" ht="57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  <c r="AF318" s="72"/>
      <c r="AG318" s="72"/>
      <c r="AH318" s="72"/>
      <c r="AI318" s="72"/>
      <c r="AJ318" s="72"/>
      <c r="AK318" s="72"/>
    </row>
    <row r="319" ht="57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  <c r="AF319" s="72"/>
      <c r="AG319" s="72"/>
      <c r="AH319" s="72"/>
      <c r="AI319" s="72"/>
      <c r="AJ319" s="72"/>
      <c r="AK319" s="72"/>
    </row>
    <row r="320" ht="57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  <c r="AF320" s="72"/>
      <c r="AG320" s="72"/>
      <c r="AH320" s="72"/>
      <c r="AI320" s="72"/>
      <c r="AJ320" s="72"/>
      <c r="AK320" s="72"/>
    </row>
    <row r="321" ht="57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  <c r="AF321" s="72"/>
      <c r="AG321" s="72"/>
      <c r="AH321" s="72"/>
      <c r="AI321" s="72"/>
      <c r="AJ321" s="72"/>
      <c r="AK321" s="72"/>
    </row>
    <row r="322" ht="57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  <c r="AF322" s="72"/>
      <c r="AG322" s="72"/>
      <c r="AH322" s="72"/>
      <c r="AI322" s="72"/>
      <c r="AJ322" s="72"/>
      <c r="AK322" s="72"/>
    </row>
    <row r="323" ht="57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  <c r="AF323" s="72"/>
      <c r="AG323" s="72"/>
      <c r="AH323" s="72"/>
      <c r="AI323" s="72"/>
      <c r="AJ323" s="72"/>
      <c r="AK323" s="72"/>
    </row>
    <row r="324" ht="57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</row>
    <row r="325" ht="57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</row>
    <row r="326" ht="57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  <c r="AF326" s="72"/>
      <c r="AG326" s="72"/>
      <c r="AH326" s="72"/>
      <c r="AI326" s="72"/>
      <c r="AJ326" s="72"/>
      <c r="AK326" s="72"/>
    </row>
    <row r="327" ht="57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  <c r="AF327" s="72"/>
      <c r="AG327" s="72"/>
      <c r="AH327" s="72"/>
      <c r="AI327" s="72"/>
      <c r="AJ327" s="72"/>
      <c r="AK327" s="72"/>
    </row>
    <row r="328" ht="57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  <c r="AF328" s="72"/>
      <c r="AG328" s="72"/>
      <c r="AH328" s="72"/>
      <c r="AI328" s="72"/>
      <c r="AJ328" s="72"/>
      <c r="AK328" s="72"/>
    </row>
    <row r="329" ht="57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  <c r="AF329" s="72"/>
      <c r="AG329" s="72"/>
      <c r="AH329" s="72"/>
      <c r="AI329" s="72"/>
      <c r="AJ329" s="72"/>
      <c r="AK329" s="72"/>
    </row>
    <row r="330" ht="57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</row>
    <row r="331" ht="57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</row>
    <row r="332" ht="57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  <c r="AF332" s="72"/>
      <c r="AG332" s="72"/>
      <c r="AH332" s="72"/>
      <c r="AI332" s="72"/>
      <c r="AJ332" s="72"/>
      <c r="AK332" s="72"/>
    </row>
    <row r="333" ht="57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  <c r="AF333" s="72"/>
      <c r="AG333" s="72"/>
      <c r="AH333" s="72"/>
      <c r="AI333" s="72"/>
      <c r="AJ333" s="72"/>
      <c r="AK333" s="72"/>
    </row>
    <row r="334" ht="57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  <c r="AF334" s="72"/>
      <c r="AG334" s="72"/>
      <c r="AH334" s="72"/>
      <c r="AI334" s="72"/>
      <c r="AJ334" s="72"/>
      <c r="AK334" s="72"/>
    </row>
    <row r="335" ht="57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  <c r="AF335" s="72"/>
      <c r="AG335" s="72"/>
      <c r="AH335" s="72"/>
      <c r="AI335" s="72"/>
      <c r="AJ335" s="72"/>
      <c r="AK335" s="72"/>
    </row>
    <row r="336" ht="57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  <c r="AF336" s="72"/>
      <c r="AG336" s="72"/>
      <c r="AH336" s="72"/>
      <c r="AI336" s="72"/>
      <c r="AJ336" s="72"/>
      <c r="AK336" s="72"/>
    </row>
    <row r="337" ht="57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  <c r="AF337" s="72"/>
      <c r="AG337" s="72"/>
      <c r="AH337" s="72"/>
      <c r="AI337" s="72"/>
      <c r="AJ337" s="72"/>
      <c r="AK337" s="72"/>
    </row>
    <row r="338" ht="57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  <c r="AF338" s="72"/>
      <c r="AG338" s="72"/>
      <c r="AH338" s="72"/>
      <c r="AI338" s="72"/>
      <c r="AJ338" s="72"/>
      <c r="AK338" s="72"/>
    </row>
    <row r="339" ht="57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/>
    </row>
    <row r="340" ht="57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72"/>
    </row>
    <row r="341" ht="57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  <c r="AF341" s="72"/>
      <c r="AG341" s="72"/>
      <c r="AH341" s="72"/>
      <c r="AI341" s="72"/>
      <c r="AJ341" s="72"/>
      <c r="AK341" s="72"/>
    </row>
    <row r="342" ht="57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  <c r="AF342" s="72"/>
      <c r="AG342" s="72"/>
      <c r="AH342" s="72"/>
      <c r="AI342" s="72"/>
      <c r="AJ342" s="72"/>
      <c r="AK342" s="72"/>
    </row>
    <row r="343" ht="57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  <c r="AF343" s="72"/>
      <c r="AG343" s="72"/>
      <c r="AH343" s="72"/>
      <c r="AI343" s="72"/>
      <c r="AJ343" s="72"/>
      <c r="AK343" s="72"/>
    </row>
    <row r="344" ht="57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  <c r="AF344" s="72"/>
      <c r="AG344" s="72"/>
      <c r="AH344" s="72"/>
      <c r="AI344" s="72"/>
      <c r="AJ344" s="72"/>
      <c r="AK344" s="72"/>
    </row>
    <row r="345" ht="57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  <c r="AF345" s="72"/>
      <c r="AG345" s="72"/>
      <c r="AH345" s="72"/>
      <c r="AI345" s="72"/>
      <c r="AJ345" s="72"/>
      <c r="AK345" s="72"/>
    </row>
    <row r="346" ht="57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/>
    </row>
    <row r="347" ht="57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  <c r="AF347" s="72"/>
      <c r="AG347" s="72"/>
      <c r="AH347" s="72"/>
      <c r="AI347" s="72"/>
      <c r="AJ347" s="72"/>
      <c r="AK347" s="72"/>
    </row>
    <row r="348" ht="57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  <c r="AF348" s="72"/>
      <c r="AG348" s="72"/>
      <c r="AH348" s="72"/>
      <c r="AI348" s="72"/>
      <c r="AJ348" s="72"/>
      <c r="AK348" s="72"/>
    </row>
    <row r="349" ht="57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  <c r="AF349" s="72"/>
      <c r="AG349" s="72"/>
      <c r="AH349" s="72"/>
      <c r="AI349" s="72"/>
      <c r="AJ349" s="72"/>
      <c r="AK349" s="72"/>
    </row>
    <row r="350" ht="57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  <c r="AF350" s="72"/>
      <c r="AG350" s="72"/>
      <c r="AH350" s="72"/>
      <c r="AI350" s="72"/>
      <c r="AJ350" s="72"/>
      <c r="AK350" s="72"/>
    </row>
    <row r="351" ht="57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  <c r="AF351" s="72"/>
      <c r="AG351" s="72"/>
      <c r="AH351" s="72"/>
      <c r="AI351" s="72"/>
      <c r="AJ351" s="72"/>
      <c r="AK351" s="72"/>
    </row>
    <row r="352" ht="57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  <c r="AF352" s="72"/>
      <c r="AG352" s="72"/>
      <c r="AH352" s="72"/>
      <c r="AI352" s="72"/>
      <c r="AJ352" s="72"/>
      <c r="AK352" s="72"/>
    </row>
    <row r="353" ht="57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  <c r="AF353" s="72"/>
      <c r="AG353" s="72"/>
      <c r="AH353" s="72"/>
      <c r="AI353" s="72"/>
      <c r="AJ353" s="72"/>
      <c r="AK353" s="72"/>
    </row>
    <row r="354" ht="57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  <c r="AF354" s="72"/>
      <c r="AG354" s="72"/>
      <c r="AH354" s="72"/>
      <c r="AI354" s="72"/>
      <c r="AJ354" s="72"/>
      <c r="AK354" s="72"/>
    </row>
    <row r="355" ht="57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  <c r="AF355" s="72"/>
      <c r="AG355" s="72"/>
      <c r="AH355" s="72"/>
      <c r="AI355" s="72"/>
      <c r="AJ355" s="72"/>
      <c r="AK355" s="72"/>
    </row>
    <row r="356" ht="57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/>
    </row>
    <row r="357" ht="57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  <c r="AF357" s="72"/>
      <c r="AG357" s="72"/>
      <c r="AH357" s="72"/>
      <c r="AI357" s="72"/>
      <c r="AJ357" s="72"/>
      <c r="AK357" s="72"/>
    </row>
    <row r="358" ht="57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  <c r="AF358" s="72"/>
      <c r="AG358" s="72"/>
      <c r="AH358" s="72"/>
      <c r="AI358" s="72"/>
      <c r="AJ358" s="72"/>
      <c r="AK358" s="72"/>
    </row>
    <row r="359" ht="57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  <c r="AF359" s="72"/>
      <c r="AG359" s="72"/>
      <c r="AH359" s="72"/>
      <c r="AI359" s="72"/>
      <c r="AJ359" s="72"/>
      <c r="AK359" s="72"/>
    </row>
    <row r="360" ht="57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  <c r="AF360" s="72"/>
      <c r="AG360" s="72"/>
      <c r="AH360" s="72"/>
      <c r="AI360" s="72"/>
      <c r="AJ360" s="72"/>
      <c r="AK360" s="72"/>
    </row>
    <row r="361" ht="57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  <c r="AF361" s="72"/>
      <c r="AG361" s="72"/>
      <c r="AH361" s="72"/>
      <c r="AI361" s="72"/>
      <c r="AJ361" s="72"/>
      <c r="AK361" s="72"/>
    </row>
    <row r="362" ht="57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  <c r="AF362" s="72"/>
      <c r="AG362" s="72"/>
      <c r="AH362" s="72"/>
      <c r="AI362" s="72"/>
      <c r="AJ362" s="72"/>
      <c r="AK362" s="72"/>
    </row>
    <row r="363" ht="57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G363" s="72"/>
      <c r="AH363" s="72"/>
      <c r="AI363" s="72"/>
      <c r="AJ363" s="72"/>
      <c r="AK363" s="72"/>
    </row>
    <row r="364" ht="57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G364" s="72"/>
      <c r="AH364" s="72"/>
      <c r="AI364" s="72"/>
      <c r="AJ364" s="72"/>
      <c r="AK364" s="72"/>
    </row>
    <row r="365" ht="57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  <c r="AF365" s="72"/>
      <c r="AG365" s="72"/>
      <c r="AH365" s="72"/>
      <c r="AI365" s="72"/>
      <c r="AJ365" s="72"/>
      <c r="AK365" s="72"/>
    </row>
    <row r="366" ht="57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/>
    </row>
    <row r="367" ht="57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  <c r="AF367" s="72"/>
      <c r="AG367" s="72"/>
      <c r="AH367" s="72"/>
      <c r="AI367" s="72"/>
      <c r="AJ367" s="72"/>
      <c r="AK367" s="72"/>
    </row>
    <row r="368" ht="57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  <c r="AF368" s="72"/>
      <c r="AG368" s="72"/>
      <c r="AH368" s="72"/>
      <c r="AI368" s="72"/>
      <c r="AJ368" s="72"/>
      <c r="AK368" s="72"/>
    </row>
    <row r="369" ht="57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  <c r="AI369" s="72"/>
      <c r="AJ369" s="72"/>
      <c r="AK369" s="72"/>
    </row>
    <row r="370" ht="57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</row>
    <row r="371" ht="57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  <c r="AF371" s="72"/>
      <c r="AG371" s="72"/>
      <c r="AH371" s="72"/>
      <c r="AI371" s="72"/>
      <c r="AJ371" s="72"/>
      <c r="AK371" s="72"/>
    </row>
    <row r="372" ht="57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  <c r="AF372" s="72"/>
      <c r="AG372" s="72"/>
      <c r="AH372" s="72"/>
      <c r="AI372" s="72"/>
      <c r="AJ372" s="72"/>
      <c r="AK372" s="72"/>
    </row>
    <row r="373" ht="57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  <c r="AF373" s="72"/>
      <c r="AG373" s="72"/>
      <c r="AH373" s="72"/>
      <c r="AI373" s="72"/>
      <c r="AJ373" s="72"/>
      <c r="AK373" s="72"/>
    </row>
    <row r="374" ht="57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  <c r="AF374" s="72"/>
      <c r="AG374" s="72"/>
      <c r="AH374" s="72"/>
      <c r="AI374" s="72"/>
      <c r="AJ374" s="72"/>
      <c r="AK374" s="72"/>
    </row>
    <row r="375" ht="57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  <c r="AF375" s="72"/>
      <c r="AG375" s="72"/>
      <c r="AH375" s="72"/>
      <c r="AI375" s="72"/>
      <c r="AJ375" s="72"/>
      <c r="AK375" s="72"/>
    </row>
    <row r="376" ht="57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  <c r="AF376" s="72"/>
      <c r="AG376" s="72"/>
      <c r="AH376" s="72"/>
      <c r="AI376" s="72"/>
      <c r="AJ376" s="72"/>
      <c r="AK376" s="72"/>
    </row>
    <row r="377" ht="57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  <c r="AF377" s="72"/>
      <c r="AG377" s="72"/>
      <c r="AH377" s="72"/>
      <c r="AI377" s="72"/>
      <c r="AJ377" s="72"/>
      <c r="AK377" s="72"/>
    </row>
    <row r="378" ht="57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  <c r="AF378" s="72"/>
      <c r="AG378" s="72"/>
      <c r="AH378" s="72"/>
      <c r="AI378" s="72"/>
      <c r="AJ378" s="72"/>
      <c r="AK378" s="72"/>
    </row>
    <row r="379" ht="57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  <c r="AF379" s="72"/>
      <c r="AG379" s="72"/>
      <c r="AH379" s="72"/>
      <c r="AI379" s="72"/>
      <c r="AJ379" s="72"/>
      <c r="AK379" s="72"/>
    </row>
    <row r="380" ht="57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  <c r="AF380" s="72"/>
      <c r="AG380" s="72"/>
      <c r="AH380" s="72"/>
      <c r="AI380" s="72"/>
      <c r="AJ380" s="72"/>
      <c r="AK380" s="72"/>
    </row>
    <row r="381" ht="57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  <c r="AF381" s="72"/>
      <c r="AG381" s="72"/>
      <c r="AH381" s="72"/>
      <c r="AI381" s="72"/>
      <c r="AJ381" s="72"/>
      <c r="AK381" s="72"/>
    </row>
    <row r="382" ht="57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/>
    </row>
    <row r="383" ht="57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  <c r="AF383" s="72"/>
      <c r="AG383" s="72"/>
      <c r="AH383" s="72"/>
      <c r="AI383" s="72"/>
      <c r="AJ383" s="72"/>
      <c r="AK383" s="72"/>
    </row>
    <row r="384" ht="57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  <c r="AF384" s="72"/>
      <c r="AG384" s="72"/>
      <c r="AH384" s="72"/>
      <c r="AI384" s="72"/>
      <c r="AJ384" s="72"/>
      <c r="AK384" s="72"/>
    </row>
    <row r="385" ht="57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  <c r="AF385" s="72"/>
      <c r="AG385" s="72"/>
      <c r="AH385" s="72"/>
      <c r="AI385" s="72"/>
      <c r="AJ385" s="72"/>
      <c r="AK385" s="72"/>
    </row>
    <row r="386" ht="57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G386" s="72"/>
      <c r="AH386" s="72"/>
      <c r="AI386" s="72"/>
      <c r="AJ386" s="72"/>
      <c r="AK386" s="72"/>
    </row>
    <row r="387" ht="57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G387" s="72"/>
      <c r="AH387" s="72"/>
      <c r="AI387" s="72"/>
      <c r="AJ387" s="72"/>
      <c r="AK387" s="72"/>
    </row>
    <row r="388" ht="57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  <c r="AF388" s="72"/>
      <c r="AG388" s="72"/>
      <c r="AH388" s="72"/>
      <c r="AI388" s="72"/>
      <c r="AJ388" s="72"/>
      <c r="AK388" s="72"/>
    </row>
    <row r="389" ht="57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  <c r="AF389" s="72"/>
      <c r="AG389" s="72"/>
      <c r="AH389" s="72"/>
      <c r="AI389" s="72"/>
      <c r="AJ389" s="72"/>
      <c r="AK389" s="72"/>
    </row>
    <row r="390" ht="57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  <c r="AF390" s="72"/>
      <c r="AG390" s="72"/>
      <c r="AH390" s="72"/>
      <c r="AI390" s="72"/>
      <c r="AJ390" s="72"/>
      <c r="AK390" s="72"/>
    </row>
    <row r="391" ht="57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/>
    </row>
    <row r="392" ht="57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  <c r="AF392" s="72"/>
      <c r="AG392" s="72"/>
      <c r="AH392" s="72"/>
      <c r="AI392" s="72"/>
      <c r="AJ392" s="72"/>
      <c r="AK392" s="72"/>
    </row>
    <row r="393" ht="57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  <c r="AF393" s="72"/>
      <c r="AG393" s="72"/>
      <c r="AH393" s="72"/>
      <c r="AI393" s="72"/>
      <c r="AJ393" s="72"/>
      <c r="AK393" s="72"/>
    </row>
    <row r="394" ht="57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  <c r="AF394" s="72"/>
      <c r="AG394" s="72"/>
      <c r="AH394" s="72"/>
      <c r="AI394" s="72"/>
      <c r="AJ394" s="72"/>
      <c r="AK394" s="72"/>
    </row>
    <row r="395" ht="57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  <c r="AF395" s="72"/>
      <c r="AG395" s="72"/>
      <c r="AH395" s="72"/>
      <c r="AI395" s="72"/>
      <c r="AJ395" s="72"/>
      <c r="AK395" s="72"/>
    </row>
    <row r="396" ht="57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  <c r="AF396" s="72"/>
      <c r="AG396" s="72"/>
      <c r="AH396" s="72"/>
      <c r="AI396" s="72"/>
      <c r="AJ396" s="72"/>
      <c r="AK396" s="72"/>
    </row>
    <row r="397" ht="57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  <c r="AF397" s="72"/>
      <c r="AG397" s="72"/>
      <c r="AH397" s="72"/>
      <c r="AI397" s="72"/>
      <c r="AJ397" s="72"/>
      <c r="AK397" s="72"/>
    </row>
    <row r="398" ht="57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  <c r="AF398" s="72"/>
      <c r="AG398" s="72"/>
      <c r="AH398" s="72"/>
      <c r="AI398" s="72"/>
      <c r="AJ398" s="72"/>
      <c r="AK398" s="72"/>
    </row>
    <row r="399" ht="57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  <c r="AF399" s="72"/>
      <c r="AG399" s="72"/>
      <c r="AH399" s="72"/>
      <c r="AI399" s="72"/>
      <c r="AJ399" s="72"/>
      <c r="AK399" s="72"/>
    </row>
    <row r="400" ht="57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  <c r="AF400" s="72"/>
      <c r="AG400" s="72"/>
      <c r="AH400" s="72"/>
      <c r="AI400" s="72"/>
      <c r="AJ400" s="72"/>
      <c r="AK400" s="72"/>
    </row>
    <row r="401" ht="57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  <c r="AF401" s="72"/>
      <c r="AG401" s="72"/>
      <c r="AH401" s="72"/>
      <c r="AI401" s="72"/>
      <c r="AJ401" s="72"/>
      <c r="AK401" s="72"/>
    </row>
    <row r="402" ht="57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  <c r="AF402" s="72"/>
      <c r="AG402" s="72"/>
      <c r="AH402" s="72"/>
      <c r="AI402" s="72"/>
      <c r="AJ402" s="72"/>
      <c r="AK402" s="72"/>
    </row>
    <row r="403" ht="57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2"/>
      <c r="AG403" s="72"/>
      <c r="AH403" s="72"/>
      <c r="AI403" s="72"/>
      <c r="AJ403" s="72"/>
      <c r="AK403" s="72"/>
    </row>
    <row r="404" ht="57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  <c r="AF404" s="72"/>
      <c r="AG404" s="72"/>
      <c r="AH404" s="72"/>
      <c r="AI404" s="72"/>
      <c r="AJ404" s="72"/>
      <c r="AK404" s="72"/>
    </row>
    <row r="405" ht="57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  <c r="AF405" s="72"/>
      <c r="AG405" s="72"/>
      <c r="AH405" s="72"/>
      <c r="AI405" s="72"/>
      <c r="AJ405" s="72"/>
      <c r="AK405" s="72"/>
    </row>
    <row r="406" ht="57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2"/>
      <c r="AG406" s="72"/>
      <c r="AH406" s="72"/>
      <c r="AI406" s="72"/>
      <c r="AJ406" s="72"/>
      <c r="AK406" s="72"/>
    </row>
    <row r="407" ht="57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  <c r="AF407" s="72"/>
      <c r="AG407" s="72"/>
      <c r="AH407" s="72"/>
      <c r="AI407" s="72"/>
      <c r="AJ407" s="72"/>
      <c r="AK407" s="72"/>
    </row>
    <row r="408" ht="57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  <c r="AF408" s="72"/>
      <c r="AG408" s="72"/>
      <c r="AH408" s="72"/>
      <c r="AI408" s="72"/>
      <c r="AJ408" s="72"/>
      <c r="AK408" s="72"/>
    </row>
    <row r="409" ht="57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  <c r="AF409" s="72"/>
      <c r="AG409" s="72"/>
      <c r="AH409" s="72"/>
      <c r="AI409" s="72"/>
      <c r="AJ409" s="72"/>
      <c r="AK409" s="72"/>
    </row>
    <row r="410" ht="57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  <c r="AF410" s="72"/>
      <c r="AG410" s="72"/>
      <c r="AH410" s="72"/>
      <c r="AI410" s="72"/>
      <c r="AJ410" s="72"/>
      <c r="AK410" s="72"/>
    </row>
    <row r="411" ht="57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G411" s="72"/>
      <c r="AH411" s="72"/>
      <c r="AI411" s="72"/>
      <c r="AJ411" s="72"/>
      <c r="AK411" s="72"/>
    </row>
    <row r="412" ht="57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G412" s="72"/>
      <c r="AH412" s="72"/>
      <c r="AI412" s="72"/>
      <c r="AJ412" s="72"/>
      <c r="AK412" s="72"/>
    </row>
    <row r="413" ht="57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  <c r="AF413" s="72"/>
      <c r="AG413" s="72"/>
      <c r="AH413" s="72"/>
      <c r="AI413" s="72"/>
      <c r="AJ413" s="72"/>
      <c r="AK413" s="72"/>
    </row>
    <row r="414" ht="57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  <c r="AF414" s="72"/>
      <c r="AG414" s="72"/>
      <c r="AH414" s="72"/>
      <c r="AI414" s="72"/>
      <c r="AJ414" s="72"/>
      <c r="AK414" s="72"/>
    </row>
    <row r="415" ht="57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  <c r="AF415" s="72"/>
      <c r="AG415" s="72"/>
      <c r="AH415" s="72"/>
      <c r="AI415" s="72"/>
      <c r="AJ415" s="72"/>
      <c r="AK415" s="72"/>
    </row>
    <row r="416" ht="57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  <c r="AF416" s="72"/>
      <c r="AG416" s="72"/>
      <c r="AH416" s="72"/>
      <c r="AI416" s="72"/>
      <c r="AJ416" s="72"/>
      <c r="AK416" s="72"/>
    </row>
    <row r="417" ht="57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  <c r="AF417" s="72"/>
      <c r="AG417" s="72"/>
      <c r="AH417" s="72"/>
      <c r="AI417" s="72"/>
      <c r="AJ417" s="72"/>
      <c r="AK417" s="72"/>
    </row>
    <row r="418" ht="57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  <c r="AF418" s="72"/>
      <c r="AG418" s="72"/>
      <c r="AH418" s="72"/>
      <c r="AI418" s="72"/>
      <c r="AJ418" s="72"/>
      <c r="AK418" s="72"/>
    </row>
    <row r="419" ht="57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  <c r="AF419" s="72"/>
      <c r="AG419" s="72"/>
      <c r="AH419" s="72"/>
      <c r="AI419" s="72"/>
      <c r="AJ419" s="72"/>
      <c r="AK419" s="72"/>
    </row>
    <row r="420" ht="57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  <c r="AF420" s="72"/>
      <c r="AG420" s="72"/>
      <c r="AH420" s="72"/>
      <c r="AI420" s="72"/>
      <c r="AJ420" s="72"/>
      <c r="AK420" s="72"/>
    </row>
    <row r="421" ht="57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  <c r="AF421" s="72"/>
      <c r="AG421" s="72"/>
      <c r="AH421" s="72"/>
      <c r="AI421" s="72"/>
      <c r="AJ421" s="72"/>
      <c r="AK421" s="72"/>
    </row>
    <row r="422" ht="57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  <c r="AF422" s="72"/>
      <c r="AG422" s="72"/>
      <c r="AH422" s="72"/>
      <c r="AI422" s="72"/>
      <c r="AJ422" s="72"/>
      <c r="AK422" s="72"/>
    </row>
    <row r="423" ht="57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  <c r="AF423" s="72"/>
      <c r="AG423" s="72"/>
      <c r="AH423" s="72"/>
      <c r="AI423" s="72"/>
      <c r="AJ423" s="72"/>
      <c r="AK423" s="72"/>
    </row>
    <row r="424" ht="57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  <c r="AF424" s="72"/>
      <c r="AG424" s="72"/>
      <c r="AH424" s="72"/>
      <c r="AI424" s="72"/>
      <c r="AJ424" s="72"/>
      <c r="AK424" s="72"/>
    </row>
    <row r="425" ht="57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</row>
    <row r="426" ht="57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</row>
    <row r="427" ht="57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  <c r="AF427" s="72"/>
      <c r="AG427" s="72"/>
      <c r="AH427" s="72"/>
      <c r="AI427" s="72"/>
      <c r="AJ427" s="72"/>
      <c r="AK427" s="72"/>
    </row>
    <row r="428" ht="57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  <c r="AF428" s="72"/>
      <c r="AG428" s="72"/>
      <c r="AH428" s="72"/>
      <c r="AI428" s="72"/>
      <c r="AJ428" s="72"/>
      <c r="AK428" s="72"/>
    </row>
    <row r="429" ht="57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  <c r="AF429" s="72"/>
      <c r="AG429" s="72"/>
      <c r="AH429" s="72"/>
      <c r="AI429" s="72"/>
      <c r="AJ429" s="72"/>
      <c r="AK429" s="72"/>
    </row>
    <row r="430" ht="57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  <c r="AF430" s="72"/>
      <c r="AG430" s="72"/>
      <c r="AH430" s="72"/>
      <c r="AI430" s="72"/>
      <c r="AJ430" s="72"/>
      <c r="AK430" s="72"/>
    </row>
    <row r="431" ht="57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  <c r="AF431" s="72"/>
      <c r="AG431" s="72"/>
      <c r="AH431" s="72"/>
      <c r="AI431" s="72"/>
      <c r="AJ431" s="72"/>
      <c r="AK431" s="72"/>
    </row>
    <row r="432" ht="57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72"/>
      <c r="AG432" s="72"/>
      <c r="AH432" s="72"/>
      <c r="AI432" s="72"/>
      <c r="AJ432" s="72"/>
      <c r="AK432" s="72"/>
    </row>
    <row r="433" ht="57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</row>
    <row r="434" ht="57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  <c r="AF434" s="72"/>
      <c r="AG434" s="72"/>
      <c r="AH434" s="72"/>
      <c r="AI434" s="72"/>
      <c r="AJ434" s="72"/>
      <c r="AK434" s="72"/>
    </row>
    <row r="435" ht="57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  <c r="AF435" s="72"/>
      <c r="AG435" s="72"/>
      <c r="AH435" s="72"/>
      <c r="AI435" s="72"/>
      <c r="AJ435" s="72"/>
      <c r="AK435" s="72"/>
    </row>
    <row r="436" ht="57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  <c r="AF436" s="72"/>
      <c r="AG436" s="72"/>
      <c r="AH436" s="72"/>
      <c r="AI436" s="72"/>
      <c r="AJ436" s="72"/>
      <c r="AK436" s="72"/>
    </row>
    <row r="437" ht="57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G437" s="72"/>
      <c r="AH437" s="72"/>
      <c r="AI437" s="72"/>
      <c r="AJ437" s="72"/>
      <c r="AK437" s="72"/>
    </row>
    <row r="438" ht="57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G438" s="72"/>
      <c r="AH438" s="72"/>
      <c r="AI438" s="72"/>
      <c r="AJ438" s="72"/>
      <c r="AK438" s="72"/>
    </row>
    <row r="439" ht="57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  <c r="AF439" s="72"/>
      <c r="AG439" s="72"/>
      <c r="AH439" s="72"/>
      <c r="AI439" s="72"/>
      <c r="AJ439" s="72"/>
      <c r="AK439" s="72"/>
    </row>
    <row r="440" ht="57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</row>
    <row r="441" ht="57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  <c r="AF441" s="72"/>
      <c r="AG441" s="72"/>
      <c r="AH441" s="72"/>
      <c r="AI441" s="72"/>
      <c r="AJ441" s="72"/>
      <c r="AK441" s="72"/>
    </row>
    <row r="442" ht="57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  <c r="AF442" s="72"/>
      <c r="AG442" s="72"/>
      <c r="AH442" s="72"/>
      <c r="AI442" s="72"/>
      <c r="AJ442" s="72"/>
      <c r="AK442" s="72"/>
    </row>
    <row r="443" ht="57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  <c r="AF443" s="72"/>
      <c r="AG443" s="72"/>
      <c r="AH443" s="72"/>
      <c r="AI443" s="72"/>
      <c r="AJ443" s="72"/>
      <c r="AK443" s="72"/>
    </row>
    <row r="444" ht="57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  <c r="AF444" s="72"/>
      <c r="AG444" s="72"/>
      <c r="AH444" s="72"/>
      <c r="AI444" s="72"/>
      <c r="AJ444" s="72"/>
      <c r="AK444" s="72"/>
    </row>
    <row r="445" ht="57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</row>
    <row r="446" ht="57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</row>
    <row r="447" ht="57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</row>
    <row r="448" ht="57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</row>
    <row r="449" ht="57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</row>
    <row r="450" ht="57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</row>
    <row r="451" ht="57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</row>
    <row r="452" ht="57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</row>
    <row r="453" ht="57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</row>
    <row r="454" ht="57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</row>
    <row r="455" ht="57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</row>
    <row r="456" ht="57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</row>
    <row r="457" ht="57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</row>
    <row r="458" ht="57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</row>
    <row r="459" ht="57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</row>
    <row r="460" ht="57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</row>
    <row r="461" ht="57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</row>
    <row r="462" ht="57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</row>
    <row r="463" ht="57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</row>
    <row r="464" ht="57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</row>
    <row r="465" ht="57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</row>
    <row r="466" ht="57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</row>
    <row r="467" ht="57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</row>
    <row r="468" ht="57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</row>
    <row r="469" ht="57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</row>
    <row r="470" ht="57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</row>
    <row r="471" ht="57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</row>
    <row r="472" ht="57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</row>
    <row r="473" ht="57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</row>
    <row r="474" ht="57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</row>
    <row r="475" ht="57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</row>
    <row r="476" ht="57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</row>
    <row r="477" ht="57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</row>
    <row r="478" ht="57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</row>
    <row r="479" ht="57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</row>
    <row r="480" ht="57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</row>
    <row r="481" ht="57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</row>
    <row r="482" ht="57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</row>
    <row r="483" ht="57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</row>
    <row r="484" ht="57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</row>
    <row r="485" ht="57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</row>
    <row r="486" ht="57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</row>
    <row r="487" ht="57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</row>
    <row r="488" ht="57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</row>
    <row r="489" ht="57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</row>
    <row r="490" ht="57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</row>
    <row r="491" ht="57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</row>
    <row r="492" ht="57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</row>
    <row r="493" ht="57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</row>
    <row r="494" ht="57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</row>
    <row r="495" ht="57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</row>
    <row r="496" ht="57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</row>
    <row r="497" ht="57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</row>
    <row r="498" ht="57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</row>
    <row r="499" ht="57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</row>
    <row r="500" ht="57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</row>
    <row r="501" ht="57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</row>
    <row r="502" ht="57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</row>
    <row r="503" ht="57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</row>
    <row r="504" ht="57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</row>
    <row r="505" ht="57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</row>
    <row r="506" ht="57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</row>
    <row r="507" ht="57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</row>
    <row r="508" ht="57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</row>
    <row r="509" ht="57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</row>
    <row r="510" ht="57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</row>
    <row r="511" ht="57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</row>
    <row r="512" ht="57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</row>
    <row r="513" ht="57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</row>
    <row r="514" ht="57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</row>
    <row r="515" ht="57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</row>
    <row r="516" ht="57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</row>
    <row r="517" ht="57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</row>
    <row r="518" ht="57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</row>
    <row r="519" ht="57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</row>
    <row r="520" ht="57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</row>
    <row r="521" ht="57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</row>
    <row r="522" ht="57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</row>
    <row r="523" ht="57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</row>
    <row r="524" ht="57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</row>
    <row r="525" ht="57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</row>
    <row r="526" ht="57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</row>
    <row r="527" ht="57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</row>
    <row r="528" ht="57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</row>
    <row r="529" ht="57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</row>
    <row r="530" ht="57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</row>
    <row r="531" ht="57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</row>
    <row r="532" ht="57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</row>
    <row r="533" ht="57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</row>
    <row r="534" ht="57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</row>
    <row r="535" ht="57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</row>
    <row r="536" ht="57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</row>
    <row r="537" ht="57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</row>
    <row r="538" ht="57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</row>
    <row r="539" ht="57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</row>
    <row r="540" ht="57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</row>
    <row r="541" ht="57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</row>
    <row r="542" ht="57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</row>
    <row r="543" ht="57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</row>
    <row r="544" ht="57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</row>
    <row r="545" ht="57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</row>
    <row r="546" ht="57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</row>
    <row r="547" ht="57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</row>
    <row r="548" ht="57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</row>
    <row r="549" ht="57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</row>
    <row r="550" ht="57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</row>
    <row r="551" ht="57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</row>
    <row r="552" ht="57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</row>
    <row r="553" ht="57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</row>
    <row r="554" ht="57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</row>
    <row r="555" ht="57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</row>
    <row r="556" ht="57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</row>
    <row r="557" ht="57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</row>
    <row r="558" ht="57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</row>
    <row r="559" ht="57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</row>
    <row r="560" ht="57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</row>
    <row r="561" ht="57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</row>
    <row r="562" ht="57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</row>
    <row r="563" ht="57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</row>
    <row r="564" ht="57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</row>
    <row r="565" ht="57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</row>
    <row r="566" ht="57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</row>
    <row r="567" ht="57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</row>
    <row r="568" ht="57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</row>
    <row r="569" ht="57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</row>
    <row r="570" ht="57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</row>
    <row r="571" ht="57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</row>
    <row r="572" ht="57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</row>
    <row r="573" ht="57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</row>
    <row r="574" ht="57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</row>
    <row r="575" ht="57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</row>
    <row r="576" ht="57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</row>
    <row r="577" ht="57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</row>
    <row r="578" ht="57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</row>
    <row r="579" ht="57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</row>
    <row r="580" ht="57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</row>
    <row r="581" ht="57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</row>
    <row r="582" ht="57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</row>
    <row r="583" ht="57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</row>
    <row r="584" ht="57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</row>
    <row r="585" ht="57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</row>
    <row r="586" ht="57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</row>
    <row r="587" ht="57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</row>
    <row r="588" ht="57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</row>
    <row r="589" ht="57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</row>
    <row r="590" ht="57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</row>
    <row r="591" ht="57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</row>
    <row r="592" ht="57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</row>
    <row r="593" ht="57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</row>
    <row r="594" ht="57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</row>
    <row r="595" ht="57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</row>
    <row r="596" ht="57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</row>
    <row r="597" ht="57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</row>
    <row r="598" ht="57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</row>
    <row r="599" ht="57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</row>
    <row r="600" ht="57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</row>
    <row r="601" ht="57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</row>
    <row r="602" ht="57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</row>
    <row r="603" ht="57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</row>
    <row r="604" ht="57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</row>
    <row r="605" ht="57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</row>
    <row r="606" ht="57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</row>
    <row r="607" ht="57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</row>
    <row r="608" ht="57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</row>
    <row r="609" ht="57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</row>
    <row r="610" ht="57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</row>
    <row r="611" ht="57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</row>
    <row r="612" ht="57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</row>
    <row r="613" ht="57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</row>
    <row r="614" ht="57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</row>
    <row r="615" ht="57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</row>
    <row r="616" ht="57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</row>
    <row r="617" ht="57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</row>
    <row r="618" ht="57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</row>
    <row r="619" ht="57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</row>
    <row r="620" ht="57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</row>
    <row r="621" ht="57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</row>
    <row r="622" ht="57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</row>
    <row r="623" ht="57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</row>
    <row r="624" ht="57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</row>
    <row r="625" ht="57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</row>
    <row r="626" ht="57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</row>
    <row r="627" ht="57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</row>
    <row r="628" ht="57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</row>
    <row r="629" ht="57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</row>
    <row r="630" ht="57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</row>
    <row r="631" ht="57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</row>
    <row r="632" ht="57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</row>
    <row r="633" ht="57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</row>
    <row r="634" ht="57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</row>
    <row r="635" ht="57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</row>
    <row r="636" ht="57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</row>
    <row r="637" ht="57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</row>
    <row r="638" ht="57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</row>
    <row r="639" ht="57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</row>
    <row r="640" ht="57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</row>
    <row r="641" ht="57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</row>
    <row r="642" ht="57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</row>
    <row r="643" ht="57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</row>
    <row r="644" ht="57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</row>
    <row r="645" ht="57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</row>
    <row r="646" ht="57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</row>
    <row r="647" ht="57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</row>
    <row r="648" ht="57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</row>
    <row r="649" ht="57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</row>
    <row r="650" ht="57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</row>
    <row r="651" ht="57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</row>
    <row r="652" ht="57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</row>
    <row r="653" ht="57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</row>
    <row r="654" ht="57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</row>
    <row r="655" ht="57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</row>
    <row r="656" ht="57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</row>
    <row r="657" ht="57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</row>
    <row r="658" ht="57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</row>
    <row r="659" ht="57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</row>
    <row r="660" ht="57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</row>
    <row r="661" ht="57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</row>
    <row r="662" ht="57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</row>
    <row r="663" ht="57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</row>
    <row r="664" ht="57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</row>
    <row r="665" ht="57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</row>
    <row r="666" ht="57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</row>
    <row r="667" ht="57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</row>
    <row r="668" ht="57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</row>
    <row r="669" ht="57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</row>
    <row r="670" ht="57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</row>
    <row r="671" ht="57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</row>
    <row r="672" ht="57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</row>
    <row r="673" ht="57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</row>
    <row r="674" ht="57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</row>
    <row r="675" ht="57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</row>
    <row r="676" ht="57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</row>
    <row r="677" ht="57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</row>
    <row r="678" ht="57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</row>
    <row r="679" ht="57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</row>
    <row r="680" ht="57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</row>
    <row r="681" ht="57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</row>
    <row r="682" ht="57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</row>
    <row r="683" ht="57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</row>
    <row r="684" ht="57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</row>
    <row r="685" ht="57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</row>
    <row r="686" ht="57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</row>
    <row r="687" ht="57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</row>
    <row r="688" ht="57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</row>
    <row r="689" ht="57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</row>
    <row r="690" ht="57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</row>
    <row r="691" ht="57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</row>
    <row r="692" ht="57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</row>
    <row r="693" ht="57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</row>
    <row r="694" ht="57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</row>
    <row r="695" ht="57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</row>
    <row r="696" ht="57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</row>
    <row r="697" ht="57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</row>
    <row r="698" ht="57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</row>
    <row r="699" ht="57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</row>
    <row r="700" ht="57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</row>
    <row r="701" ht="57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</row>
    <row r="702" ht="57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</row>
    <row r="703" ht="57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</row>
    <row r="704" ht="57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</row>
    <row r="705" ht="57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</row>
    <row r="706" ht="57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</row>
    <row r="707" ht="57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</row>
    <row r="708" ht="57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</row>
    <row r="709" ht="57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</row>
    <row r="710" ht="57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</row>
    <row r="711" ht="57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</row>
    <row r="712" ht="57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</row>
    <row r="713" ht="57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</row>
    <row r="714" ht="57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</row>
    <row r="715" ht="57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</row>
    <row r="716" ht="57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</row>
    <row r="717" ht="57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</row>
    <row r="718" ht="57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</row>
    <row r="719" ht="57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</row>
    <row r="720" ht="57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</row>
    <row r="721" ht="57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</row>
    <row r="722" ht="57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</row>
    <row r="723" ht="57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</row>
    <row r="724" ht="57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</row>
    <row r="725" ht="57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</row>
    <row r="726" ht="57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</row>
    <row r="727" ht="57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</row>
    <row r="728" ht="57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</row>
    <row r="729" ht="57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</row>
    <row r="730" ht="57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</row>
    <row r="731" ht="57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</row>
    <row r="732" ht="57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</row>
    <row r="733" ht="57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</row>
    <row r="734" ht="57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</row>
    <row r="735" ht="57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</row>
    <row r="736" ht="57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</row>
    <row r="737" ht="57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</row>
    <row r="738" ht="57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</row>
    <row r="739" ht="57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</row>
    <row r="740" ht="57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</row>
    <row r="741" ht="57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</row>
    <row r="742" ht="57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</row>
    <row r="743" ht="57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</row>
    <row r="744" ht="57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</row>
    <row r="745" ht="57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</row>
    <row r="746" ht="57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</row>
    <row r="747" ht="57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</row>
    <row r="748" ht="57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</row>
    <row r="749" ht="57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</row>
    <row r="750" ht="57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</row>
    <row r="751" ht="57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</row>
    <row r="752" ht="57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</row>
    <row r="753" ht="57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</row>
    <row r="754" ht="57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</row>
    <row r="755" ht="57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</row>
    <row r="756" ht="57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</row>
    <row r="757" ht="57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</row>
    <row r="758" ht="57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</row>
    <row r="759" ht="57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</row>
    <row r="760" ht="57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</row>
    <row r="761" ht="57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</row>
    <row r="762" ht="57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</row>
    <row r="763" ht="57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</row>
    <row r="764" ht="57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</row>
    <row r="765" ht="57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</row>
    <row r="766" ht="57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</row>
    <row r="767" ht="57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</row>
    <row r="768" ht="57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</row>
    <row r="769" ht="57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</row>
    <row r="770" ht="57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</row>
    <row r="771" ht="57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</row>
    <row r="772" ht="57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</row>
    <row r="773" ht="57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</row>
    <row r="774" ht="57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</row>
    <row r="775" ht="57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</row>
    <row r="776" ht="57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</row>
    <row r="777" ht="57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</row>
    <row r="778" ht="57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</row>
    <row r="779" ht="57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</row>
    <row r="780" ht="57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</row>
    <row r="781" ht="57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</row>
    <row r="782" ht="57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</row>
    <row r="783" ht="57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</row>
    <row r="784" ht="57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</row>
    <row r="785" ht="57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</row>
    <row r="786" ht="57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</row>
    <row r="787" ht="57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</row>
    <row r="788" ht="57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</row>
    <row r="789" ht="57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</row>
    <row r="790" ht="57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</row>
    <row r="791" ht="57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</row>
    <row r="792" ht="57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</row>
    <row r="793" ht="57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</row>
    <row r="794" ht="57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</row>
    <row r="795" ht="57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</row>
    <row r="796" ht="57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</row>
    <row r="797" ht="57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</row>
    <row r="798" ht="57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</row>
    <row r="799" ht="57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</row>
    <row r="800" ht="57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</row>
    <row r="801" ht="57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</row>
    <row r="802" ht="57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</row>
    <row r="803" ht="57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</row>
    <row r="804" ht="57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</row>
    <row r="805" ht="57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</row>
    <row r="806" ht="57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</row>
    <row r="807" ht="57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</row>
    <row r="808" ht="57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</row>
    <row r="809" ht="57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</row>
    <row r="810" ht="57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</row>
    <row r="811" ht="57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</row>
    <row r="812" ht="57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</row>
    <row r="813" ht="57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</row>
    <row r="814" ht="57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</row>
    <row r="815" ht="57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</row>
    <row r="816" ht="57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</row>
    <row r="817" ht="57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</row>
    <row r="818" ht="57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</row>
    <row r="819" ht="57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</row>
    <row r="820" ht="57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</row>
    <row r="821" ht="57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</row>
    <row r="822" ht="57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</row>
    <row r="823" ht="57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</row>
    <row r="824" ht="57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</row>
    <row r="825" ht="57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</row>
    <row r="826" ht="57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</row>
    <row r="827" ht="57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</row>
    <row r="828" ht="57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</row>
    <row r="829" ht="57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</row>
    <row r="830" ht="57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</row>
    <row r="831" ht="57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</row>
    <row r="832" ht="57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</row>
    <row r="833" ht="57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</row>
    <row r="834" ht="57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</row>
    <row r="835" ht="57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</row>
    <row r="836" ht="57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</row>
    <row r="837" ht="57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</row>
    <row r="838" ht="57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</row>
    <row r="839" ht="57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</row>
    <row r="840" ht="57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</row>
    <row r="841" ht="57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</row>
    <row r="842" ht="57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</row>
    <row r="843" ht="57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</row>
    <row r="844" ht="57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</row>
    <row r="845" ht="57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</row>
    <row r="846" ht="57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</row>
    <row r="847" ht="57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</row>
    <row r="848" ht="57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</row>
    <row r="849" ht="57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</row>
    <row r="850" ht="57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</row>
    <row r="851" ht="57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</row>
    <row r="852" ht="57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</row>
    <row r="853" ht="57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</row>
    <row r="854" ht="57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</row>
    <row r="855" ht="57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</row>
    <row r="856" ht="57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</row>
    <row r="857" ht="57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</row>
    <row r="858" ht="57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</row>
    <row r="859" ht="57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</row>
    <row r="860" ht="57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</row>
    <row r="861" ht="57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</row>
    <row r="862" ht="57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</row>
    <row r="863" ht="57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</row>
    <row r="864" ht="57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</row>
    <row r="865" ht="57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</row>
    <row r="866" ht="57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</row>
    <row r="867" ht="57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</row>
    <row r="868" ht="57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</row>
    <row r="869" ht="57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</row>
    <row r="870" ht="57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</row>
    <row r="871" ht="57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</row>
    <row r="872" ht="57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</row>
    <row r="873" ht="57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</row>
    <row r="874" ht="57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</row>
    <row r="875" ht="57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</row>
    <row r="876" ht="57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</row>
    <row r="877" ht="57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</row>
    <row r="878" ht="57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</row>
    <row r="879" ht="57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</row>
    <row r="880" ht="57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</row>
    <row r="881" ht="57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</row>
    <row r="882" ht="57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</row>
    <row r="883" ht="57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</row>
    <row r="884" ht="57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</row>
    <row r="885" ht="57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</row>
    <row r="886" ht="57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</row>
    <row r="887" ht="57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</row>
    <row r="888" ht="57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</row>
    <row r="889" ht="57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</row>
    <row r="890" ht="57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</row>
    <row r="891" ht="57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</row>
    <row r="892" ht="57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</row>
    <row r="893" ht="57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</row>
    <row r="894" ht="57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</row>
    <row r="895" ht="57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</row>
    <row r="896" ht="57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</row>
    <row r="897" ht="57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</row>
    <row r="898" ht="57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</row>
    <row r="899" ht="57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</row>
    <row r="900" ht="57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</row>
    <row r="901" ht="57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</row>
    <row r="902" ht="57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</row>
    <row r="903" ht="57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</row>
    <row r="904" ht="57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</row>
    <row r="905" ht="57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</row>
    <row r="906" ht="57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</row>
    <row r="907" ht="57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</row>
    <row r="908" ht="57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</row>
    <row r="909" ht="57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</row>
    <row r="910" ht="57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</row>
    <row r="911" ht="57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</row>
    <row r="912" ht="57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</row>
    <row r="913" ht="57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</row>
    <row r="914" ht="57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</row>
    <row r="915" ht="57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</row>
    <row r="916" ht="57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</row>
    <row r="917" ht="57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</row>
    <row r="918" ht="57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</row>
    <row r="919" ht="57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</row>
    <row r="920" ht="57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</row>
    <row r="921" ht="57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</row>
    <row r="922" ht="57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</row>
    <row r="923" ht="57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</row>
    <row r="924" ht="57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</row>
    <row r="925" ht="57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</row>
    <row r="926" ht="57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</row>
    <row r="927" ht="57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</row>
    <row r="928" ht="57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</row>
    <row r="929" ht="57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</row>
    <row r="930" ht="57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</row>
    <row r="931" ht="57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</row>
    <row r="932" ht="57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</row>
    <row r="933" ht="57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</row>
    <row r="934" ht="57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</row>
    <row r="935" ht="57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</row>
    <row r="936" ht="57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</row>
    <row r="937" ht="57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</row>
    <row r="938" ht="57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</row>
    <row r="939" ht="57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</row>
    <row r="940" ht="57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</row>
    <row r="941" ht="57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</row>
    <row r="942" ht="57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</row>
    <row r="943" ht="57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</row>
    <row r="944" ht="57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</row>
    <row r="945" ht="57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</row>
    <row r="946" ht="57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</row>
    <row r="947" ht="57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</row>
    <row r="948" ht="57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</row>
    <row r="949" ht="57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</row>
    <row r="950" ht="57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</row>
    <row r="951" ht="57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</row>
    <row r="952" ht="57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</row>
    <row r="953" ht="57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</row>
    <row r="954" ht="57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</row>
    <row r="955" ht="57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</row>
    <row r="956" ht="57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</row>
    <row r="957" ht="57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</row>
    <row r="958" ht="57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</row>
    <row r="959" ht="57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</row>
    <row r="960" ht="57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</row>
    <row r="961" ht="57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</row>
    <row r="962" ht="57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</row>
    <row r="963" ht="57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</row>
    <row r="964" ht="57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</row>
    <row r="965" ht="57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</row>
    <row r="966" ht="57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</row>
    <row r="967" ht="57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</row>
    <row r="968" ht="57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</row>
    <row r="969" ht="57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</row>
    <row r="970" ht="57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</row>
    <row r="971" ht="57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</row>
    <row r="972" ht="57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</row>
    <row r="973" ht="57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</row>
    <row r="974" ht="57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</row>
    <row r="975" ht="57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</row>
    <row r="976" ht="57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</row>
    <row r="977" ht="57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</row>
    <row r="978" ht="57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</row>
    <row r="979" ht="57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</row>
    <row r="980" ht="57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</row>
    <row r="981" ht="57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</row>
    <row r="982" ht="57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</row>
    <row r="983" ht="57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</row>
    <row r="984" ht="57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</row>
    <row r="985" ht="57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</row>
    <row r="986" ht="57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</row>
    <row r="987" ht="57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</row>
    <row r="988" ht="57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</row>
    <row r="989" ht="57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</row>
    <row r="990" ht="57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  <c r="AF990" s="72"/>
      <c r="AG990" s="72"/>
      <c r="AH990" s="72"/>
      <c r="AI990" s="72"/>
      <c r="AJ990" s="72"/>
      <c r="AK990" s="72"/>
    </row>
    <row r="991" ht="57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  <c r="AF991" s="72"/>
      <c r="AG991" s="72"/>
      <c r="AH991" s="72"/>
      <c r="AI991" s="72"/>
      <c r="AJ991" s="72"/>
      <c r="AK991" s="72"/>
    </row>
    <row r="992" ht="57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  <c r="AF992" s="72"/>
      <c r="AG992" s="72"/>
      <c r="AH992" s="72"/>
      <c r="AI992" s="72"/>
      <c r="AJ992" s="72"/>
      <c r="AK992" s="72"/>
    </row>
    <row r="993" ht="57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  <c r="AF993" s="72"/>
      <c r="AG993" s="72"/>
      <c r="AH993" s="72"/>
      <c r="AI993" s="72"/>
      <c r="AJ993" s="72"/>
      <c r="AK993" s="72"/>
    </row>
    <row r="994" ht="57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  <c r="AF994" s="72"/>
      <c r="AG994" s="72"/>
      <c r="AH994" s="72"/>
      <c r="AI994" s="72"/>
      <c r="AJ994" s="72"/>
      <c r="AK994" s="72"/>
    </row>
    <row r="995" ht="57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  <c r="AF995" s="72"/>
      <c r="AG995" s="72"/>
      <c r="AH995" s="72"/>
      <c r="AI995" s="72"/>
      <c r="AJ995" s="72"/>
      <c r="AK995" s="72"/>
    </row>
    <row r="996" ht="57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2"/>
      <c r="AG996" s="72"/>
      <c r="AH996" s="72"/>
      <c r="AI996" s="72"/>
      <c r="AJ996" s="72"/>
      <c r="AK996" s="72"/>
    </row>
    <row r="997" ht="57.75" customHeight="1">
      <c r="A997" s="72"/>
      <c r="B997" s="72"/>
      <c r="C997" s="72"/>
      <c r="D997" s="75"/>
      <c r="E997" s="75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  <c r="AF997" s="72"/>
      <c r="AG997" s="72"/>
      <c r="AH997" s="72"/>
      <c r="AI997" s="72"/>
      <c r="AJ997" s="72"/>
      <c r="AK997" s="72"/>
    </row>
    <row r="998" ht="57.75" customHeight="1">
      <c r="A998" s="75"/>
      <c r="B998" s="72"/>
      <c r="C998" s="72"/>
      <c r="D998" s="79"/>
      <c r="E998" s="79"/>
      <c r="F998" s="72"/>
      <c r="G998" s="79"/>
      <c r="H998" s="72"/>
      <c r="I998" s="75"/>
      <c r="J998" s="72"/>
      <c r="K998" s="72"/>
      <c r="L998" s="72"/>
      <c r="M998" s="72"/>
      <c r="N998" s="72"/>
      <c r="O998" s="79"/>
      <c r="P998" s="79"/>
      <c r="Q998" s="72"/>
      <c r="R998" s="72"/>
      <c r="S998" s="72"/>
      <c r="T998" s="79"/>
      <c r="U998" s="72"/>
      <c r="V998" s="72"/>
      <c r="W998" s="72"/>
      <c r="X998" s="72"/>
      <c r="Y998" s="72"/>
      <c r="Z998" s="72"/>
      <c r="AA998" s="72"/>
      <c r="AB998" s="79"/>
      <c r="AC998" s="72"/>
      <c r="AD998" s="72"/>
      <c r="AE998" s="72"/>
      <c r="AF998" s="72"/>
      <c r="AG998" s="72"/>
      <c r="AH998" s="72"/>
      <c r="AI998" s="72"/>
      <c r="AJ998" s="79"/>
      <c r="AK998" s="79"/>
    </row>
  </sheetData>
  <mergeCells count="7">
    <mergeCell ref="A1:C1"/>
    <mergeCell ref="D1:L1"/>
    <mergeCell ref="M1:P1"/>
    <mergeCell ref="Q1:X1"/>
    <mergeCell ref="Y1:AD1"/>
    <mergeCell ref="AE1:AI1"/>
    <mergeCell ref="AJ1:AJ2"/>
  </mergeCells>
  <conditionalFormatting sqref="G56">
    <cfRule type="expression" dxfId="0" priority="1">
      <formula>UNIQUE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38.57"/>
  </cols>
  <sheetData>
    <row r="1" ht="59.25" customHeight="1">
      <c r="A1" s="31" t="s">
        <v>280</v>
      </c>
      <c r="B1" s="31" t="s">
        <v>281</v>
      </c>
      <c r="C1" s="32" t="s">
        <v>282</v>
      </c>
      <c r="D1" s="32" t="s">
        <v>283</v>
      </c>
      <c r="E1" s="1" t="s">
        <v>284</v>
      </c>
    </row>
    <row r="2" ht="59.25" customHeight="1">
      <c r="A2" s="18" t="str">
        <f>HYPERLINK("https://dl.acm.org/citation.cfm?id=3275433","On the Adoption of Neural Networks in Modeling Software Reliability")</f>
        <v>On the Adoption of Neural Networks in Modeling Software Reliability</v>
      </c>
      <c r="B2" s="18" t="str">
        <f>HYPERLINK("https://arxiv.org/pdf/1903.05734.pdf","Maybe Deep Neural Networks are the Best Choice for Modeling Source Code")</f>
        <v>Maybe Deep Neural Networks are the Best Choice for Modeling Source Code</v>
      </c>
      <c r="C2" s="18" t="str">
        <f>HYPERLINK("https://dl.acm.org/citation.cfm?id=2786849","Suggesting Accurate Method and Class Names")</f>
        <v>Suggesting Accurate Method and Class Names</v>
      </c>
      <c r="D2" s="10" t="str">
        <f>HYPERLINK("https://ieeexplore-ieee-org.proxy.wm.edu/document/8493285","Automating Intention Mining")</f>
        <v>Automating Intention Mining</v>
      </c>
      <c r="E2" s="18" t="str">
        <f>HYPERLINK("https://dl-acm-org.proxy.wm.edu/citation.cfm?id=3117776","Applying Deep Learning Based Automatic Bug Triager to Industrial Projects")</f>
        <v>Applying Deep Learning Based Automatic Bug Triager to Industrial Projects</v>
      </c>
    </row>
    <row r="3" ht="59.25" customHeight="1">
      <c r="A3" s="18" t="str">
        <f>HYPERLINK("http://proceedings.mlr.press/v37/piech15.html","Learning program embeddings to propagate feedback on student code")</f>
        <v>Learning program embeddings to propagate feedback on student code</v>
      </c>
      <c r="B3" s="18" t="str">
        <f>HYPERLINK("https://dl-acm-org.proxy.wm.edu/citation.cfm?id=3240471","A Neural Framework for Retrieval and Summarization of Source Code")</f>
        <v>A Neural Framework for Retrieval and Summarization of Source Code</v>
      </c>
      <c r="C3" s="18" t="str">
        <f>HYPERLINK("https://arxiv.org/pdf/1602.03001.pdf","A convolutional attention network for extreme summarization of source code")</f>
        <v>A convolutional attention network for extreme summarization of source code</v>
      </c>
      <c r="D3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E3" s="18" t="str">
        <f>HYPERLINK("https://dl-acm-org.proxy.wm.edu/citation.cfm?id=3097445","Automatic Text Input Generation for Mobile Testing")</f>
        <v>Automatic Text Input Generation for Mobile Testing</v>
      </c>
    </row>
    <row r="4" ht="59.25" customHeight="1">
      <c r="A4" s="18" t="str">
        <f>HYPERLINK("https://ieeexplore.ieee.org/document/7582748/versions","Deep learning code fragments for code clone detection")</f>
        <v>Deep learning code fragments for code clone detection</v>
      </c>
      <c r="B4" s="1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4" s="24"/>
      <c r="D4" s="10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E4" s="1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</row>
    <row r="5" ht="59.25" customHeight="1">
      <c r="A5" s="18" t="str">
        <f>HYPERLINK("https://dl-acm-org.proxy.wm.edu/citation.cfm?id=2884804","Automatically Learning Semantic Features for Defect Prediction")</f>
        <v>Automatically Learning Semantic Features for Defect Prediction</v>
      </c>
      <c r="B5" s="18" t="str">
        <f>HYPERLINK("https://dl-acm-org.proxy.wm.edu/citation.cfm?id=3238166","Deep Learning Based Feature Envy Detection")</f>
        <v>Deep Learning Based Feature Envy Detection</v>
      </c>
      <c r="C5" s="24"/>
      <c r="D5" s="16" t="s">
        <v>31</v>
      </c>
      <c r="E5" s="18" t="str">
        <f>HYPERLINK("https://www.cs.rice.edu/~sc40/pubs/murali-fse17.pdf","Bayesian specification learning for finding API usage errors")</f>
        <v>Bayesian specification learning for finding API usage errors</v>
      </c>
    </row>
    <row r="6" ht="59.25" customHeight="1">
      <c r="A6" s="52" t="s">
        <v>68</v>
      </c>
      <c r="B6" s="18" t="str">
        <f>HYPERLINK("https://dl-acm-org.proxy.wm.edu/citation.cfm?id=3106290","Are deep neural networks the best choice for modeling source code?")</f>
        <v>Are deep neural networks the best choice for modeling source code?</v>
      </c>
      <c r="C6" s="24"/>
      <c r="D6" s="16" t="s">
        <v>38</v>
      </c>
      <c r="E6" s="18" t="str">
        <f>HYPERLINK("https://ieeexplore-ieee-org.proxy.wm.edu/document/8094428","Deep Green: Modelling Time-Series of Software Energy Consumption")</f>
        <v>Deep Green: Modelling Time-Series of Software Energy Consumption</v>
      </c>
    </row>
    <row r="7" ht="59.25" customHeight="1">
      <c r="A7" s="24"/>
      <c r="B7" s="18" t="str">
        <f>HYPERLINK("http://people.cs.vt.edu/nm8247/publications/icsme-research-118-camera-ready.pdf","CCLearner: A Deep Learning-Based Clone Detection Approach")</f>
        <v>CCLearner: A Deep Learning-Based Clone Detection Approach</v>
      </c>
      <c r="C7" s="24"/>
      <c r="D7" s="16" t="s">
        <v>50</v>
      </c>
      <c r="E7" s="18" t="str">
        <f>HYPERLINK("http://proceedings.mlr.press/v70/gaunt17a.html","Differentiable programs with neural libraries")</f>
        <v>Differentiable programs with neural libraries</v>
      </c>
    </row>
    <row r="8" ht="59.25" customHeight="1">
      <c r="A8" s="24"/>
      <c r="B8" s="18" t="str">
        <f>HYPERLINK("https://dl-acm-org.proxy.wm.edu/citation.cfm?id=3155573","Learn&amp;Fuzz: Machine learning for input fuzzing")</f>
        <v>Learn&amp;Fuzz: Machine learning for input fuzzing</v>
      </c>
      <c r="C8" s="24"/>
      <c r="D8" s="16" t="s">
        <v>69</v>
      </c>
      <c r="E8" s="18" t="str">
        <f>HYPERLINK("http://proceedings.mlr.press/v70/deng17a/deng17a.pdf","Image-to-markup generation with coarse-to-fine attention")</f>
        <v>Image-to-markup generation with coarse-to-fine attention</v>
      </c>
    </row>
    <row r="9" ht="59.25" customHeight="1">
      <c r="A9" s="24"/>
      <c r="B9" s="1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C9" s="24"/>
      <c r="D9" s="16" t="s">
        <v>61</v>
      </c>
      <c r="E9" s="18" t="str">
        <f>HYPERLINK("http://proceedings.mlr.press/v70/levy17a.html","Learning to align the source code to the compiled object code")</f>
        <v>Learning to align the source code to the compiled object code</v>
      </c>
    </row>
    <row r="10" ht="59.25" customHeight="1">
      <c r="A10" s="24"/>
      <c r="B10" s="18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C10" s="24"/>
      <c r="D10" s="16" t="s">
        <v>47</v>
      </c>
      <c r="E10" s="18" t="str">
        <f>HYPERLINK("https://people.eecs.berkeley.edu/~dawnsong/papers/iclr_2017_recursion.pdf","Making neural programming architectures generalize via recursion")</f>
        <v>Making neural programming architectures generalize via recursion</v>
      </c>
    </row>
    <row r="11" ht="59.25" customHeight="1">
      <c r="A11" s="24"/>
      <c r="B11" s="18" t="str">
        <f>HYPERLINK("https://papers.nips.cc/paper/6803-neural-program-meta-induction.pdf","Neural program metainduction.")</f>
        <v>Neural program metainduction.</v>
      </c>
      <c r="C11" s="24"/>
      <c r="D11" s="16" t="s">
        <v>35</v>
      </c>
      <c r="E11" s="18" t="str">
        <f>HYPERLINK("https://arxiv.org/abs/1703.05698","Neural sketch learning for conditional program generation")</f>
        <v>Neural sketch learning for conditional program generation</v>
      </c>
    </row>
    <row r="12" ht="59.25" customHeight="1">
      <c r="A12" s="24"/>
      <c r="B12" s="18" t="str">
        <f>HYPERLINK("https://dl.acm.org/citation.cfm?id=3180155.3180219","Neuro-Symbolic Program Corrector for Introductory Programming Assignments")</f>
        <v>Neuro-Symbolic Program Corrector for Introductory Programming Assignments</v>
      </c>
      <c r="C12" s="24"/>
      <c r="D12" s="16" t="s">
        <v>54</v>
      </c>
      <c r="E12" s="18" t="str">
        <f>HYPERLINK("http://proceedings.mlr.press/v80/sun18a.html","Neural Program Synthesis from Diverse Demonstration Videos")</f>
        <v>Neural Program Synthesis from Diverse Demonstration Videos</v>
      </c>
    </row>
    <row r="13" ht="59.25" customHeight="1">
      <c r="A13" s="24"/>
      <c r="B13" s="18" t="str">
        <f>HYPERLINK("https://dl.acm.org/citation.cfm?id=2820559","Toward Deep Learning Software Repositories")</f>
        <v>Toward Deep Learning Software Repositories</v>
      </c>
      <c r="C13" s="24"/>
      <c r="D13" s="16" t="s">
        <v>74</v>
      </c>
      <c r="E13" s="18" t="str">
        <f>HYPERLINK("https://arxiv.org/abs/1809.04059","Neural-augmented Static Analysis of Android Communication")</f>
        <v>Neural-augmented Static Analysis of Android Communication</v>
      </c>
    </row>
    <row r="14" ht="59.25" customHeight="1">
      <c r="A14" s="24"/>
      <c r="B14" s="18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C14" s="24"/>
      <c r="D14" s="13" t="s">
        <v>48</v>
      </c>
      <c r="E14" s="18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</row>
    <row r="15" ht="59.25" customHeight="1">
      <c r="A15" s="24"/>
      <c r="B15" s="18" t="str">
        <f>HYPERLINK("https://dl.acm.org/citation.cfm?id=2950334","Deep API Learning")</f>
        <v>Deep API Learning</v>
      </c>
      <c r="C15" s="24"/>
      <c r="D15" s="13" t="s">
        <v>32</v>
      </c>
      <c r="E15" s="18" t="str">
        <f>HYPERLINK("https://arxiv.org/abs/1511.06279","Neural programmer-interpreters")</f>
        <v>Neural programmer-interpreters</v>
      </c>
    </row>
    <row r="16" ht="59.25" customHeight="1">
      <c r="A16" s="24"/>
      <c r="B16" s="1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C16" s="24"/>
      <c r="D16" s="18" t="str">
        <f>HYPERLINK("https://arxiv.org/pdf/1703.07469.pdf","Robustfill: Neural program learning under noisy i/o")</f>
        <v>Robustfill: Neural program learning under noisy i/o</v>
      </c>
      <c r="E16" s="18" t="str">
        <f>HYPERLINK("https://ieeexplore.ieee.org/document/7332513","Exploring the use of deep learning for feature location")</f>
        <v>Exploring the use of deep learning for feature location</v>
      </c>
    </row>
    <row r="17" ht="59.25" customHeight="1">
      <c r="A17" s="24"/>
      <c r="B17" s="18" t="str">
        <f>HYPERLINK("https://arxiv.org/abs/1805.04276","Leveraging grammar and reinforcement learning for neural program synthesis")</f>
        <v>Leveraging grammar and reinforcement learning for neural program synthesis</v>
      </c>
      <c r="C17" s="24"/>
      <c r="D17" s="18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E17" s="18" t="str">
        <f>HYPERLINK("https://dl.acm.org/citation.cfm?id=2820559","Toward Deep Learning Software Repositories")</f>
        <v>Toward Deep Learning Software Repositories</v>
      </c>
    </row>
    <row r="18" ht="59.25" customHeight="1">
      <c r="A18" s="24"/>
      <c r="B18" s="18" t="str">
        <f>HYPERLINK("https://arxiv.org/abs/1806.05837","Oreo: Detection of Clones in the Twilight Zone")</f>
        <v>Oreo: Detection of Clones in the Twilight Zone</v>
      </c>
      <c r="C18" s="24"/>
      <c r="D18" s="10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E18" s="1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</row>
    <row r="19" ht="59.25" customHeight="1">
      <c r="A19" s="24"/>
      <c r="B19" s="10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19" s="24"/>
      <c r="D19" s="1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E19" s="18" t="str">
        <f>HYPERLINK("https://papers.nips.cc/paper/6284-latent-attention-for-if-then-program-synthesis","Latent attention for if-then program synthesis")</f>
        <v>Latent attention for if-then program synthesis</v>
      </c>
    </row>
    <row r="20" ht="59.25" customHeight="1">
      <c r="A20" s="24"/>
      <c r="B20" s="18" t="str">
        <f>HYPERLINK("https://dl.acm.org/citation.cfm?id=3238199","αDiff: cross-version binary code similarity detection with DNN")</f>
        <v>αDiff: cross-version binary code similarity detection with DNN</v>
      </c>
      <c r="C20" s="24"/>
      <c r="D20" s="18" t="str">
        <f>HYPERLINK("https://ieeexplore-ieee-org.proxy.wm.edu/document/8565907","Mining Fix Patterns for FindBugs Violations")</f>
        <v>Mining Fix Patterns for FindBugs Violations</v>
      </c>
      <c r="E20" s="18" t="str">
        <f>HYPERLINK("https://arxiv.org/abs/1611.01989","Deepcoder: Learning to write programs")</f>
        <v>Deepcoder: Learning to write programs</v>
      </c>
    </row>
    <row r="21" ht="59.25" customHeight="1">
      <c r="A21" s="24"/>
      <c r="B21" s="18" t="str">
        <f>HYPERLINK("https://papers.nips.cc/paper/7521-tree-to-tree-neural-networks-for-program-translation","Tree-to-tree neural networks for program translation")</f>
        <v>Tree-to-tree neural networks for program translation</v>
      </c>
      <c r="C21" s="24"/>
      <c r="D21" s="10" t="str">
        <f>HYPERLINK("https://dl-acm-org.proxy.wm.edu/citation.cfm?id=3180167","Deep Code Search")</f>
        <v>Deep Code Search</v>
      </c>
      <c r="E21" s="18" t="str">
        <f>HYPERLINK("https://arxiv.org/abs/1804.01186","Neural-guided deductive search for real-time program synthesis from examples")</f>
        <v>Neural-guided deductive search for real-time program synthesis from examples</v>
      </c>
    </row>
    <row r="22" ht="59.25" customHeight="1">
      <c r="A22" s="24"/>
      <c r="B22" s="10" t="str">
        <f>HYPERLINK("https://ieeexplore.ieee.org/document/8255666","A deep learning model for estimating story points")</f>
        <v>A deep learning model for estimating story points</v>
      </c>
      <c r="C22" s="24"/>
      <c r="D22" s="16" t="s">
        <v>63</v>
      </c>
      <c r="E22" s="18" t="str">
        <f>HYPERLINK("https://dl-acm-org.proxy.wm.edu/citation.cfm?id=3264832","On the Naturalness of Proofs")</f>
        <v>On the Naturalness of Proofs</v>
      </c>
    </row>
    <row r="23" ht="59.25" customHeight="1">
      <c r="A23" s="24"/>
      <c r="B23" s="10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C23" s="24"/>
      <c r="D23" s="16" t="s">
        <v>60</v>
      </c>
      <c r="E23" s="18" t="str">
        <f>HYPERLINK("https://ieeexplore-ieee-org.proxy.wm.edu/document/7898472","Predicting Delivery Capability in Iterative Software Development")</f>
        <v>Predicting Delivery Capability in Iterative Software Development</v>
      </c>
    </row>
    <row r="24" ht="59.25" customHeight="1">
      <c r="A24" s="24"/>
      <c r="B24" s="1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C24" s="24"/>
      <c r="D24" s="16" t="s">
        <v>56</v>
      </c>
      <c r="E24" s="18" t="str">
        <f>HYPERLINK("https://link-springer-com.proxy.wm.edu/article/10.1007/s10664-016-9496-7","Predicting the delay of issues with due dates in software projects")</f>
        <v>Predicting the delay of issues with due dates in software projects</v>
      </c>
    </row>
    <row r="25" ht="59.25" customHeight="1">
      <c r="A25" s="24"/>
      <c r="B25" s="18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C25" s="24"/>
      <c r="D25" s="16" t="s">
        <v>46</v>
      </c>
      <c r="E25" s="10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</row>
    <row r="26" ht="59.25" customHeight="1">
      <c r="A26" s="24"/>
      <c r="B26" s="16" t="s">
        <v>25</v>
      </c>
      <c r="C26" s="24"/>
      <c r="D26" s="10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E26" s="10" t="str">
        <f>HYPERLINK("https://dl.acm.org/citation.cfm?id=3213846.3213876","Deep Specification Mining")</f>
        <v>Deep Specification Mining</v>
      </c>
    </row>
    <row r="27" ht="59.25" customHeight="1">
      <c r="A27" s="24"/>
      <c r="B27" s="16" t="s">
        <v>33</v>
      </c>
      <c r="C27" s="24"/>
      <c r="D27" s="23" t="s">
        <v>70</v>
      </c>
      <c r="E27" s="18" t="str">
        <f>HYPERLINK("http://delivery.acm.org/10.1145/3190000/3180195/p94-lin.pdf","Sentiment Analysis for Software Engineering: How Far Can We Go?")</f>
        <v>Sentiment Analysis for Software Engineering: How Far Can We Go?</v>
      </c>
    </row>
    <row r="28" ht="59.25" customHeight="1">
      <c r="A28" s="24"/>
      <c r="B28" s="16" t="s">
        <v>68</v>
      </c>
      <c r="C28" s="24"/>
      <c r="D28" s="13" t="s">
        <v>26</v>
      </c>
      <c r="E28" s="1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</row>
    <row r="29" ht="59.25" customHeight="1">
      <c r="A29" s="24"/>
      <c r="B29" s="37" t="s">
        <v>52</v>
      </c>
      <c r="C29" s="24"/>
      <c r="D29" s="13" t="s">
        <v>230</v>
      </c>
      <c r="E29" s="18" t="str">
        <f>HYPERLINK("https://arxiv.org/abs/1711.07163","Dynamic Neural Program Embedding for Program Repair")</f>
        <v>Dynamic Neural Program Embedding for Program Repair</v>
      </c>
    </row>
    <row r="30" ht="59.25" customHeight="1">
      <c r="A30" s="24"/>
      <c r="B30" s="24"/>
      <c r="C30" s="24"/>
      <c r="D30" s="13" t="s">
        <v>153</v>
      </c>
      <c r="E30" s="18" t="str">
        <f>HYPERLINK("https://arxiv.org/abs/1711.00740","Learning to represent programs with graphs")</f>
        <v>Learning to represent programs with graphs</v>
      </c>
    </row>
    <row r="31" ht="59.25" customHeight="1">
      <c r="A31" s="24"/>
      <c r="B31" s="24"/>
      <c r="C31" s="24"/>
      <c r="D31" s="13" t="s">
        <v>278</v>
      </c>
      <c r="E31" s="1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</row>
    <row r="32" ht="59.25" customHeight="1">
      <c r="A32" s="24"/>
      <c r="B32" s="24"/>
      <c r="C32" s="24"/>
      <c r="D32" s="13" t="s">
        <v>67</v>
      </c>
      <c r="E32" s="1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</row>
    <row r="33" ht="59.25" customHeight="1">
      <c r="A33" s="24"/>
      <c r="B33" s="24"/>
      <c r="C33" s="24"/>
      <c r="D33" s="13" t="s">
        <v>49</v>
      </c>
      <c r="E33" s="1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</row>
    <row r="34" ht="59.25" customHeight="1">
      <c r="A34" s="24"/>
      <c r="B34" s="24"/>
      <c r="C34" s="24"/>
      <c r="D34" s="23" t="s">
        <v>64</v>
      </c>
      <c r="E34" s="18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</row>
    <row r="35" ht="59.25" customHeight="1">
      <c r="A35" s="24"/>
      <c r="B35" s="24"/>
      <c r="C35" s="24"/>
      <c r="D35" s="24"/>
      <c r="E35" s="1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</row>
    <row r="36" ht="59.25" customHeight="1">
      <c r="A36" s="24"/>
      <c r="B36" s="24"/>
      <c r="C36" s="24"/>
      <c r="D36" s="24"/>
      <c r="E36" s="18" t="str">
        <f>HYPERLINK("https://arxiv.org/abs/1706.01284","Towards synthesizing complex programs from input-output")</f>
        <v>Towards synthesizing complex programs from input-output</v>
      </c>
    </row>
    <row r="37" ht="59.25" customHeight="1">
      <c r="A37" s="24"/>
      <c r="B37" s="24"/>
      <c r="C37" s="24"/>
      <c r="D37" s="24"/>
      <c r="E37" s="18" t="str">
        <f>HYPERLINK("https://arxiv.org/abs/1708.02884","Predicting and Evaluating Software Model Growth in the Automotive Industry")</f>
        <v>Predicting and Evaluating Software Model Growth in the Automotive Industry</v>
      </c>
    </row>
    <row r="38" ht="59.25" customHeight="1">
      <c r="A38" s="24"/>
      <c r="B38" s="24"/>
      <c r="C38" s="24"/>
      <c r="D38" s="24"/>
      <c r="E38" s="10" t="str">
        <f>HYPERLINK("https://dl-acm-org.proxy.wm.edu/citation.cfm?id=3236051","Deep Learning Type Inference")</f>
        <v>Deep Learning Type Inference</v>
      </c>
    </row>
    <row r="39" ht="59.25" customHeight="1">
      <c r="A39" s="24"/>
      <c r="B39" s="24"/>
      <c r="C39" s="24"/>
      <c r="D39" s="24"/>
      <c r="E39" s="10" t="s">
        <v>115</v>
      </c>
    </row>
    <row r="40" ht="59.25" customHeight="1">
      <c r="A40" s="24"/>
      <c r="B40" s="24"/>
      <c r="C40" s="24"/>
      <c r="D40" s="24"/>
      <c r="E40" s="16" t="s">
        <v>29</v>
      </c>
    </row>
    <row r="41" ht="59.25" customHeight="1">
      <c r="A41" s="14"/>
      <c r="B41" s="24"/>
      <c r="C41" s="24"/>
      <c r="D41" s="24"/>
      <c r="E41" s="16" t="s">
        <v>24</v>
      </c>
    </row>
    <row r="42" ht="59.25" customHeight="1">
      <c r="A42" s="14"/>
      <c r="B42" s="24"/>
      <c r="C42" s="24"/>
      <c r="D42" s="24"/>
      <c r="E42" s="16" t="s">
        <v>155</v>
      </c>
    </row>
    <row r="43" ht="59.25" customHeight="1">
      <c r="A43" s="14"/>
      <c r="B43" s="24"/>
      <c r="C43" s="24"/>
      <c r="D43" s="24"/>
      <c r="E43" s="16" t="s">
        <v>66</v>
      </c>
    </row>
    <row r="44" ht="59.25" customHeight="1">
      <c r="A44" s="14"/>
      <c r="B44" s="24"/>
      <c r="C44" s="24"/>
      <c r="D44" s="24"/>
      <c r="E44" s="16" t="s">
        <v>75</v>
      </c>
    </row>
    <row r="45" ht="59.25" customHeight="1">
      <c r="A45" s="14"/>
      <c r="B45" s="24"/>
      <c r="C45" s="24"/>
      <c r="D45" s="24"/>
      <c r="E45" s="16" t="s">
        <v>44</v>
      </c>
    </row>
    <row r="46" ht="59.25" customHeight="1">
      <c r="A46" s="14"/>
      <c r="B46" s="24"/>
      <c r="C46" s="24"/>
      <c r="D46" s="24"/>
      <c r="E46" s="16" t="s">
        <v>40</v>
      </c>
    </row>
    <row r="47" ht="59.25" customHeight="1">
      <c r="A47" s="14"/>
      <c r="B47" s="24"/>
      <c r="C47" s="24"/>
      <c r="D47" s="24"/>
      <c r="E47" s="16" t="s">
        <v>53</v>
      </c>
    </row>
    <row r="48" ht="59.25" customHeight="1">
      <c r="A48" s="14"/>
      <c r="B48" s="24"/>
      <c r="C48" s="24"/>
      <c r="D48" s="24"/>
      <c r="E48" s="16" t="s">
        <v>34</v>
      </c>
    </row>
    <row r="49" ht="59.25" customHeight="1">
      <c r="A49" s="14"/>
      <c r="B49" s="24"/>
      <c r="C49" s="24"/>
      <c r="D49" s="24"/>
      <c r="E49" s="16" t="s">
        <v>55</v>
      </c>
    </row>
    <row r="50" ht="59.25" customHeight="1">
      <c r="A50" s="14"/>
      <c r="B50" s="24"/>
      <c r="C50" s="24"/>
      <c r="D50" s="24"/>
      <c r="E50" s="13" t="s">
        <v>41</v>
      </c>
    </row>
    <row r="51" ht="59.25" customHeight="1">
      <c r="A51" s="14"/>
      <c r="B51" s="24"/>
      <c r="C51" s="24"/>
      <c r="D51" s="24"/>
      <c r="E51" s="13" t="s">
        <v>43</v>
      </c>
    </row>
    <row r="52" ht="59.25" customHeight="1">
      <c r="A52" s="14"/>
      <c r="B52" s="24"/>
      <c r="C52" s="24"/>
      <c r="D52" s="24"/>
      <c r="E52" s="13" t="s">
        <v>65</v>
      </c>
    </row>
    <row r="53" ht="59.25" customHeight="1">
      <c r="A53" s="14"/>
      <c r="B53" s="24"/>
      <c r="C53" s="24"/>
      <c r="D53" s="24"/>
      <c r="E53" s="23" t="s">
        <v>71</v>
      </c>
    </row>
    <row r="54" ht="59.25" customHeight="1">
      <c r="A54" s="14"/>
      <c r="B54" s="24"/>
      <c r="C54" s="24"/>
      <c r="D54" s="24"/>
      <c r="E54" s="23" t="s">
        <v>73</v>
      </c>
    </row>
    <row r="55" ht="59.25" customHeight="1">
      <c r="A55" s="14"/>
      <c r="B55" s="24"/>
      <c r="C55" s="24"/>
      <c r="D55" s="24"/>
      <c r="E55" s="23" t="s">
        <v>58</v>
      </c>
    </row>
    <row r="56" ht="59.25" customHeight="1">
      <c r="A56" s="14"/>
      <c r="B56" s="24"/>
      <c r="C56" s="24"/>
      <c r="D56" s="24"/>
      <c r="E56" s="23" t="s">
        <v>57</v>
      </c>
    </row>
    <row r="57" ht="59.25" customHeight="1">
      <c r="A57" s="14"/>
      <c r="B57" s="24"/>
      <c r="C57" s="24"/>
      <c r="D57" s="24"/>
      <c r="E57" s="23" t="s">
        <v>62</v>
      </c>
    </row>
    <row r="58" ht="59.25" customHeight="1">
      <c r="A58" s="14"/>
      <c r="B58" s="24"/>
      <c r="C58" s="24"/>
      <c r="D58" s="24"/>
      <c r="E58" s="13" t="s">
        <v>28</v>
      </c>
    </row>
    <row r="59" ht="59.25" customHeight="1">
      <c r="A59" s="14"/>
      <c r="B59" s="24"/>
      <c r="C59" s="24"/>
      <c r="D59" s="24"/>
      <c r="E59" s="13" t="s">
        <v>36</v>
      </c>
    </row>
    <row r="60" ht="59.25" customHeight="1">
      <c r="A60" s="14"/>
      <c r="B60" s="24"/>
      <c r="C60" s="24"/>
      <c r="D60" s="24"/>
      <c r="E60" s="13" t="s">
        <v>72</v>
      </c>
    </row>
    <row r="61" ht="59.25" customHeight="1">
      <c r="A61" s="14"/>
      <c r="B61" s="24"/>
      <c r="C61" s="24"/>
      <c r="D61" s="24"/>
      <c r="E61" s="100" t="s">
        <v>70</v>
      </c>
    </row>
    <row r="62" ht="59.25" customHeight="1">
      <c r="A62" s="14"/>
      <c r="B62" s="24"/>
      <c r="C62" s="24"/>
      <c r="D62" s="24"/>
    </row>
    <row r="63" ht="59.25" customHeight="1">
      <c r="A63" s="14"/>
      <c r="B63" s="24"/>
      <c r="C63" s="24"/>
      <c r="D63" s="24"/>
      <c r="E63" s="24"/>
    </row>
    <row r="64" ht="59.25" customHeight="1">
      <c r="A64" s="14"/>
      <c r="B64" s="24"/>
      <c r="C64" s="24"/>
      <c r="D64" s="24"/>
      <c r="E64" s="24"/>
    </row>
    <row r="65" ht="59.25" customHeight="1">
      <c r="A65" s="14"/>
      <c r="B65" s="24"/>
      <c r="C65" s="24"/>
      <c r="D65" s="24"/>
      <c r="E65" s="24"/>
    </row>
    <row r="66" ht="59.25" customHeight="1">
      <c r="A66" s="14"/>
      <c r="B66" s="24"/>
      <c r="C66" s="24"/>
      <c r="D66" s="24"/>
      <c r="E66" s="24"/>
    </row>
    <row r="67" ht="59.25" customHeight="1">
      <c r="A67" s="14"/>
      <c r="B67" s="24"/>
      <c r="C67" s="24"/>
      <c r="D67" s="24"/>
      <c r="E67" s="24"/>
    </row>
    <row r="68" ht="59.25" customHeight="1">
      <c r="A68" s="14"/>
      <c r="B68" s="24"/>
      <c r="C68" s="24"/>
      <c r="D68" s="24"/>
      <c r="E68" s="14"/>
    </row>
    <row r="69" ht="59.25" customHeight="1">
      <c r="A69" s="14"/>
      <c r="B69" s="24"/>
      <c r="C69" s="24"/>
      <c r="D69" s="24"/>
      <c r="E69" s="14"/>
    </row>
    <row r="70" ht="59.25" customHeight="1">
      <c r="A70" s="14"/>
      <c r="B70" s="24"/>
      <c r="C70" s="24"/>
      <c r="D70" s="24"/>
      <c r="E70" s="14"/>
    </row>
    <row r="71" ht="59.25" customHeight="1">
      <c r="A71" s="14"/>
      <c r="B71" s="24"/>
      <c r="C71" s="14"/>
      <c r="D71" s="24"/>
      <c r="E71" s="14"/>
    </row>
    <row r="72" ht="59.25" customHeight="1">
      <c r="A72" s="14"/>
      <c r="B72" s="24"/>
      <c r="C72" s="14"/>
      <c r="D72" s="24"/>
      <c r="E72" s="14"/>
    </row>
    <row r="73" ht="59.25" customHeight="1">
      <c r="A73" s="14"/>
      <c r="B73" s="14"/>
      <c r="C73" s="14"/>
      <c r="D73" s="24"/>
      <c r="E73" s="14"/>
    </row>
    <row r="74" ht="59.25" customHeight="1">
      <c r="A74" s="14"/>
      <c r="B74" s="14"/>
      <c r="C74" s="14"/>
      <c r="D74" s="14"/>
      <c r="E74" s="14"/>
    </row>
    <row r="75" ht="59.25" customHeight="1">
      <c r="A75" s="14"/>
      <c r="B75" s="14"/>
      <c r="C75" s="14"/>
      <c r="D75" s="14"/>
      <c r="E75" s="14"/>
    </row>
    <row r="76" ht="59.25" customHeight="1">
      <c r="A76" s="14"/>
      <c r="B76" s="14"/>
      <c r="C76" s="14"/>
      <c r="D76" s="14"/>
      <c r="E76" s="14"/>
    </row>
    <row r="77" ht="59.25" customHeight="1">
      <c r="A77" s="14"/>
      <c r="B77" s="14"/>
      <c r="C77" s="14"/>
      <c r="D77" s="14"/>
      <c r="E77" s="14"/>
    </row>
    <row r="78" ht="59.25" customHeight="1">
      <c r="A78" s="14"/>
      <c r="B78" s="14"/>
      <c r="C78" s="14"/>
      <c r="D78" s="14"/>
      <c r="E78" s="14"/>
    </row>
    <row r="79" ht="59.25" customHeight="1">
      <c r="A79" s="14"/>
      <c r="B79" s="14"/>
      <c r="C79" s="14"/>
      <c r="D79" s="14"/>
      <c r="E79" s="14"/>
    </row>
    <row r="80" ht="59.25" customHeight="1">
      <c r="A80" s="14"/>
      <c r="B80" s="14"/>
      <c r="C80" s="14"/>
      <c r="D80" s="14"/>
      <c r="E80" s="14"/>
    </row>
    <row r="81" ht="59.25" customHeight="1">
      <c r="A81" s="14"/>
      <c r="B81" s="14"/>
      <c r="C81" s="14"/>
      <c r="D81" s="14"/>
      <c r="E81" s="14"/>
    </row>
    <row r="82" ht="59.25" customHeight="1">
      <c r="A82" s="14"/>
      <c r="B82" s="14"/>
      <c r="C82" s="14"/>
      <c r="D82" s="14"/>
      <c r="E82" s="14"/>
    </row>
    <row r="83" ht="59.25" customHeight="1">
      <c r="A83" s="14"/>
      <c r="B83" s="14"/>
      <c r="C83" s="14"/>
      <c r="D83" s="14"/>
      <c r="E83" s="14"/>
    </row>
    <row r="84" ht="59.25" customHeight="1">
      <c r="A84" s="14"/>
      <c r="B84" s="14"/>
      <c r="C84" s="14"/>
      <c r="D84" s="14"/>
      <c r="E84" s="14"/>
    </row>
    <row r="85" ht="59.25" customHeight="1">
      <c r="A85" s="14"/>
      <c r="B85" s="14"/>
      <c r="C85" s="14"/>
      <c r="D85" s="14"/>
      <c r="E85" s="14"/>
    </row>
    <row r="86" ht="59.25" customHeight="1">
      <c r="A86" s="14"/>
      <c r="B86" s="14"/>
      <c r="C86" s="14"/>
      <c r="D86" s="14"/>
      <c r="E86" s="14"/>
    </row>
    <row r="87" ht="59.25" customHeight="1">
      <c r="A87" s="14"/>
      <c r="B87" s="14"/>
      <c r="C87" s="14"/>
      <c r="D87" s="14"/>
      <c r="E87" s="14"/>
    </row>
    <row r="88" ht="59.25" customHeight="1">
      <c r="A88" s="14"/>
      <c r="B88" s="14"/>
      <c r="C88" s="14"/>
      <c r="D88" s="14"/>
      <c r="E88" s="14"/>
    </row>
    <row r="89" ht="59.25" customHeight="1">
      <c r="A89" s="14"/>
      <c r="B89" s="14"/>
      <c r="C89" s="14"/>
      <c r="D89" s="14"/>
      <c r="E89" s="14"/>
    </row>
    <row r="90" ht="59.25" customHeight="1">
      <c r="A90" s="14"/>
      <c r="B90" s="14"/>
      <c r="C90" s="14"/>
      <c r="D90" s="14"/>
      <c r="E90" s="14"/>
    </row>
    <row r="91" ht="59.25" customHeight="1">
      <c r="A91" s="14"/>
      <c r="B91" s="14"/>
      <c r="C91" s="14"/>
      <c r="D91" s="14"/>
      <c r="E91" s="14"/>
    </row>
    <row r="92" ht="59.25" customHeight="1">
      <c r="A92" s="14"/>
      <c r="B92" s="14"/>
      <c r="C92" s="14"/>
      <c r="D92" s="14"/>
      <c r="E92" s="14"/>
    </row>
    <row r="93" ht="59.25" customHeight="1">
      <c r="A93" s="14"/>
      <c r="B93" s="14"/>
      <c r="C93" s="14"/>
      <c r="D93" s="14"/>
      <c r="E93" s="14"/>
    </row>
    <row r="94" ht="59.25" customHeight="1">
      <c r="A94" s="14"/>
      <c r="B94" s="14"/>
      <c r="C94" s="14"/>
      <c r="D94" s="14"/>
      <c r="E94" s="14"/>
    </row>
    <row r="95" ht="59.25" customHeight="1">
      <c r="A95" s="14"/>
      <c r="B95" s="14"/>
      <c r="C95" s="14"/>
      <c r="D95" s="14"/>
      <c r="E95" s="14"/>
    </row>
    <row r="96" ht="59.25" customHeight="1">
      <c r="A96" s="14"/>
      <c r="B96" s="14"/>
      <c r="C96" s="14"/>
      <c r="D96" s="14"/>
      <c r="E96" s="14"/>
    </row>
    <row r="97" ht="59.25" customHeight="1">
      <c r="A97" s="14"/>
      <c r="B97" s="14"/>
      <c r="C97" s="14"/>
      <c r="D97" s="14"/>
      <c r="E97" s="14"/>
    </row>
    <row r="98" ht="59.25" customHeight="1">
      <c r="A98" s="14"/>
      <c r="B98" s="14"/>
      <c r="C98" s="14"/>
      <c r="D98" s="14"/>
      <c r="E98" s="14"/>
    </row>
    <row r="99" ht="59.25" customHeight="1">
      <c r="A99" s="14"/>
      <c r="B99" s="14"/>
      <c r="C99" s="14"/>
      <c r="D99" s="14"/>
      <c r="E99" s="14"/>
    </row>
    <row r="100" ht="59.25" customHeight="1">
      <c r="A100" s="14"/>
      <c r="B100" s="14"/>
      <c r="C100" s="14"/>
      <c r="D100" s="14"/>
      <c r="E100" s="14"/>
    </row>
    <row r="101" ht="59.25" customHeight="1">
      <c r="A101" s="14"/>
      <c r="B101" s="14"/>
      <c r="C101" s="14"/>
      <c r="D101" s="14"/>
      <c r="E101" s="14"/>
    </row>
    <row r="102" ht="59.25" customHeight="1">
      <c r="A102" s="14"/>
      <c r="B102" s="14"/>
      <c r="C102" s="14"/>
      <c r="D102" s="14"/>
      <c r="E102" s="14"/>
    </row>
    <row r="103" ht="59.25" customHeight="1">
      <c r="A103" s="14"/>
      <c r="B103" s="14"/>
      <c r="C103" s="14"/>
      <c r="D103" s="14"/>
      <c r="E103" s="14"/>
    </row>
    <row r="104" ht="59.25" customHeight="1">
      <c r="A104" s="14"/>
      <c r="B104" s="14"/>
      <c r="C104" s="14"/>
      <c r="D104" s="14"/>
      <c r="E104" s="14"/>
    </row>
    <row r="105" ht="59.25" customHeight="1">
      <c r="A105" s="14"/>
      <c r="B105" s="14"/>
      <c r="C105" s="14"/>
      <c r="D105" s="14"/>
      <c r="E105" s="14"/>
    </row>
    <row r="106" ht="59.25" customHeight="1">
      <c r="A106" s="14"/>
      <c r="B106" s="14"/>
      <c r="C106" s="14"/>
      <c r="D106" s="14"/>
      <c r="E106" s="14"/>
    </row>
    <row r="107" ht="59.25" customHeight="1">
      <c r="A107" s="14"/>
      <c r="B107" s="14"/>
      <c r="C107" s="14"/>
      <c r="D107" s="14"/>
      <c r="E107" s="14"/>
    </row>
    <row r="108" ht="59.25" customHeight="1">
      <c r="A108" s="14"/>
      <c r="B108" s="14"/>
      <c r="C108" s="14"/>
      <c r="D108" s="14"/>
      <c r="E108" s="14"/>
    </row>
    <row r="109" ht="59.25" customHeight="1">
      <c r="A109" s="14"/>
      <c r="B109" s="14"/>
      <c r="C109" s="14"/>
      <c r="D109" s="14"/>
      <c r="E109" s="14"/>
    </row>
    <row r="110" ht="59.25" customHeight="1">
      <c r="A110" s="14"/>
      <c r="B110" s="14"/>
      <c r="C110" s="14"/>
      <c r="D110" s="14"/>
      <c r="E110" s="14"/>
    </row>
    <row r="111" ht="59.25" customHeight="1">
      <c r="A111" s="14"/>
      <c r="B111" s="14"/>
      <c r="C111" s="14"/>
      <c r="D111" s="14"/>
      <c r="E111" s="14"/>
    </row>
    <row r="112" ht="59.25" customHeight="1">
      <c r="A112" s="14"/>
      <c r="B112" s="14"/>
      <c r="C112" s="14"/>
      <c r="D112" s="14"/>
      <c r="E112" s="14"/>
    </row>
    <row r="113" ht="59.25" customHeight="1">
      <c r="A113" s="14"/>
      <c r="B113" s="14"/>
      <c r="C113" s="14"/>
      <c r="D113" s="14"/>
      <c r="E113" s="14"/>
    </row>
    <row r="114" ht="59.25" customHeight="1">
      <c r="A114" s="14"/>
      <c r="B114" s="14"/>
      <c r="C114" s="14"/>
      <c r="D114" s="14"/>
      <c r="E114" s="14"/>
    </row>
    <row r="115" ht="59.25" customHeight="1">
      <c r="A115" s="14"/>
      <c r="B115" s="14"/>
      <c r="C115" s="14"/>
      <c r="D115" s="14"/>
      <c r="E115" s="14"/>
    </row>
    <row r="116" ht="59.25" customHeight="1">
      <c r="A116" s="14"/>
      <c r="B116" s="14"/>
      <c r="C116" s="14"/>
      <c r="D116" s="14"/>
      <c r="E116" s="14"/>
    </row>
    <row r="117" ht="59.25" customHeight="1">
      <c r="A117" s="14"/>
      <c r="B117" s="14"/>
      <c r="C117" s="14"/>
      <c r="D117" s="14"/>
      <c r="E117" s="14"/>
    </row>
    <row r="118" ht="59.25" customHeight="1">
      <c r="A118" s="14"/>
      <c r="B118" s="14"/>
      <c r="C118" s="14"/>
      <c r="D118" s="14"/>
      <c r="E118" s="14"/>
    </row>
    <row r="119" ht="59.25" customHeight="1">
      <c r="A119" s="14"/>
      <c r="B119" s="14"/>
      <c r="C119" s="14"/>
      <c r="D119" s="14"/>
      <c r="E119" s="14"/>
    </row>
    <row r="120" ht="59.25" customHeight="1">
      <c r="A120" s="14"/>
      <c r="B120" s="14"/>
      <c r="C120" s="14"/>
      <c r="D120" s="14"/>
      <c r="E120" s="14"/>
    </row>
    <row r="121" ht="59.25" customHeight="1">
      <c r="A121" s="14"/>
      <c r="B121" s="14"/>
      <c r="C121" s="14"/>
      <c r="D121" s="14"/>
      <c r="E121" s="14"/>
    </row>
    <row r="122" ht="59.25" customHeight="1">
      <c r="A122" s="14"/>
      <c r="B122" s="14"/>
      <c r="C122" s="14"/>
      <c r="D122" s="14"/>
      <c r="E122" s="14"/>
    </row>
    <row r="123" ht="59.25" customHeight="1">
      <c r="A123" s="14"/>
      <c r="B123" s="14"/>
      <c r="C123" s="14"/>
      <c r="D123" s="14"/>
      <c r="E123" s="14"/>
    </row>
    <row r="124" ht="59.25" customHeight="1">
      <c r="A124" s="14"/>
      <c r="B124" s="14"/>
      <c r="C124" s="14"/>
      <c r="D124" s="14"/>
      <c r="E124" s="14"/>
    </row>
    <row r="125" ht="59.25" customHeight="1">
      <c r="A125" s="14"/>
      <c r="B125" s="14"/>
      <c r="C125" s="14"/>
      <c r="D125" s="14"/>
      <c r="E125" s="14"/>
    </row>
    <row r="126" ht="59.25" customHeight="1">
      <c r="A126" s="14"/>
      <c r="B126" s="14"/>
      <c r="C126" s="14"/>
      <c r="D126" s="14"/>
      <c r="E126" s="14"/>
    </row>
    <row r="127" ht="59.25" customHeight="1">
      <c r="A127" s="14"/>
      <c r="B127" s="14"/>
      <c r="C127" s="14"/>
      <c r="D127" s="14"/>
      <c r="E127" s="14"/>
    </row>
    <row r="128" ht="59.25" customHeight="1">
      <c r="A128" s="14"/>
      <c r="B128" s="14"/>
      <c r="C128" s="14"/>
      <c r="D128" s="14"/>
      <c r="E128" s="14"/>
    </row>
    <row r="129" ht="59.25" customHeight="1">
      <c r="A129" s="14"/>
      <c r="B129" s="14"/>
      <c r="C129" s="14"/>
      <c r="D129" s="14"/>
      <c r="E129" s="14"/>
    </row>
    <row r="130" ht="59.25" customHeight="1">
      <c r="A130" s="14"/>
      <c r="B130" s="14"/>
      <c r="C130" s="14"/>
      <c r="D130" s="14"/>
      <c r="E130" s="14"/>
    </row>
    <row r="131" ht="59.25" customHeight="1">
      <c r="A131" s="14"/>
      <c r="B131" s="14"/>
      <c r="C131" s="14"/>
      <c r="D131" s="14"/>
      <c r="E131" s="14"/>
    </row>
    <row r="132" ht="59.25" customHeight="1">
      <c r="A132" s="14"/>
      <c r="B132" s="14"/>
      <c r="C132" s="14"/>
      <c r="D132" s="14"/>
      <c r="E132" s="14"/>
    </row>
    <row r="133" ht="59.25" customHeight="1">
      <c r="A133" s="14"/>
      <c r="B133" s="14"/>
      <c r="C133" s="14"/>
      <c r="D133" s="14"/>
      <c r="E133" s="14"/>
    </row>
    <row r="134" ht="59.25" customHeight="1">
      <c r="A134" s="14"/>
      <c r="B134" s="14"/>
      <c r="C134" s="14"/>
      <c r="D134" s="14"/>
      <c r="E134" s="14"/>
    </row>
    <row r="135" ht="59.25" customHeight="1">
      <c r="A135" s="14"/>
      <c r="B135" s="14"/>
      <c r="C135" s="14"/>
      <c r="D135" s="14"/>
      <c r="E135" s="14"/>
    </row>
    <row r="136" ht="59.25" customHeight="1">
      <c r="A136" s="14"/>
      <c r="B136" s="14"/>
      <c r="C136" s="14"/>
      <c r="D136" s="14"/>
      <c r="E136" s="14"/>
    </row>
    <row r="137" ht="59.25" customHeight="1">
      <c r="A137" s="14"/>
      <c r="B137" s="14"/>
      <c r="C137" s="14"/>
      <c r="D137" s="14"/>
      <c r="E137" s="14"/>
    </row>
    <row r="138" ht="59.25" customHeight="1">
      <c r="A138" s="14"/>
      <c r="B138" s="14"/>
      <c r="C138" s="14"/>
      <c r="D138" s="14"/>
      <c r="E138" s="14"/>
    </row>
    <row r="139" ht="59.25" customHeight="1">
      <c r="A139" s="14"/>
      <c r="B139" s="14"/>
      <c r="C139" s="14"/>
      <c r="D139" s="14"/>
      <c r="E139" s="14"/>
    </row>
    <row r="140" ht="59.25" customHeight="1">
      <c r="A140" s="14"/>
      <c r="B140" s="14"/>
      <c r="C140" s="14"/>
      <c r="D140" s="14"/>
      <c r="E140" s="14"/>
    </row>
    <row r="141" ht="59.25" customHeight="1">
      <c r="A141" s="14"/>
      <c r="B141" s="14"/>
      <c r="C141" s="14"/>
      <c r="D141" s="14"/>
      <c r="E141" s="14"/>
    </row>
    <row r="142" ht="59.25" customHeight="1">
      <c r="A142" s="14"/>
      <c r="B142" s="14"/>
      <c r="C142" s="14"/>
      <c r="D142" s="14"/>
      <c r="E142" s="14"/>
    </row>
    <row r="143" ht="59.25" customHeight="1">
      <c r="A143" s="14"/>
      <c r="B143" s="14"/>
      <c r="C143" s="14"/>
      <c r="D143" s="14"/>
      <c r="E143" s="14"/>
    </row>
    <row r="144" ht="59.25" customHeight="1">
      <c r="A144" s="14"/>
      <c r="B144" s="14"/>
      <c r="C144" s="14"/>
      <c r="D144" s="14"/>
      <c r="E144" s="14"/>
    </row>
    <row r="145" ht="59.25" customHeight="1">
      <c r="A145" s="14"/>
      <c r="B145" s="14"/>
      <c r="C145" s="14"/>
      <c r="D145" s="14"/>
      <c r="E145" s="14"/>
    </row>
    <row r="146" ht="59.25" customHeight="1">
      <c r="A146" s="14"/>
      <c r="B146" s="14"/>
      <c r="C146" s="14"/>
      <c r="D146" s="14"/>
      <c r="E146" s="14"/>
    </row>
    <row r="147" ht="59.25" customHeight="1">
      <c r="A147" s="14"/>
      <c r="B147" s="14"/>
      <c r="C147" s="14"/>
      <c r="D147" s="14"/>
      <c r="E147" s="14"/>
    </row>
    <row r="148" ht="59.25" customHeight="1">
      <c r="A148" s="14"/>
      <c r="B148" s="14"/>
      <c r="C148" s="14"/>
      <c r="D148" s="14"/>
      <c r="E148" s="14"/>
    </row>
    <row r="149" ht="59.25" customHeight="1">
      <c r="A149" s="14"/>
      <c r="B149" s="14"/>
      <c r="C149" s="14"/>
      <c r="D149" s="14"/>
      <c r="E149" s="14"/>
    </row>
    <row r="150" ht="59.25" customHeight="1">
      <c r="A150" s="14"/>
      <c r="B150" s="14"/>
      <c r="C150" s="14"/>
      <c r="D150" s="14"/>
      <c r="E150" s="14"/>
    </row>
    <row r="151" ht="59.25" customHeight="1">
      <c r="A151" s="14"/>
      <c r="B151" s="14"/>
      <c r="C151" s="14"/>
      <c r="D151" s="14"/>
      <c r="E151" s="14"/>
    </row>
    <row r="152" ht="59.25" customHeight="1">
      <c r="A152" s="14"/>
      <c r="B152" s="14"/>
      <c r="C152" s="14"/>
      <c r="D152" s="14"/>
      <c r="E152" s="14"/>
    </row>
    <row r="153" ht="59.25" customHeight="1">
      <c r="A153" s="14"/>
      <c r="B153" s="14"/>
      <c r="C153" s="14"/>
      <c r="D153" s="14"/>
      <c r="E153" s="14"/>
    </row>
    <row r="154" ht="59.25" customHeight="1">
      <c r="A154" s="14"/>
      <c r="B154" s="14"/>
      <c r="C154" s="14"/>
      <c r="D154" s="14"/>
      <c r="E154" s="14"/>
    </row>
    <row r="155" ht="59.25" customHeight="1">
      <c r="A155" s="14"/>
      <c r="B155" s="14"/>
      <c r="C155" s="14"/>
      <c r="D155" s="14"/>
      <c r="E155" s="14"/>
    </row>
    <row r="156" ht="59.25" customHeight="1">
      <c r="A156" s="14"/>
      <c r="B156" s="14"/>
      <c r="C156" s="14"/>
      <c r="D156" s="14"/>
      <c r="E156" s="14"/>
    </row>
    <row r="157" ht="59.25" customHeight="1">
      <c r="A157" s="14"/>
      <c r="B157" s="14"/>
      <c r="C157" s="14"/>
      <c r="D157" s="14"/>
      <c r="E157" s="14"/>
    </row>
    <row r="158" ht="59.25" customHeight="1">
      <c r="A158" s="14"/>
      <c r="B158" s="14"/>
      <c r="C158" s="14"/>
      <c r="D158" s="14"/>
      <c r="E158" s="14"/>
    </row>
    <row r="159" ht="59.25" customHeight="1">
      <c r="A159" s="14"/>
      <c r="B159" s="14"/>
      <c r="C159" s="14"/>
      <c r="D159" s="14"/>
      <c r="E159" s="14"/>
    </row>
    <row r="160" ht="59.25" customHeight="1">
      <c r="A160" s="14"/>
      <c r="B160" s="14"/>
      <c r="C160" s="14"/>
      <c r="D160" s="14"/>
      <c r="E160" s="14"/>
    </row>
    <row r="161" ht="59.25" customHeight="1">
      <c r="A161" s="14"/>
      <c r="B161" s="14"/>
      <c r="C161" s="14"/>
      <c r="D161" s="14"/>
      <c r="E161" s="14"/>
    </row>
    <row r="162" ht="59.25" customHeight="1">
      <c r="A162" s="14"/>
      <c r="B162" s="14"/>
      <c r="C162" s="14"/>
      <c r="D162" s="14"/>
      <c r="E162" s="14"/>
    </row>
    <row r="163" ht="59.25" customHeight="1">
      <c r="A163" s="14"/>
      <c r="B163" s="14"/>
      <c r="C163" s="14"/>
      <c r="D163" s="14"/>
      <c r="E163" s="14"/>
    </row>
    <row r="164" ht="59.25" customHeight="1">
      <c r="A164" s="14"/>
      <c r="B164" s="14"/>
      <c r="C164" s="14"/>
      <c r="D164" s="14"/>
      <c r="E164" s="14"/>
    </row>
    <row r="165" ht="59.25" customHeight="1">
      <c r="A165" s="14"/>
      <c r="B165" s="14"/>
      <c r="C165" s="14"/>
      <c r="D165" s="14"/>
      <c r="E165" s="14"/>
    </row>
    <row r="166" ht="59.25" customHeight="1">
      <c r="A166" s="14"/>
      <c r="B166" s="14"/>
      <c r="C166" s="14"/>
      <c r="D166" s="14"/>
      <c r="E166" s="14"/>
    </row>
    <row r="167" ht="59.25" customHeight="1">
      <c r="A167" s="14"/>
      <c r="B167" s="14"/>
      <c r="C167" s="14"/>
      <c r="D167" s="14"/>
      <c r="E167" s="14"/>
    </row>
    <row r="168" ht="59.25" customHeight="1">
      <c r="A168" s="14"/>
      <c r="B168" s="14"/>
      <c r="C168" s="14"/>
      <c r="D168" s="14"/>
      <c r="E168" s="14"/>
    </row>
    <row r="169" ht="59.25" customHeight="1">
      <c r="A169" s="14"/>
      <c r="B169" s="14"/>
      <c r="C169" s="14"/>
      <c r="D169" s="14"/>
      <c r="E169" s="14"/>
    </row>
    <row r="170" ht="59.25" customHeight="1">
      <c r="A170" s="14"/>
      <c r="B170" s="14"/>
      <c r="C170" s="14"/>
      <c r="D170" s="14"/>
      <c r="E170" s="14"/>
    </row>
    <row r="171" ht="59.25" customHeight="1">
      <c r="A171" s="14"/>
      <c r="B171" s="14"/>
      <c r="C171" s="14"/>
      <c r="D171" s="14"/>
      <c r="E171" s="14"/>
    </row>
    <row r="172" ht="59.25" customHeight="1">
      <c r="A172" s="14"/>
      <c r="B172" s="14"/>
      <c r="C172" s="14"/>
      <c r="D172" s="14"/>
      <c r="E172" s="14"/>
    </row>
    <row r="173" ht="59.25" customHeight="1">
      <c r="A173" s="14"/>
      <c r="B173" s="14"/>
      <c r="C173" s="14"/>
      <c r="D173" s="14"/>
      <c r="E173" s="14"/>
    </row>
    <row r="174" ht="59.25" customHeight="1">
      <c r="A174" s="14"/>
      <c r="B174" s="14"/>
      <c r="C174" s="14"/>
      <c r="D174" s="14"/>
      <c r="E174" s="14"/>
    </row>
    <row r="175" ht="59.25" customHeight="1">
      <c r="A175" s="14"/>
      <c r="B175" s="14"/>
      <c r="C175" s="14"/>
      <c r="D175" s="14"/>
      <c r="E175" s="14"/>
    </row>
    <row r="176" ht="59.25" customHeight="1">
      <c r="A176" s="14"/>
      <c r="B176" s="14"/>
      <c r="C176" s="14"/>
      <c r="D176" s="14"/>
      <c r="E176" s="14"/>
    </row>
    <row r="177" ht="59.25" customHeight="1">
      <c r="A177" s="14"/>
      <c r="B177" s="14"/>
      <c r="C177" s="14"/>
      <c r="D177" s="14"/>
      <c r="E177" s="14"/>
    </row>
    <row r="178" ht="59.25" customHeight="1">
      <c r="A178" s="14"/>
      <c r="B178" s="14"/>
      <c r="C178" s="14"/>
      <c r="D178" s="14"/>
      <c r="E178" s="14"/>
    </row>
    <row r="179" ht="59.25" customHeight="1">
      <c r="A179" s="14"/>
      <c r="B179" s="14"/>
      <c r="C179" s="14"/>
      <c r="D179" s="14"/>
      <c r="E179" s="14"/>
    </row>
    <row r="180" ht="59.25" customHeight="1">
      <c r="A180" s="14"/>
      <c r="B180" s="14"/>
      <c r="C180" s="14"/>
      <c r="D180" s="14"/>
      <c r="E180" s="14"/>
    </row>
    <row r="181" ht="59.25" customHeight="1">
      <c r="A181" s="14"/>
      <c r="B181" s="14"/>
      <c r="C181" s="14"/>
      <c r="D181" s="14"/>
      <c r="E181" s="14"/>
    </row>
    <row r="182" ht="59.25" customHeight="1">
      <c r="A182" s="14"/>
      <c r="B182" s="14"/>
      <c r="C182" s="14"/>
      <c r="D182" s="14"/>
      <c r="E182" s="14"/>
    </row>
    <row r="183" ht="59.25" customHeight="1">
      <c r="A183" s="14"/>
      <c r="B183" s="14"/>
      <c r="C183" s="14"/>
      <c r="D183" s="14"/>
      <c r="E183" s="14"/>
    </row>
    <row r="184" ht="59.25" customHeight="1">
      <c r="A184" s="14"/>
      <c r="B184" s="14"/>
      <c r="C184" s="14"/>
      <c r="D184" s="14"/>
      <c r="E184" s="14"/>
    </row>
    <row r="185" ht="59.25" customHeight="1">
      <c r="A185" s="14"/>
      <c r="B185" s="14"/>
      <c r="C185" s="14"/>
      <c r="D185" s="14"/>
      <c r="E185" s="14"/>
    </row>
    <row r="186" ht="59.25" customHeight="1">
      <c r="A186" s="14"/>
      <c r="B186" s="14"/>
      <c r="C186" s="14"/>
      <c r="D186" s="14"/>
      <c r="E186" s="14"/>
    </row>
    <row r="187" ht="59.25" customHeight="1">
      <c r="A187" s="14"/>
      <c r="B187" s="14"/>
      <c r="C187" s="14"/>
      <c r="D187" s="14"/>
      <c r="E187" s="14"/>
    </row>
    <row r="188" ht="59.25" customHeight="1">
      <c r="A188" s="14"/>
      <c r="B188" s="14"/>
      <c r="C188" s="14"/>
      <c r="D188" s="14"/>
      <c r="E188" s="14"/>
    </row>
    <row r="189" ht="59.25" customHeight="1">
      <c r="A189" s="14"/>
      <c r="B189" s="14"/>
      <c r="C189" s="14"/>
      <c r="D189" s="14"/>
      <c r="E189" s="14"/>
    </row>
    <row r="190" ht="59.25" customHeight="1">
      <c r="A190" s="14"/>
      <c r="B190" s="14"/>
      <c r="C190" s="14"/>
      <c r="D190" s="14"/>
      <c r="E190" s="14"/>
    </row>
    <row r="191" ht="59.25" customHeight="1">
      <c r="A191" s="14"/>
      <c r="B191" s="14"/>
      <c r="C191" s="14"/>
      <c r="D191" s="14"/>
      <c r="E191" s="14"/>
    </row>
    <row r="192" ht="59.25" customHeight="1">
      <c r="A192" s="14"/>
      <c r="B192" s="14"/>
      <c r="C192" s="14"/>
      <c r="D192" s="14"/>
      <c r="E192" s="14"/>
    </row>
    <row r="193" ht="59.25" customHeight="1">
      <c r="A193" s="14"/>
      <c r="B193" s="14"/>
      <c r="C193" s="14"/>
      <c r="D193" s="14"/>
      <c r="E193" s="14"/>
    </row>
    <row r="194" ht="59.25" customHeight="1">
      <c r="A194" s="14"/>
      <c r="B194" s="14"/>
      <c r="C194" s="14"/>
      <c r="D194" s="14"/>
      <c r="E194" s="14"/>
    </row>
    <row r="195" ht="59.25" customHeight="1">
      <c r="A195" s="14"/>
      <c r="B195" s="14"/>
      <c r="C195" s="14"/>
      <c r="D195" s="14"/>
      <c r="E195" s="14"/>
    </row>
    <row r="196" ht="59.25" customHeight="1">
      <c r="A196" s="14"/>
      <c r="B196" s="14"/>
      <c r="C196" s="14"/>
      <c r="D196" s="14"/>
      <c r="E196" s="14"/>
    </row>
    <row r="197" ht="59.25" customHeight="1">
      <c r="A197" s="14"/>
      <c r="B197" s="14"/>
      <c r="C197" s="14"/>
      <c r="D197" s="14"/>
      <c r="E197" s="14"/>
    </row>
    <row r="198" ht="59.25" customHeight="1">
      <c r="A198" s="14"/>
      <c r="B198" s="14"/>
      <c r="C198" s="14"/>
      <c r="D198" s="14"/>
      <c r="E198" s="14"/>
    </row>
    <row r="199" ht="59.25" customHeight="1">
      <c r="A199" s="14"/>
      <c r="B199" s="14"/>
      <c r="C199" s="14"/>
      <c r="D199" s="14"/>
      <c r="E199" s="14"/>
    </row>
    <row r="200" ht="59.25" customHeight="1">
      <c r="A200" s="14"/>
      <c r="B200" s="14"/>
      <c r="C200" s="14"/>
      <c r="D200" s="14"/>
      <c r="E200" s="14"/>
    </row>
    <row r="201" ht="59.25" customHeight="1">
      <c r="A201" s="14"/>
      <c r="B201" s="14"/>
      <c r="C201" s="14"/>
      <c r="D201" s="14"/>
      <c r="E201" s="14"/>
    </row>
    <row r="202" ht="59.25" customHeight="1">
      <c r="A202" s="14"/>
      <c r="B202" s="14"/>
      <c r="C202" s="14"/>
      <c r="D202" s="14"/>
      <c r="E202" s="14"/>
    </row>
    <row r="203" ht="59.25" customHeight="1">
      <c r="A203" s="14"/>
      <c r="B203" s="14"/>
      <c r="C203" s="14"/>
      <c r="D203" s="14"/>
      <c r="E203" s="14"/>
    </row>
    <row r="204" ht="59.25" customHeight="1">
      <c r="A204" s="14"/>
      <c r="B204" s="14"/>
      <c r="C204" s="14"/>
      <c r="D204" s="14"/>
      <c r="E204" s="14"/>
    </row>
    <row r="205" ht="59.25" customHeight="1">
      <c r="A205" s="14"/>
      <c r="B205" s="14"/>
      <c r="C205" s="14"/>
      <c r="D205" s="14"/>
      <c r="E205" s="14"/>
    </row>
    <row r="206" ht="59.25" customHeight="1">
      <c r="A206" s="14"/>
      <c r="B206" s="14"/>
      <c r="C206" s="14"/>
      <c r="D206" s="14"/>
      <c r="E206" s="14"/>
    </row>
    <row r="207" ht="59.25" customHeight="1">
      <c r="A207" s="14"/>
      <c r="B207" s="14"/>
      <c r="C207" s="14"/>
      <c r="D207" s="14"/>
      <c r="E207" s="14"/>
    </row>
    <row r="208" ht="59.25" customHeight="1">
      <c r="A208" s="14"/>
      <c r="B208" s="14"/>
      <c r="C208" s="14"/>
      <c r="D208" s="14"/>
      <c r="E208" s="14"/>
    </row>
    <row r="209" ht="59.25" customHeight="1">
      <c r="A209" s="14"/>
      <c r="B209" s="14"/>
      <c r="C209" s="14"/>
      <c r="D209" s="14"/>
      <c r="E209" s="14"/>
    </row>
    <row r="210" ht="59.25" customHeight="1">
      <c r="A210" s="14"/>
      <c r="B210" s="14"/>
      <c r="C210" s="14"/>
      <c r="D210" s="14"/>
      <c r="E210" s="14"/>
    </row>
    <row r="211" ht="59.25" customHeight="1">
      <c r="A211" s="14"/>
      <c r="B211" s="14"/>
      <c r="C211" s="14"/>
      <c r="D211" s="14"/>
      <c r="E211" s="14"/>
    </row>
    <row r="212" ht="59.25" customHeight="1">
      <c r="A212" s="14"/>
      <c r="B212" s="14"/>
      <c r="C212" s="14"/>
      <c r="D212" s="14"/>
      <c r="E212" s="14"/>
    </row>
    <row r="213" ht="59.25" customHeight="1">
      <c r="A213" s="14"/>
      <c r="B213" s="14"/>
      <c r="C213" s="14"/>
      <c r="D213" s="14"/>
      <c r="E213" s="14"/>
    </row>
    <row r="214" ht="59.25" customHeight="1">
      <c r="A214" s="14"/>
      <c r="B214" s="14"/>
      <c r="C214" s="14"/>
      <c r="D214" s="14"/>
      <c r="E214" s="14"/>
    </row>
    <row r="215" ht="59.25" customHeight="1">
      <c r="A215" s="14"/>
      <c r="B215" s="14"/>
      <c r="C215" s="14"/>
      <c r="D215" s="14"/>
      <c r="E215" s="14"/>
    </row>
    <row r="216" ht="59.25" customHeight="1">
      <c r="A216" s="14"/>
      <c r="B216" s="14"/>
      <c r="C216" s="14"/>
      <c r="D216" s="14"/>
      <c r="E216" s="14"/>
    </row>
    <row r="217" ht="59.25" customHeight="1">
      <c r="A217" s="14"/>
      <c r="B217" s="14"/>
      <c r="C217" s="14"/>
      <c r="D217" s="14"/>
      <c r="E217" s="14"/>
    </row>
    <row r="218" ht="59.25" customHeight="1">
      <c r="A218" s="14"/>
      <c r="B218" s="14"/>
      <c r="C218" s="14"/>
      <c r="D218" s="14"/>
      <c r="E218" s="14"/>
    </row>
    <row r="219" ht="59.25" customHeight="1">
      <c r="A219" s="14"/>
      <c r="B219" s="14"/>
      <c r="C219" s="14"/>
      <c r="D219" s="14"/>
      <c r="E219" s="14"/>
    </row>
    <row r="220" ht="59.25" customHeight="1">
      <c r="A220" s="14"/>
      <c r="B220" s="14"/>
      <c r="C220" s="14"/>
      <c r="D220" s="14"/>
      <c r="E220" s="14"/>
    </row>
    <row r="221" ht="59.25" customHeight="1">
      <c r="A221" s="14"/>
      <c r="B221" s="14"/>
      <c r="C221" s="14"/>
      <c r="D221" s="14"/>
      <c r="E221" s="14"/>
    </row>
    <row r="222" ht="59.25" customHeight="1">
      <c r="A222" s="14"/>
      <c r="B222" s="14"/>
      <c r="C222" s="14"/>
      <c r="D222" s="14"/>
      <c r="E222" s="14"/>
    </row>
    <row r="223" ht="59.25" customHeight="1">
      <c r="A223" s="14"/>
      <c r="B223" s="14"/>
      <c r="C223" s="14"/>
      <c r="D223" s="14"/>
      <c r="E223" s="14"/>
    </row>
    <row r="224" ht="59.25" customHeight="1">
      <c r="A224" s="14"/>
      <c r="B224" s="14"/>
      <c r="C224" s="14"/>
      <c r="D224" s="14"/>
      <c r="E224" s="14"/>
    </row>
    <row r="225" ht="59.25" customHeight="1">
      <c r="A225" s="14"/>
      <c r="B225" s="14"/>
      <c r="C225" s="14"/>
      <c r="D225" s="14"/>
      <c r="E225" s="14"/>
    </row>
    <row r="226" ht="59.25" customHeight="1">
      <c r="A226" s="14"/>
      <c r="B226" s="14"/>
      <c r="C226" s="14"/>
      <c r="D226" s="14"/>
      <c r="E226" s="14"/>
    </row>
    <row r="227" ht="59.25" customHeight="1">
      <c r="A227" s="14"/>
      <c r="B227" s="14"/>
      <c r="C227" s="14"/>
      <c r="D227" s="14"/>
      <c r="E227" s="14"/>
    </row>
    <row r="228" ht="59.25" customHeight="1">
      <c r="A228" s="14"/>
      <c r="B228" s="14"/>
      <c r="C228" s="14"/>
      <c r="D228" s="14"/>
      <c r="E228" s="14"/>
    </row>
    <row r="229" ht="59.25" customHeight="1">
      <c r="A229" s="14"/>
      <c r="B229" s="14"/>
      <c r="C229" s="14"/>
      <c r="D229" s="14"/>
      <c r="E229" s="14"/>
    </row>
    <row r="230" ht="59.25" customHeight="1">
      <c r="A230" s="14"/>
      <c r="B230" s="14"/>
      <c r="C230" s="14"/>
      <c r="D230" s="14"/>
      <c r="E230" s="14"/>
    </row>
    <row r="231" ht="59.25" customHeight="1">
      <c r="A231" s="14"/>
      <c r="B231" s="14"/>
      <c r="C231" s="14"/>
      <c r="D231" s="14"/>
      <c r="E231" s="14"/>
    </row>
    <row r="232" ht="59.25" customHeight="1">
      <c r="A232" s="14"/>
      <c r="B232" s="14"/>
      <c r="C232" s="14"/>
      <c r="D232" s="14"/>
      <c r="E232" s="14"/>
    </row>
    <row r="233" ht="59.25" customHeight="1">
      <c r="A233" s="14"/>
      <c r="B233" s="14"/>
      <c r="C233" s="14"/>
      <c r="D233" s="14"/>
      <c r="E233" s="14"/>
    </row>
    <row r="234" ht="59.25" customHeight="1">
      <c r="A234" s="14"/>
      <c r="B234" s="14"/>
      <c r="C234" s="14"/>
      <c r="D234" s="14"/>
      <c r="E234" s="14"/>
    </row>
    <row r="235" ht="59.25" customHeight="1">
      <c r="A235" s="14"/>
      <c r="B235" s="14"/>
      <c r="C235" s="14"/>
      <c r="D235" s="14"/>
      <c r="E235" s="14"/>
    </row>
    <row r="236" ht="59.25" customHeight="1">
      <c r="A236" s="14"/>
      <c r="B236" s="14"/>
      <c r="C236" s="14"/>
      <c r="D236" s="14"/>
      <c r="E236" s="14"/>
    </row>
    <row r="237" ht="59.25" customHeight="1">
      <c r="A237" s="14"/>
      <c r="B237" s="14"/>
      <c r="C237" s="14"/>
      <c r="D237" s="14"/>
      <c r="E237" s="14"/>
    </row>
    <row r="238" ht="59.25" customHeight="1">
      <c r="A238" s="14"/>
      <c r="B238" s="14"/>
      <c r="C238" s="14"/>
      <c r="D238" s="14"/>
      <c r="E238" s="14"/>
    </row>
    <row r="239" ht="59.25" customHeight="1">
      <c r="A239" s="14"/>
      <c r="B239" s="14"/>
      <c r="C239" s="14"/>
      <c r="D239" s="14"/>
      <c r="E239" s="14"/>
    </row>
    <row r="240" ht="59.25" customHeight="1">
      <c r="A240" s="14"/>
      <c r="B240" s="14"/>
      <c r="C240" s="14"/>
      <c r="D240" s="14"/>
      <c r="E240" s="14"/>
    </row>
    <row r="241" ht="59.25" customHeight="1">
      <c r="A241" s="14"/>
      <c r="B241" s="14"/>
      <c r="C241" s="14"/>
      <c r="D241" s="14"/>
      <c r="E241" s="14"/>
    </row>
    <row r="242" ht="59.25" customHeight="1">
      <c r="A242" s="14"/>
      <c r="B242" s="14"/>
      <c r="C242" s="14"/>
      <c r="D242" s="14"/>
      <c r="E242" s="14"/>
    </row>
    <row r="243" ht="59.25" customHeight="1">
      <c r="A243" s="14"/>
      <c r="B243" s="14"/>
      <c r="C243" s="14"/>
      <c r="D243" s="14"/>
      <c r="E243" s="14"/>
    </row>
    <row r="244" ht="59.25" customHeight="1">
      <c r="A244" s="14"/>
      <c r="B244" s="14"/>
      <c r="C244" s="14"/>
      <c r="D244" s="14"/>
      <c r="E244" s="14"/>
    </row>
    <row r="245" ht="59.25" customHeight="1">
      <c r="A245" s="14"/>
      <c r="B245" s="14"/>
      <c r="C245" s="14"/>
      <c r="D245" s="14"/>
      <c r="E245" s="14"/>
    </row>
    <row r="246" ht="59.25" customHeight="1">
      <c r="A246" s="14"/>
      <c r="B246" s="14"/>
      <c r="C246" s="14"/>
      <c r="D246" s="14"/>
      <c r="E246" s="14"/>
    </row>
    <row r="247" ht="59.25" customHeight="1">
      <c r="A247" s="14"/>
      <c r="B247" s="14"/>
      <c r="C247" s="14"/>
      <c r="D247" s="14"/>
      <c r="E247" s="14"/>
    </row>
    <row r="248" ht="59.25" customHeight="1">
      <c r="A248" s="14"/>
      <c r="B248" s="14"/>
      <c r="C248" s="14"/>
      <c r="D248" s="14"/>
      <c r="E248" s="14"/>
    </row>
    <row r="249" ht="59.25" customHeight="1">
      <c r="A249" s="14"/>
      <c r="B249" s="14"/>
      <c r="C249" s="14"/>
      <c r="D249" s="14"/>
      <c r="E249" s="14"/>
    </row>
    <row r="250" ht="59.25" customHeight="1">
      <c r="A250" s="14"/>
      <c r="B250" s="14"/>
      <c r="C250" s="14"/>
      <c r="D250" s="14"/>
      <c r="E250" s="14"/>
    </row>
    <row r="251" ht="59.25" customHeight="1">
      <c r="A251" s="14"/>
      <c r="B251" s="14"/>
      <c r="C251" s="14"/>
      <c r="D251" s="14"/>
      <c r="E251" s="14"/>
    </row>
    <row r="252" ht="59.25" customHeight="1">
      <c r="A252" s="14"/>
      <c r="B252" s="14"/>
      <c r="C252" s="14"/>
      <c r="D252" s="14"/>
      <c r="E252" s="14"/>
    </row>
    <row r="253" ht="59.25" customHeight="1">
      <c r="A253" s="14"/>
      <c r="B253" s="14"/>
      <c r="C253" s="14"/>
      <c r="D253" s="14"/>
      <c r="E253" s="14"/>
    </row>
    <row r="254" ht="59.25" customHeight="1">
      <c r="A254" s="14"/>
      <c r="B254" s="14"/>
      <c r="C254" s="14"/>
      <c r="D254" s="14"/>
      <c r="E254" s="14"/>
    </row>
    <row r="255" ht="59.25" customHeight="1">
      <c r="A255" s="14"/>
      <c r="B255" s="14"/>
      <c r="C255" s="14"/>
      <c r="D255" s="14"/>
      <c r="E255" s="14"/>
    </row>
    <row r="256" ht="59.25" customHeight="1">
      <c r="A256" s="14"/>
      <c r="B256" s="14"/>
      <c r="C256" s="14"/>
      <c r="D256" s="14"/>
      <c r="E256" s="14"/>
    </row>
    <row r="257" ht="59.25" customHeight="1">
      <c r="A257" s="14"/>
      <c r="B257" s="14"/>
      <c r="C257" s="14"/>
      <c r="D257" s="14"/>
      <c r="E257" s="14"/>
    </row>
    <row r="258" ht="59.25" customHeight="1">
      <c r="A258" s="14"/>
      <c r="B258" s="14"/>
      <c r="C258" s="14"/>
      <c r="D258" s="14"/>
      <c r="E258" s="14"/>
    </row>
    <row r="259" ht="59.25" customHeight="1">
      <c r="A259" s="14"/>
      <c r="B259" s="14"/>
      <c r="C259" s="14"/>
      <c r="D259" s="14"/>
      <c r="E259" s="14"/>
    </row>
    <row r="260" ht="59.25" customHeight="1">
      <c r="A260" s="14"/>
      <c r="B260" s="14"/>
      <c r="C260" s="14"/>
      <c r="D260" s="14"/>
      <c r="E260" s="14"/>
    </row>
    <row r="261" ht="59.25" customHeight="1">
      <c r="A261" s="14"/>
      <c r="B261" s="14"/>
      <c r="C261" s="14"/>
      <c r="D261" s="14"/>
      <c r="E261" s="14"/>
    </row>
    <row r="262" ht="59.25" customHeight="1">
      <c r="A262" s="14"/>
      <c r="B262" s="14"/>
      <c r="C262" s="14"/>
      <c r="D262" s="14"/>
      <c r="E262" s="14"/>
    </row>
    <row r="263" ht="59.25" customHeight="1">
      <c r="A263" s="14"/>
      <c r="B263" s="14"/>
      <c r="C263" s="14"/>
      <c r="D263" s="14"/>
      <c r="E263" s="14"/>
    </row>
    <row r="264" ht="59.25" customHeight="1">
      <c r="A264" s="14"/>
      <c r="B264" s="14"/>
      <c r="C264" s="14"/>
      <c r="D264" s="14"/>
      <c r="E264" s="14"/>
    </row>
    <row r="265" ht="59.25" customHeight="1">
      <c r="A265" s="14"/>
      <c r="B265" s="14"/>
      <c r="C265" s="14"/>
      <c r="D265" s="14"/>
      <c r="E265" s="14"/>
    </row>
    <row r="266" ht="59.25" customHeight="1">
      <c r="A266" s="14"/>
      <c r="B266" s="14"/>
      <c r="C266" s="14"/>
      <c r="D266" s="14"/>
      <c r="E266" s="14"/>
    </row>
    <row r="267" ht="59.25" customHeight="1">
      <c r="A267" s="14"/>
      <c r="B267" s="14"/>
      <c r="C267" s="14"/>
      <c r="D267" s="14"/>
      <c r="E267" s="14"/>
    </row>
    <row r="268" ht="59.25" customHeight="1">
      <c r="A268" s="14"/>
      <c r="B268" s="14"/>
      <c r="C268" s="14"/>
      <c r="D268" s="14"/>
      <c r="E268" s="14"/>
    </row>
    <row r="269" ht="59.25" customHeight="1">
      <c r="A269" s="14"/>
      <c r="B269" s="14"/>
      <c r="C269" s="14"/>
      <c r="D269" s="14"/>
      <c r="E269" s="14"/>
    </row>
    <row r="270" ht="59.25" customHeight="1">
      <c r="A270" s="14"/>
      <c r="B270" s="14"/>
      <c r="C270" s="14"/>
      <c r="D270" s="14"/>
      <c r="E270" s="14"/>
    </row>
    <row r="271" ht="59.25" customHeight="1">
      <c r="A271" s="14"/>
      <c r="B271" s="14"/>
      <c r="C271" s="14"/>
      <c r="D271" s="14"/>
      <c r="E271" s="14"/>
    </row>
    <row r="272" ht="59.25" customHeight="1">
      <c r="A272" s="14"/>
      <c r="B272" s="14"/>
      <c r="C272" s="14"/>
      <c r="D272" s="14"/>
      <c r="E272" s="14"/>
    </row>
    <row r="273" ht="59.25" customHeight="1">
      <c r="A273" s="14"/>
      <c r="B273" s="14"/>
      <c r="C273" s="14"/>
      <c r="D273" s="14"/>
      <c r="E273" s="14"/>
    </row>
    <row r="274" ht="59.25" customHeight="1">
      <c r="A274" s="14"/>
      <c r="B274" s="14"/>
      <c r="C274" s="14"/>
      <c r="D274" s="14"/>
      <c r="E274" s="14"/>
    </row>
    <row r="275" ht="59.25" customHeight="1">
      <c r="A275" s="14"/>
      <c r="B275" s="14"/>
      <c r="C275" s="14"/>
      <c r="D275" s="14"/>
      <c r="E275" s="14"/>
    </row>
    <row r="276" ht="59.25" customHeight="1">
      <c r="A276" s="14"/>
      <c r="B276" s="14"/>
      <c r="C276" s="14"/>
      <c r="D276" s="14"/>
      <c r="E276" s="14"/>
    </row>
    <row r="277" ht="59.25" customHeight="1">
      <c r="A277" s="14"/>
      <c r="B277" s="14"/>
      <c r="C277" s="14"/>
      <c r="D277" s="14"/>
      <c r="E277" s="14"/>
    </row>
    <row r="278" ht="59.25" customHeight="1">
      <c r="A278" s="14"/>
      <c r="B278" s="14"/>
      <c r="C278" s="14"/>
      <c r="D278" s="14"/>
      <c r="E278" s="14"/>
    </row>
    <row r="279" ht="59.25" customHeight="1">
      <c r="A279" s="14"/>
      <c r="B279" s="14"/>
      <c r="C279" s="14"/>
      <c r="D279" s="14"/>
      <c r="E279" s="14"/>
    </row>
    <row r="280" ht="59.25" customHeight="1">
      <c r="A280" s="14"/>
      <c r="B280" s="14"/>
      <c r="C280" s="14"/>
      <c r="D280" s="14"/>
      <c r="E280" s="14"/>
    </row>
    <row r="281" ht="59.25" customHeight="1">
      <c r="A281" s="14"/>
      <c r="B281" s="14"/>
      <c r="C281" s="14"/>
      <c r="D281" s="14"/>
      <c r="E281" s="14"/>
    </row>
    <row r="282" ht="59.25" customHeight="1">
      <c r="A282" s="14"/>
      <c r="B282" s="14"/>
      <c r="C282" s="14"/>
      <c r="D282" s="14"/>
      <c r="E282" s="14"/>
    </row>
    <row r="283" ht="59.25" customHeight="1">
      <c r="A283" s="14"/>
      <c r="B283" s="14"/>
      <c r="C283" s="14"/>
      <c r="D283" s="14"/>
      <c r="E283" s="14"/>
    </row>
    <row r="284" ht="59.25" customHeight="1">
      <c r="A284" s="14"/>
      <c r="B284" s="14"/>
      <c r="C284" s="14"/>
      <c r="D284" s="14"/>
      <c r="E284" s="14"/>
    </row>
    <row r="285" ht="59.25" customHeight="1">
      <c r="A285" s="14"/>
      <c r="B285" s="14"/>
      <c r="C285" s="14"/>
      <c r="D285" s="14"/>
      <c r="E285" s="14"/>
    </row>
    <row r="286" ht="59.25" customHeight="1">
      <c r="A286" s="14"/>
      <c r="B286" s="14"/>
      <c r="C286" s="14"/>
      <c r="D286" s="14"/>
      <c r="E286" s="14"/>
    </row>
    <row r="287" ht="59.25" customHeight="1">
      <c r="A287" s="14"/>
      <c r="B287" s="14"/>
      <c r="C287" s="14"/>
      <c r="D287" s="14"/>
      <c r="E287" s="14"/>
    </row>
    <row r="288" ht="59.25" customHeight="1">
      <c r="A288" s="14"/>
      <c r="B288" s="14"/>
      <c r="C288" s="14"/>
      <c r="D288" s="14"/>
      <c r="E288" s="14"/>
    </row>
    <row r="289" ht="59.25" customHeight="1">
      <c r="A289" s="14"/>
      <c r="B289" s="14"/>
      <c r="C289" s="14"/>
      <c r="D289" s="14"/>
      <c r="E289" s="14"/>
    </row>
    <row r="290" ht="59.25" customHeight="1">
      <c r="A290" s="14"/>
      <c r="B290" s="14"/>
      <c r="C290" s="14"/>
      <c r="D290" s="14"/>
      <c r="E290" s="14"/>
    </row>
    <row r="291" ht="59.25" customHeight="1">
      <c r="A291" s="14"/>
      <c r="B291" s="14"/>
      <c r="C291" s="14"/>
      <c r="D291" s="14"/>
      <c r="E291" s="14"/>
    </row>
    <row r="292" ht="59.25" customHeight="1">
      <c r="A292" s="14"/>
      <c r="B292" s="14"/>
      <c r="C292" s="14"/>
      <c r="D292" s="14"/>
      <c r="E292" s="14"/>
    </row>
    <row r="293" ht="59.25" customHeight="1">
      <c r="A293" s="14"/>
      <c r="B293" s="14"/>
      <c r="C293" s="14"/>
      <c r="D293" s="14"/>
      <c r="E293" s="14"/>
    </row>
    <row r="294" ht="59.25" customHeight="1">
      <c r="A294" s="14"/>
      <c r="B294" s="14"/>
      <c r="C294" s="14"/>
      <c r="D294" s="14"/>
      <c r="E294" s="14"/>
    </row>
    <row r="295" ht="59.25" customHeight="1">
      <c r="A295" s="14"/>
      <c r="B295" s="14"/>
      <c r="C295" s="14"/>
      <c r="D295" s="14"/>
      <c r="E295" s="14"/>
    </row>
    <row r="296" ht="59.25" customHeight="1">
      <c r="A296" s="14"/>
      <c r="B296" s="14"/>
      <c r="C296" s="14"/>
      <c r="D296" s="14"/>
      <c r="E296" s="14"/>
    </row>
    <row r="297" ht="59.25" customHeight="1">
      <c r="A297" s="14"/>
      <c r="B297" s="14"/>
      <c r="C297" s="14"/>
      <c r="D297" s="14"/>
      <c r="E297" s="14"/>
    </row>
    <row r="298" ht="59.25" customHeight="1">
      <c r="A298" s="14"/>
      <c r="B298" s="14"/>
      <c r="C298" s="14"/>
      <c r="D298" s="14"/>
      <c r="E298" s="14"/>
    </row>
    <row r="299" ht="59.25" customHeight="1">
      <c r="A299" s="14"/>
      <c r="B299" s="14"/>
      <c r="C299" s="14"/>
      <c r="D299" s="14"/>
      <c r="E299" s="14"/>
    </row>
    <row r="300" ht="59.25" customHeight="1">
      <c r="A300" s="14"/>
      <c r="B300" s="14"/>
      <c r="C300" s="14"/>
      <c r="D300" s="14"/>
      <c r="E300" s="14"/>
    </row>
    <row r="301" ht="59.25" customHeight="1">
      <c r="A301" s="14"/>
      <c r="B301" s="14"/>
      <c r="C301" s="14"/>
      <c r="D301" s="14"/>
      <c r="E301" s="14"/>
    </row>
    <row r="302" ht="59.25" customHeight="1">
      <c r="A302" s="14"/>
      <c r="B302" s="14"/>
      <c r="C302" s="14"/>
      <c r="D302" s="14"/>
      <c r="E302" s="14"/>
    </row>
    <row r="303" ht="59.25" customHeight="1">
      <c r="A303" s="14"/>
      <c r="B303" s="14"/>
      <c r="C303" s="14"/>
      <c r="D303" s="14"/>
      <c r="E303" s="14"/>
    </row>
    <row r="304" ht="59.25" customHeight="1">
      <c r="A304" s="14"/>
      <c r="B304" s="14"/>
      <c r="C304" s="14"/>
      <c r="D304" s="14"/>
      <c r="E304" s="14"/>
    </row>
    <row r="305" ht="59.25" customHeight="1">
      <c r="A305" s="14"/>
      <c r="B305" s="14"/>
      <c r="C305" s="14"/>
      <c r="D305" s="14"/>
      <c r="E305" s="14"/>
    </row>
    <row r="306" ht="59.25" customHeight="1">
      <c r="A306" s="14"/>
      <c r="B306" s="14"/>
      <c r="C306" s="14"/>
      <c r="D306" s="14"/>
      <c r="E306" s="14"/>
    </row>
    <row r="307" ht="59.25" customHeight="1">
      <c r="A307" s="14"/>
      <c r="B307" s="14"/>
      <c r="C307" s="14"/>
      <c r="D307" s="14"/>
      <c r="E307" s="14"/>
    </row>
    <row r="308" ht="59.25" customHeight="1">
      <c r="A308" s="14"/>
      <c r="B308" s="14"/>
      <c r="C308" s="14"/>
      <c r="D308" s="14"/>
      <c r="E308" s="14"/>
    </row>
    <row r="309" ht="59.25" customHeight="1">
      <c r="A309" s="14"/>
      <c r="B309" s="14"/>
      <c r="C309" s="14"/>
      <c r="D309" s="14"/>
      <c r="E309" s="14"/>
    </row>
    <row r="310" ht="59.25" customHeight="1">
      <c r="A310" s="14"/>
      <c r="B310" s="14"/>
      <c r="C310" s="14"/>
      <c r="D310" s="14"/>
      <c r="E310" s="14"/>
    </row>
    <row r="311" ht="59.25" customHeight="1">
      <c r="A311" s="14"/>
      <c r="B311" s="14"/>
      <c r="C311" s="14"/>
      <c r="D311" s="14"/>
      <c r="E311" s="14"/>
    </row>
    <row r="312" ht="59.25" customHeight="1">
      <c r="A312" s="14"/>
      <c r="B312" s="14"/>
      <c r="C312" s="14"/>
      <c r="D312" s="14"/>
      <c r="E312" s="14"/>
    </row>
    <row r="313" ht="59.25" customHeight="1">
      <c r="A313" s="14"/>
      <c r="B313" s="14"/>
      <c r="C313" s="14"/>
      <c r="D313" s="14"/>
      <c r="E313" s="14"/>
    </row>
    <row r="314" ht="59.25" customHeight="1">
      <c r="A314" s="14"/>
      <c r="B314" s="14"/>
      <c r="C314" s="14"/>
      <c r="D314" s="14"/>
      <c r="E314" s="14"/>
    </row>
    <row r="315" ht="59.25" customHeight="1">
      <c r="A315" s="14"/>
      <c r="B315" s="14"/>
      <c r="C315" s="14"/>
      <c r="D315" s="14"/>
      <c r="E315" s="14"/>
    </row>
    <row r="316" ht="59.25" customHeight="1">
      <c r="A316" s="14"/>
      <c r="B316" s="14"/>
      <c r="C316" s="14"/>
      <c r="D316" s="14"/>
      <c r="E316" s="14"/>
    </row>
    <row r="317" ht="59.25" customHeight="1">
      <c r="A317" s="14"/>
      <c r="B317" s="14"/>
      <c r="C317" s="14"/>
      <c r="D317" s="14"/>
      <c r="E317" s="14"/>
    </row>
    <row r="318" ht="59.25" customHeight="1">
      <c r="A318" s="14"/>
      <c r="B318" s="14"/>
      <c r="C318" s="14"/>
      <c r="D318" s="14"/>
      <c r="E318" s="14"/>
    </row>
    <row r="319" ht="59.25" customHeight="1">
      <c r="A319" s="14"/>
      <c r="B319" s="14"/>
      <c r="C319" s="14"/>
      <c r="D319" s="14"/>
      <c r="E319" s="14"/>
    </row>
    <row r="320" ht="59.25" customHeight="1">
      <c r="A320" s="14"/>
      <c r="B320" s="14"/>
      <c r="C320" s="14"/>
      <c r="D320" s="14"/>
      <c r="E320" s="14"/>
    </row>
    <row r="321" ht="59.25" customHeight="1">
      <c r="A321" s="14"/>
      <c r="B321" s="14"/>
      <c r="C321" s="14"/>
      <c r="D321" s="14"/>
      <c r="E321" s="14"/>
    </row>
    <row r="322" ht="59.25" customHeight="1">
      <c r="A322" s="14"/>
      <c r="B322" s="14"/>
      <c r="C322" s="14"/>
      <c r="D322" s="14"/>
      <c r="E322" s="14"/>
    </row>
    <row r="323" ht="59.25" customHeight="1">
      <c r="A323" s="14"/>
      <c r="B323" s="14"/>
      <c r="C323" s="14"/>
      <c r="D323" s="14"/>
      <c r="E323" s="14"/>
    </row>
    <row r="324" ht="59.25" customHeight="1">
      <c r="A324" s="14"/>
      <c r="B324" s="14"/>
      <c r="C324" s="14"/>
      <c r="D324" s="14"/>
      <c r="E324" s="14"/>
    </row>
    <row r="325" ht="59.25" customHeight="1">
      <c r="A325" s="14"/>
      <c r="B325" s="14"/>
      <c r="C325" s="14"/>
      <c r="D325" s="14"/>
      <c r="E325" s="14"/>
    </row>
    <row r="326" ht="59.25" customHeight="1">
      <c r="A326" s="14"/>
      <c r="B326" s="14"/>
      <c r="C326" s="14"/>
      <c r="D326" s="14"/>
      <c r="E326" s="14"/>
    </row>
    <row r="327" ht="59.25" customHeight="1">
      <c r="A327" s="14"/>
      <c r="B327" s="14"/>
      <c r="C327" s="14"/>
      <c r="D327" s="14"/>
      <c r="E327" s="14"/>
    </row>
    <row r="328" ht="59.25" customHeight="1">
      <c r="A328" s="14"/>
      <c r="B328" s="14"/>
      <c r="C328" s="14"/>
      <c r="D328" s="14"/>
      <c r="E328" s="14"/>
    </row>
    <row r="329" ht="59.25" customHeight="1">
      <c r="A329" s="14"/>
      <c r="B329" s="14"/>
      <c r="C329" s="14"/>
      <c r="D329" s="14"/>
      <c r="E329" s="14"/>
    </row>
    <row r="330" ht="59.25" customHeight="1">
      <c r="A330" s="14"/>
      <c r="B330" s="14"/>
      <c r="C330" s="14"/>
      <c r="D330" s="14"/>
      <c r="E330" s="14"/>
    </row>
    <row r="331" ht="59.25" customHeight="1">
      <c r="A331" s="14"/>
      <c r="B331" s="14"/>
      <c r="C331" s="14"/>
      <c r="D331" s="14"/>
      <c r="E331" s="14"/>
    </row>
    <row r="332" ht="59.25" customHeight="1">
      <c r="A332" s="14"/>
      <c r="B332" s="14"/>
      <c r="C332" s="14"/>
      <c r="D332" s="14"/>
      <c r="E332" s="14"/>
    </row>
    <row r="333" ht="59.25" customHeight="1">
      <c r="A333" s="14"/>
      <c r="B333" s="14"/>
      <c r="C333" s="14"/>
      <c r="D333" s="14"/>
      <c r="E333" s="14"/>
    </row>
    <row r="334" ht="59.25" customHeight="1">
      <c r="A334" s="14"/>
      <c r="B334" s="14"/>
      <c r="C334" s="14"/>
      <c r="D334" s="14"/>
      <c r="E334" s="14"/>
    </row>
    <row r="335" ht="59.25" customHeight="1">
      <c r="A335" s="14"/>
      <c r="B335" s="14"/>
      <c r="C335" s="14"/>
      <c r="D335" s="14"/>
      <c r="E335" s="14"/>
    </row>
    <row r="336" ht="59.25" customHeight="1">
      <c r="A336" s="14"/>
      <c r="B336" s="14"/>
      <c r="C336" s="14"/>
      <c r="D336" s="14"/>
      <c r="E336" s="14"/>
    </row>
    <row r="337" ht="59.25" customHeight="1">
      <c r="A337" s="14"/>
      <c r="B337" s="14"/>
      <c r="C337" s="14"/>
      <c r="D337" s="14"/>
      <c r="E337" s="14"/>
    </row>
    <row r="338" ht="59.25" customHeight="1">
      <c r="A338" s="14"/>
      <c r="B338" s="14"/>
      <c r="C338" s="14"/>
      <c r="D338" s="14"/>
      <c r="E338" s="14"/>
    </row>
    <row r="339" ht="59.25" customHeight="1">
      <c r="A339" s="14"/>
      <c r="B339" s="14"/>
      <c r="C339" s="14"/>
      <c r="D339" s="14"/>
      <c r="E339" s="14"/>
    </row>
    <row r="340" ht="59.25" customHeight="1">
      <c r="A340" s="14"/>
      <c r="B340" s="14"/>
      <c r="C340" s="14"/>
      <c r="D340" s="14"/>
      <c r="E340" s="14"/>
    </row>
    <row r="341" ht="59.25" customHeight="1">
      <c r="A341" s="14"/>
      <c r="B341" s="14"/>
      <c r="C341" s="14"/>
      <c r="D341" s="14"/>
      <c r="E341" s="14"/>
    </row>
    <row r="342" ht="59.25" customHeight="1">
      <c r="A342" s="14"/>
      <c r="B342" s="14"/>
      <c r="C342" s="14"/>
      <c r="D342" s="14"/>
      <c r="E342" s="14"/>
    </row>
    <row r="343" ht="59.25" customHeight="1">
      <c r="A343" s="14"/>
      <c r="B343" s="14"/>
      <c r="C343" s="14"/>
      <c r="D343" s="14"/>
      <c r="E343" s="14"/>
    </row>
    <row r="344" ht="59.25" customHeight="1">
      <c r="A344" s="14"/>
      <c r="B344" s="14"/>
      <c r="C344" s="14"/>
      <c r="D344" s="14"/>
      <c r="E344" s="14"/>
    </row>
    <row r="345" ht="59.25" customHeight="1">
      <c r="A345" s="14"/>
      <c r="B345" s="14"/>
      <c r="C345" s="14"/>
      <c r="D345" s="14"/>
      <c r="E345" s="14"/>
    </row>
    <row r="346" ht="59.25" customHeight="1">
      <c r="A346" s="14"/>
      <c r="B346" s="14"/>
      <c r="C346" s="14"/>
      <c r="D346" s="14"/>
      <c r="E346" s="14"/>
    </row>
    <row r="347" ht="59.25" customHeight="1">
      <c r="A347" s="14"/>
      <c r="B347" s="14"/>
      <c r="C347" s="14"/>
      <c r="D347" s="14"/>
      <c r="E347" s="14"/>
    </row>
    <row r="348" ht="59.25" customHeight="1">
      <c r="A348" s="14"/>
      <c r="B348" s="14"/>
      <c r="C348" s="14"/>
      <c r="D348" s="14"/>
      <c r="E348" s="14"/>
    </row>
    <row r="349" ht="59.25" customHeight="1">
      <c r="A349" s="14"/>
      <c r="B349" s="14"/>
      <c r="C349" s="14"/>
      <c r="D349" s="14"/>
      <c r="E349" s="14"/>
    </row>
    <row r="350" ht="59.25" customHeight="1">
      <c r="A350" s="14"/>
      <c r="B350" s="14"/>
      <c r="C350" s="14"/>
      <c r="D350" s="14"/>
      <c r="E350" s="14"/>
    </row>
    <row r="351" ht="59.25" customHeight="1">
      <c r="A351" s="14"/>
      <c r="B351" s="14"/>
      <c r="C351" s="14"/>
      <c r="D351" s="14"/>
      <c r="E351" s="14"/>
    </row>
    <row r="352" ht="59.25" customHeight="1">
      <c r="A352" s="14"/>
      <c r="B352" s="14"/>
      <c r="C352" s="14"/>
      <c r="D352" s="14"/>
      <c r="E352" s="14"/>
    </row>
    <row r="353" ht="59.25" customHeight="1">
      <c r="A353" s="14"/>
      <c r="B353" s="14"/>
      <c r="C353" s="14"/>
      <c r="D353" s="14"/>
      <c r="E353" s="14"/>
    </row>
    <row r="354" ht="59.25" customHeight="1">
      <c r="A354" s="14"/>
      <c r="B354" s="14"/>
      <c r="C354" s="14"/>
      <c r="D354" s="14"/>
      <c r="E354" s="14"/>
    </row>
    <row r="355" ht="59.25" customHeight="1">
      <c r="A355" s="14"/>
      <c r="B355" s="14"/>
      <c r="C355" s="14"/>
      <c r="D355" s="14"/>
      <c r="E355" s="14"/>
    </row>
    <row r="356" ht="59.25" customHeight="1">
      <c r="A356" s="14"/>
      <c r="B356" s="14"/>
      <c r="C356" s="14"/>
      <c r="D356" s="14"/>
      <c r="E356" s="14"/>
    </row>
    <row r="357" ht="59.25" customHeight="1">
      <c r="A357" s="14"/>
      <c r="B357" s="14"/>
      <c r="C357" s="14"/>
      <c r="D357" s="14"/>
      <c r="E357" s="14"/>
    </row>
    <row r="358" ht="59.25" customHeight="1">
      <c r="A358" s="14"/>
      <c r="B358" s="14"/>
      <c r="C358" s="14"/>
      <c r="D358" s="14"/>
      <c r="E358" s="14"/>
    </row>
    <row r="359" ht="59.25" customHeight="1">
      <c r="A359" s="14"/>
      <c r="B359" s="14"/>
      <c r="C359" s="14"/>
      <c r="D359" s="14"/>
      <c r="E359" s="14"/>
    </row>
    <row r="360" ht="59.25" customHeight="1">
      <c r="A360" s="14"/>
      <c r="B360" s="14"/>
      <c r="C360" s="14"/>
      <c r="D360" s="14"/>
      <c r="E360" s="14"/>
    </row>
    <row r="361" ht="59.25" customHeight="1">
      <c r="A361" s="14"/>
      <c r="B361" s="14"/>
      <c r="C361" s="14"/>
      <c r="D361" s="14"/>
      <c r="E361" s="14"/>
    </row>
    <row r="362" ht="59.25" customHeight="1">
      <c r="A362" s="14"/>
      <c r="B362" s="14"/>
      <c r="C362" s="14"/>
      <c r="D362" s="14"/>
      <c r="E362" s="14"/>
    </row>
    <row r="363" ht="59.25" customHeight="1">
      <c r="A363" s="14"/>
      <c r="B363" s="14"/>
      <c r="C363" s="14"/>
      <c r="D363" s="14"/>
      <c r="E363" s="14"/>
    </row>
    <row r="364" ht="59.25" customHeight="1">
      <c r="A364" s="14"/>
      <c r="B364" s="14"/>
      <c r="C364" s="14"/>
      <c r="D364" s="14"/>
      <c r="E364" s="14"/>
    </row>
    <row r="365" ht="59.25" customHeight="1">
      <c r="A365" s="14"/>
      <c r="B365" s="14"/>
      <c r="C365" s="14"/>
      <c r="D365" s="14"/>
      <c r="E365" s="14"/>
    </row>
    <row r="366" ht="59.25" customHeight="1">
      <c r="A366" s="14"/>
      <c r="B366" s="14"/>
      <c r="C366" s="14"/>
      <c r="D366" s="14"/>
      <c r="E366" s="14"/>
    </row>
    <row r="367" ht="59.25" customHeight="1">
      <c r="A367" s="14"/>
      <c r="B367" s="14"/>
      <c r="C367" s="14"/>
      <c r="D367" s="14"/>
      <c r="E367" s="14"/>
    </row>
    <row r="368" ht="59.25" customHeight="1">
      <c r="A368" s="14"/>
      <c r="B368" s="14"/>
      <c r="C368" s="14"/>
      <c r="D368" s="14"/>
      <c r="E368" s="14"/>
    </row>
    <row r="369" ht="59.25" customHeight="1">
      <c r="A369" s="14"/>
      <c r="B369" s="14"/>
      <c r="C369" s="14"/>
      <c r="D369" s="14"/>
      <c r="E369" s="14"/>
    </row>
    <row r="370" ht="59.25" customHeight="1">
      <c r="A370" s="14"/>
      <c r="B370" s="14"/>
      <c r="C370" s="14"/>
      <c r="D370" s="14"/>
      <c r="E370" s="14"/>
    </row>
    <row r="371" ht="59.25" customHeight="1">
      <c r="A371" s="14"/>
      <c r="B371" s="14"/>
      <c r="C371" s="14"/>
      <c r="D371" s="14"/>
      <c r="E371" s="14"/>
    </row>
    <row r="372" ht="59.25" customHeight="1">
      <c r="A372" s="14"/>
      <c r="B372" s="14"/>
      <c r="C372" s="14"/>
      <c r="D372" s="14"/>
      <c r="E372" s="14"/>
    </row>
    <row r="373" ht="59.25" customHeight="1">
      <c r="A373" s="14"/>
      <c r="B373" s="14"/>
      <c r="C373" s="14"/>
      <c r="D373" s="14"/>
      <c r="E373" s="14"/>
    </row>
    <row r="374" ht="59.25" customHeight="1">
      <c r="A374" s="14"/>
      <c r="B374" s="14"/>
      <c r="C374" s="14"/>
      <c r="D374" s="14"/>
      <c r="E374" s="14"/>
    </row>
    <row r="375" ht="59.25" customHeight="1">
      <c r="A375" s="14"/>
      <c r="B375" s="14"/>
      <c r="C375" s="14"/>
      <c r="D375" s="14"/>
      <c r="E375" s="14"/>
    </row>
    <row r="376" ht="59.25" customHeight="1">
      <c r="A376" s="14"/>
      <c r="B376" s="14"/>
      <c r="C376" s="14"/>
      <c r="D376" s="14"/>
      <c r="E376" s="14"/>
    </row>
    <row r="377" ht="59.25" customHeight="1">
      <c r="A377" s="14"/>
      <c r="B377" s="14"/>
      <c r="C377" s="14"/>
      <c r="D377" s="14"/>
      <c r="E377" s="14"/>
    </row>
    <row r="378" ht="59.25" customHeight="1">
      <c r="A378" s="14"/>
      <c r="B378" s="14"/>
      <c r="C378" s="14"/>
      <c r="D378" s="14"/>
      <c r="E378" s="14"/>
    </row>
    <row r="379" ht="59.25" customHeight="1">
      <c r="A379" s="14"/>
      <c r="B379" s="14"/>
      <c r="C379" s="14"/>
      <c r="D379" s="14"/>
      <c r="E379" s="14"/>
    </row>
    <row r="380" ht="59.25" customHeight="1">
      <c r="A380" s="14"/>
      <c r="B380" s="14"/>
      <c r="C380" s="14"/>
      <c r="D380" s="14"/>
      <c r="E380" s="14"/>
    </row>
    <row r="381" ht="59.25" customHeight="1">
      <c r="A381" s="14"/>
      <c r="B381" s="14"/>
      <c r="C381" s="14"/>
      <c r="D381" s="14"/>
      <c r="E381" s="14"/>
    </row>
    <row r="382" ht="59.25" customHeight="1">
      <c r="A382" s="14"/>
      <c r="B382" s="14"/>
      <c r="C382" s="14"/>
      <c r="D382" s="14"/>
      <c r="E382" s="14"/>
    </row>
    <row r="383" ht="59.25" customHeight="1">
      <c r="A383" s="14"/>
      <c r="B383" s="14"/>
      <c r="C383" s="14"/>
      <c r="D383" s="14"/>
      <c r="E383" s="14"/>
    </row>
    <row r="384" ht="59.25" customHeight="1">
      <c r="A384" s="14"/>
      <c r="B384" s="14"/>
      <c r="C384" s="14"/>
      <c r="D384" s="14"/>
      <c r="E384" s="14"/>
    </row>
    <row r="385" ht="59.25" customHeight="1">
      <c r="A385" s="14"/>
      <c r="B385" s="14"/>
      <c r="C385" s="14"/>
      <c r="D385" s="14"/>
      <c r="E385" s="14"/>
    </row>
    <row r="386" ht="59.25" customHeight="1">
      <c r="A386" s="14"/>
      <c r="B386" s="14"/>
      <c r="C386" s="14"/>
      <c r="D386" s="14"/>
      <c r="E386" s="14"/>
    </row>
    <row r="387" ht="59.25" customHeight="1">
      <c r="A387" s="14"/>
      <c r="B387" s="14"/>
      <c r="C387" s="14"/>
      <c r="D387" s="14"/>
      <c r="E387" s="14"/>
    </row>
    <row r="388" ht="59.25" customHeight="1">
      <c r="A388" s="14"/>
      <c r="B388" s="14"/>
      <c r="C388" s="14"/>
      <c r="D388" s="14"/>
      <c r="E388" s="14"/>
    </row>
    <row r="389" ht="59.25" customHeight="1">
      <c r="A389" s="14"/>
      <c r="B389" s="14"/>
      <c r="C389" s="14"/>
      <c r="D389" s="14"/>
      <c r="E389" s="14"/>
    </row>
    <row r="390" ht="59.25" customHeight="1">
      <c r="A390" s="14"/>
      <c r="B390" s="14"/>
      <c r="C390" s="14"/>
      <c r="D390" s="14"/>
      <c r="E390" s="14"/>
    </row>
    <row r="391" ht="59.25" customHeight="1">
      <c r="A391" s="14"/>
      <c r="B391" s="14"/>
      <c r="C391" s="14"/>
      <c r="D391" s="14"/>
      <c r="E391" s="14"/>
    </row>
    <row r="392" ht="59.25" customHeight="1">
      <c r="A392" s="14"/>
      <c r="B392" s="14"/>
      <c r="C392" s="14"/>
      <c r="D392" s="14"/>
      <c r="E392" s="14"/>
    </row>
    <row r="393" ht="59.25" customHeight="1">
      <c r="A393" s="14"/>
      <c r="B393" s="14"/>
      <c r="C393" s="14"/>
      <c r="D393" s="14"/>
      <c r="E393" s="14"/>
    </row>
    <row r="394" ht="59.25" customHeight="1">
      <c r="A394" s="14"/>
      <c r="B394" s="14"/>
      <c r="C394" s="14"/>
      <c r="D394" s="14"/>
      <c r="E394" s="14"/>
    </row>
    <row r="395" ht="59.25" customHeight="1">
      <c r="A395" s="14"/>
      <c r="B395" s="14"/>
      <c r="C395" s="14"/>
      <c r="D395" s="14"/>
      <c r="E395" s="14"/>
    </row>
    <row r="396" ht="59.25" customHeight="1">
      <c r="A396" s="14"/>
      <c r="B396" s="14"/>
      <c r="C396" s="14"/>
      <c r="D396" s="14"/>
      <c r="E396" s="14"/>
    </row>
    <row r="397" ht="59.25" customHeight="1">
      <c r="A397" s="14"/>
      <c r="B397" s="14"/>
      <c r="C397" s="14"/>
      <c r="D397" s="14"/>
      <c r="E397" s="14"/>
    </row>
    <row r="398" ht="59.25" customHeight="1">
      <c r="A398" s="14"/>
      <c r="B398" s="14"/>
      <c r="C398" s="14"/>
      <c r="D398" s="14"/>
      <c r="E398" s="14"/>
    </row>
    <row r="399" ht="59.25" customHeight="1">
      <c r="A399" s="14"/>
      <c r="B399" s="14"/>
      <c r="C399" s="14"/>
      <c r="D399" s="14"/>
      <c r="E399" s="14"/>
    </row>
    <row r="400" ht="59.25" customHeight="1">
      <c r="A400" s="14"/>
      <c r="B400" s="14"/>
      <c r="C400" s="14"/>
      <c r="D400" s="14"/>
      <c r="E400" s="14"/>
    </row>
    <row r="401" ht="59.25" customHeight="1">
      <c r="A401" s="14"/>
      <c r="B401" s="14"/>
      <c r="C401" s="14"/>
      <c r="D401" s="14"/>
      <c r="E401" s="14"/>
    </row>
    <row r="402" ht="59.25" customHeight="1">
      <c r="A402" s="14"/>
      <c r="B402" s="14"/>
      <c r="C402" s="14"/>
      <c r="D402" s="14"/>
      <c r="E402" s="14"/>
    </row>
    <row r="403" ht="59.25" customHeight="1">
      <c r="A403" s="14"/>
      <c r="B403" s="14"/>
      <c r="C403" s="14"/>
      <c r="D403" s="14"/>
      <c r="E403" s="14"/>
    </row>
    <row r="404" ht="59.25" customHeight="1">
      <c r="A404" s="14"/>
      <c r="B404" s="14"/>
      <c r="C404" s="14"/>
      <c r="D404" s="14"/>
      <c r="E404" s="14"/>
    </row>
    <row r="405" ht="59.25" customHeight="1">
      <c r="A405" s="14"/>
      <c r="B405" s="14"/>
      <c r="C405" s="14"/>
      <c r="D405" s="14"/>
      <c r="E405" s="14"/>
    </row>
    <row r="406" ht="59.25" customHeight="1">
      <c r="A406" s="14"/>
      <c r="B406" s="14"/>
      <c r="C406" s="14"/>
      <c r="D406" s="14"/>
      <c r="E406" s="14"/>
    </row>
    <row r="407" ht="59.25" customHeight="1">
      <c r="A407" s="14"/>
      <c r="B407" s="14"/>
      <c r="C407" s="14"/>
      <c r="D407" s="14"/>
      <c r="E407" s="14"/>
    </row>
    <row r="408" ht="59.25" customHeight="1">
      <c r="A408" s="14"/>
      <c r="B408" s="14"/>
      <c r="C408" s="14"/>
      <c r="D408" s="14"/>
      <c r="E408" s="14"/>
    </row>
    <row r="409" ht="59.25" customHeight="1">
      <c r="A409" s="14"/>
      <c r="B409" s="14"/>
      <c r="C409" s="14"/>
      <c r="D409" s="14"/>
      <c r="E409" s="14"/>
    </row>
    <row r="410" ht="59.25" customHeight="1">
      <c r="A410" s="14"/>
      <c r="B410" s="14"/>
      <c r="C410" s="14"/>
      <c r="D410" s="14"/>
      <c r="E410" s="14"/>
    </row>
    <row r="411" ht="59.25" customHeight="1">
      <c r="A411" s="14"/>
      <c r="B411" s="14"/>
      <c r="C411" s="14"/>
      <c r="D411" s="14"/>
      <c r="E411" s="14"/>
    </row>
    <row r="412" ht="59.25" customHeight="1">
      <c r="A412" s="14"/>
      <c r="B412" s="14"/>
      <c r="C412" s="14"/>
      <c r="D412" s="14"/>
      <c r="E412" s="14"/>
    </row>
    <row r="413" ht="59.25" customHeight="1">
      <c r="A413" s="14"/>
      <c r="B413" s="14"/>
      <c r="C413" s="14"/>
      <c r="D413" s="14"/>
      <c r="E413" s="14"/>
    </row>
    <row r="414" ht="59.25" customHeight="1">
      <c r="A414" s="14"/>
      <c r="B414" s="14"/>
      <c r="C414" s="14"/>
      <c r="D414" s="14"/>
      <c r="E414" s="14"/>
    </row>
    <row r="415" ht="59.25" customHeight="1">
      <c r="A415" s="14"/>
      <c r="B415" s="14"/>
      <c r="C415" s="14"/>
      <c r="D415" s="14"/>
      <c r="E415" s="14"/>
    </row>
    <row r="416" ht="59.25" customHeight="1">
      <c r="A416" s="14"/>
      <c r="B416" s="14"/>
      <c r="C416" s="14"/>
      <c r="D416" s="14"/>
      <c r="E416" s="14"/>
    </row>
    <row r="417" ht="59.25" customHeight="1">
      <c r="A417" s="14"/>
      <c r="B417" s="14"/>
      <c r="C417" s="14"/>
      <c r="D417" s="14"/>
      <c r="E417" s="14"/>
    </row>
    <row r="418" ht="59.25" customHeight="1">
      <c r="A418" s="14"/>
      <c r="B418" s="14"/>
      <c r="C418" s="14"/>
      <c r="D418" s="14"/>
      <c r="E418" s="14"/>
    </row>
    <row r="419" ht="59.25" customHeight="1">
      <c r="A419" s="14"/>
      <c r="B419" s="14"/>
      <c r="C419" s="14"/>
      <c r="D419" s="14"/>
      <c r="E419" s="14"/>
    </row>
    <row r="420" ht="59.25" customHeight="1">
      <c r="A420" s="14"/>
      <c r="B420" s="14"/>
      <c r="C420" s="14"/>
      <c r="D420" s="14"/>
      <c r="E420" s="14"/>
    </row>
    <row r="421" ht="59.25" customHeight="1">
      <c r="A421" s="14"/>
      <c r="B421" s="14"/>
      <c r="C421" s="14"/>
      <c r="D421" s="14"/>
      <c r="E421" s="14"/>
    </row>
    <row r="422" ht="59.25" customHeight="1">
      <c r="A422" s="14"/>
      <c r="B422" s="14"/>
      <c r="C422" s="14"/>
      <c r="D422" s="14"/>
      <c r="E422" s="14"/>
    </row>
    <row r="423" ht="59.25" customHeight="1">
      <c r="A423" s="14"/>
      <c r="B423" s="14"/>
      <c r="C423" s="14"/>
      <c r="D423" s="14"/>
      <c r="E423" s="14"/>
    </row>
    <row r="424" ht="59.25" customHeight="1">
      <c r="A424" s="14"/>
      <c r="B424" s="14"/>
      <c r="C424" s="14"/>
      <c r="D424" s="14"/>
      <c r="E424" s="14"/>
    </row>
    <row r="425" ht="59.25" customHeight="1">
      <c r="A425" s="14"/>
      <c r="B425" s="14"/>
      <c r="C425" s="14"/>
      <c r="D425" s="14"/>
      <c r="E425" s="14"/>
    </row>
    <row r="426" ht="59.25" customHeight="1">
      <c r="A426" s="14"/>
      <c r="B426" s="14"/>
      <c r="C426" s="14"/>
      <c r="D426" s="14"/>
      <c r="E426" s="14"/>
    </row>
    <row r="427" ht="59.25" customHeight="1">
      <c r="A427" s="14"/>
      <c r="B427" s="14"/>
      <c r="C427" s="14"/>
      <c r="D427" s="14"/>
      <c r="E427" s="14"/>
    </row>
    <row r="428" ht="59.25" customHeight="1">
      <c r="A428" s="14"/>
      <c r="B428" s="14"/>
      <c r="C428" s="14"/>
      <c r="D428" s="14"/>
      <c r="E428" s="14"/>
    </row>
    <row r="429" ht="59.25" customHeight="1">
      <c r="A429" s="14"/>
      <c r="B429" s="14"/>
      <c r="C429" s="14"/>
      <c r="D429" s="14"/>
      <c r="E429" s="14"/>
    </row>
    <row r="430" ht="59.25" customHeight="1">
      <c r="A430" s="14"/>
      <c r="B430" s="14"/>
      <c r="C430" s="14"/>
      <c r="D430" s="14"/>
      <c r="E430" s="14"/>
    </row>
    <row r="431" ht="59.25" customHeight="1">
      <c r="A431" s="14"/>
      <c r="B431" s="14"/>
      <c r="C431" s="14"/>
      <c r="D431" s="14"/>
      <c r="E431" s="14"/>
    </row>
    <row r="432" ht="59.25" customHeight="1">
      <c r="A432" s="14"/>
      <c r="B432" s="14"/>
      <c r="C432" s="14"/>
      <c r="D432" s="14"/>
      <c r="E432" s="14"/>
    </row>
    <row r="433" ht="59.25" customHeight="1">
      <c r="A433" s="14"/>
      <c r="B433" s="14"/>
      <c r="C433" s="14"/>
      <c r="D433" s="14"/>
      <c r="E433" s="14"/>
    </row>
    <row r="434" ht="59.25" customHeight="1">
      <c r="A434" s="14"/>
      <c r="B434" s="14"/>
      <c r="C434" s="14"/>
      <c r="D434" s="14"/>
      <c r="E434" s="14"/>
    </row>
    <row r="435" ht="59.25" customHeight="1">
      <c r="A435" s="14"/>
      <c r="B435" s="14"/>
      <c r="C435" s="14"/>
      <c r="D435" s="14"/>
      <c r="E435" s="14"/>
    </row>
    <row r="436" ht="59.25" customHeight="1">
      <c r="A436" s="14"/>
      <c r="B436" s="14"/>
      <c r="C436" s="14"/>
      <c r="D436" s="14"/>
      <c r="E436" s="14"/>
    </row>
    <row r="437" ht="59.25" customHeight="1">
      <c r="A437" s="14"/>
      <c r="B437" s="14"/>
      <c r="C437" s="14"/>
      <c r="D437" s="14"/>
      <c r="E437" s="14"/>
    </row>
    <row r="438" ht="59.25" customHeight="1">
      <c r="A438" s="14"/>
      <c r="B438" s="14"/>
      <c r="C438" s="14"/>
      <c r="D438" s="14"/>
      <c r="E438" s="14"/>
    </row>
    <row r="439" ht="59.25" customHeight="1">
      <c r="A439" s="14"/>
      <c r="B439" s="14"/>
      <c r="C439" s="14"/>
      <c r="D439" s="14"/>
      <c r="E439" s="14"/>
    </row>
    <row r="440" ht="59.25" customHeight="1">
      <c r="A440" s="14"/>
      <c r="B440" s="14"/>
      <c r="C440" s="14"/>
      <c r="D440" s="14"/>
      <c r="E440" s="14"/>
    </row>
    <row r="441" ht="59.25" customHeight="1">
      <c r="A441" s="14"/>
      <c r="B441" s="14"/>
      <c r="C441" s="14"/>
      <c r="D441" s="14"/>
      <c r="E441" s="14"/>
    </row>
    <row r="442" ht="59.25" customHeight="1">
      <c r="A442" s="14"/>
      <c r="B442" s="14"/>
      <c r="C442" s="14"/>
      <c r="D442" s="14"/>
      <c r="E442" s="14"/>
    </row>
    <row r="443" ht="59.25" customHeight="1">
      <c r="A443" s="14"/>
      <c r="B443" s="14"/>
      <c r="C443" s="14"/>
      <c r="D443" s="14"/>
      <c r="E443" s="14"/>
    </row>
    <row r="444" ht="59.25" customHeight="1">
      <c r="A444" s="14"/>
      <c r="B444" s="14"/>
      <c r="C444" s="14"/>
      <c r="D444" s="14"/>
      <c r="E444" s="14"/>
    </row>
    <row r="445" ht="59.25" customHeight="1">
      <c r="A445" s="14"/>
      <c r="B445" s="14"/>
      <c r="C445" s="14"/>
      <c r="D445" s="14"/>
      <c r="E445" s="14"/>
    </row>
    <row r="446" ht="59.25" customHeight="1">
      <c r="A446" s="14"/>
      <c r="B446" s="14"/>
      <c r="C446" s="14"/>
      <c r="D446" s="14"/>
      <c r="E446" s="14"/>
    </row>
    <row r="447" ht="59.25" customHeight="1">
      <c r="A447" s="14"/>
      <c r="B447" s="14"/>
      <c r="C447" s="14"/>
      <c r="D447" s="14"/>
      <c r="E447" s="14"/>
    </row>
    <row r="448" ht="59.25" customHeight="1">
      <c r="A448" s="14"/>
      <c r="B448" s="14"/>
      <c r="C448" s="14"/>
      <c r="D448" s="14"/>
      <c r="E448" s="14"/>
    </row>
    <row r="449" ht="59.25" customHeight="1">
      <c r="A449" s="14"/>
      <c r="B449" s="14"/>
      <c r="C449" s="14"/>
      <c r="D449" s="14"/>
      <c r="E449" s="14"/>
    </row>
    <row r="450" ht="59.25" customHeight="1">
      <c r="A450" s="14"/>
      <c r="B450" s="14"/>
      <c r="C450" s="14"/>
      <c r="D450" s="14"/>
      <c r="E450" s="14"/>
    </row>
    <row r="451" ht="59.25" customHeight="1">
      <c r="A451" s="14"/>
      <c r="B451" s="14"/>
      <c r="C451" s="14"/>
      <c r="D451" s="14"/>
      <c r="E451" s="14"/>
    </row>
    <row r="452" ht="59.25" customHeight="1">
      <c r="A452" s="14"/>
      <c r="B452" s="14"/>
      <c r="C452" s="14"/>
      <c r="D452" s="14"/>
      <c r="E452" s="14"/>
    </row>
    <row r="453" ht="59.25" customHeight="1">
      <c r="A453" s="14"/>
      <c r="B453" s="14"/>
      <c r="C453" s="14"/>
      <c r="D453" s="14"/>
      <c r="E453" s="14"/>
    </row>
    <row r="454" ht="59.25" customHeight="1">
      <c r="A454" s="14"/>
      <c r="B454" s="14"/>
      <c r="C454" s="14"/>
      <c r="D454" s="14"/>
      <c r="E454" s="14"/>
    </row>
    <row r="455" ht="59.25" customHeight="1">
      <c r="A455" s="14"/>
      <c r="B455" s="14"/>
      <c r="C455" s="14"/>
      <c r="D455" s="14"/>
      <c r="E455" s="14"/>
    </row>
    <row r="456" ht="59.25" customHeight="1">
      <c r="A456" s="14"/>
      <c r="B456" s="14"/>
      <c r="C456" s="14"/>
      <c r="D456" s="14"/>
      <c r="E456" s="14"/>
    </row>
    <row r="457" ht="59.25" customHeight="1">
      <c r="A457" s="14"/>
      <c r="B457" s="14"/>
      <c r="C457" s="14"/>
      <c r="D457" s="14"/>
      <c r="E457" s="14"/>
    </row>
    <row r="458" ht="59.25" customHeight="1">
      <c r="A458" s="14"/>
      <c r="B458" s="14"/>
      <c r="C458" s="14"/>
      <c r="D458" s="14"/>
      <c r="E458" s="14"/>
    </row>
    <row r="459" ht="59.25" customHeight="1">
      <c r="A459" s="14"/>
      <c r="B459" s="14"/>
      <c r="C459" s="14"/>
      <c r="D459" s="14"/>
      <c r="E459" s="14"/>
    </row>
    <row r="460" ht="59.25" customHeight="1">
      <c r="A460" s="14"/>
      <c r="B460" s="14"/>
      <c r="C460" s="14"/>
      <c r="D460" s="14"/>
      <c r="E460" s="14"/>
    </row>
    <row r="461" ht="59.25" customHeight="1">
      <c r="A461" s="14"/>
      <c r="B461" s="14"/>
      <c r="C461" s="14"/>
      <c r="D461" s="14"/>
      <c r="E461" s="14"/>
    </row>
    <row r="462" ht="59.25" customHeight="1">
      <c r="A462" s="14"/>
      <c r="B462" s="14"/>
      <c r="C462" s="14"/>
      <c r="D462" s="14"/>
      <c r="E462" s="14"/>
    </row>
    <row r="463" ht="59.25" customHeight="1">
      <c r="A463" s="14"/>
      <c r="B463" s="14"/>
      <c r="C463" s="14"/>
      <c r="D463" s="14"/>
      <c r="E463" s="14"/>
    </row>
    <row r="464" ht="59.25" customHeight="1">
      <c r="A464" s="14"/>
      <c r="B464" s="14"/>
      <c r="C464" s="14"/>
      <c r="D464" s="14"/>
      <c r="E464" s="14"/>
    </row>
    <row r="465" ht="59.25" customHeight="1">
      <c r="A465" s="14"/>
      <c r="B465" s="14"/>
      <c r="C465" s="14"/>
      <c r="D465" s="14"/>
      <c r="E465" s="14"/>
    </row>
    <row r="466" ht="59.25" customHeight="1">
      <c r="A466" s="14"/>
      <c r="B466" s="14"/>
      <c r="C466" s="14"/>
      <c r="D466" s="14"/>
      <c r="E466" s="14"/>
    </row>
    <row r="467" ht="59.25" customHeight="1">
      <c r="A467" s="14"/>
      <c r="B467" s="14"/>
      <c r="C467" s="14"/>
      <c r="D467" s="14"/>
      <c r="E467" s="14"/>
    </row>
    <row r="468" ht="59.25" customHeight="1">
      <c r="A468" s="14"/>
      <c r="B468" s="14"/>
      <c r="C468" s="14"/>
      <c r="D468" s="14"/>
      <c r="E468" s="14"/>
    </row>
    <row r="469" ht="59.25" customHeight="1">
      <c r="A469" s="14"/>
      <c r="B469" s="14"/>
      <c r="C469" s="14"/>
      <c r="D469" s="14"/>
      <c r="E469" s="14"/>
    </row>
    <row r="470" ht="59.25" customHeight="1">
      <c r="A470" s="14"/>
      <c r="B470" s="14"/>
      <c r="C470" s="14"/>
      <c r="D470" s="14"/>
      <c r="E470" s="14"/>
    </row>
    <row r="471" ht="59.25" customHeight="1">
      <c r="A471" s="14"/>
      <c r="B471" s="14"/>
      <c r="C471" s="14"/>
      <c r="D471" s="14"/>
      <c r="E471" s="14"/>
    </row>
    <row r="472" ht="59.25" customHeight="1">
      <c r="A472" s="14"/>
      <c r="B472" s="14"/>
      <c r="C472" s="14"/>
      <c r="D472" s="14"/>
      <c r="E472" s="14"/>
    </row>
    <row r="473" ht="59.25" customHeight="1">
      <c r="A473" s="14"/>
      <c r="B473" s="14"/>
      <c r="C473" s="14"/>
      <c r="D473" s="14"/>
      <c r="E473" s="14"/>
    </row>
    <row r="474" ht="59.25" customHeight="1">
      <c r="A474" s="14"/>
      <c r="B474" s="14"/>
      <c r="C474" s="14"/>
      <c r="D474" s="14"/>
      <c r="E474" s="14"/>
    </row>
    <row r="475" ht="59.25" customHeight="1">
      <c r="A475" s="14"/>
      <c r="B475" s="14"/>
      <c r="C475" s="14"/>
      <c r="D475" s="14"/>
      <c r="E475" s="14"/>
    </row>
    <row r="476" ht="59.25" customHeight="1">
      <c r="A476" s="14"/>
      <c r="B476" s="14"/>
      <c r="C476" s="14"/>
      <c r="D476" s="14"/>
      <c r="E476" s="14"/>
    </row>
    <row r="477" ht="59.25" customHeight="1">
      <c r="A477" s="14"/>
      <c r="B477" s="14"/>
      <c r="C477" s="14"/>
      <c r="D477" s="14"/>
      <c r="E477" s="14"/>
    </row>
    <row r="478" ht="59.25" customHeight="1">
      <c r="A478" s="14"/>
      <c r="B478" s="14"/>
      <c r="C478" s="14"/>
      <c r="D478" s="14"/>
      <c r="E478" s="14"/>
    </row>
    <row r="479" ht="59.25" customHeight="1">
      <c r="A479" s="14"/>
      <c r="B479" s="14"/>
      <c r="C479" s="14"/>
      <c r="D479" s="14"/>
      <c r="E479" s="14"/>
    </row>
    <row r="480" ht="59.25" customHeight="1">
      <c r="A480" s="14"/>
      <c r="B480" s="14"/>
      <c r="C480" s="14"/>
      <c r="D480" s="14"/>
      <c r="E480" s="14"/>
    </row>
    <row r="481" ht="59.25" customHeight="1">
      <c r="A481" s="14"/>
      <c r="B481" s="14"/>
      <c r="C481" s="14"/>
      <c r="D481" s="14"/>
      <c r="E481" s="14"/>
    </row>
    <row r="482" ht="59.25" customHeight="1">
      <c r="A482" s="14"/>
      <c r="B482" s="14"/>
      <c r="C482" s="14"/>
      <c r="D482" s="14"/>
      <c r="E482" s="14"/>
    </row>
    <row r="483" ht="59.25" customHeight="1">
      <c r="A483" s="14"/>
      <c r="B483" s="14"/>
      <c r="C483" s="14"/>
      <c r="D483" s="14"/>
      <c r="E483" s="14"/>
    </row>
    <row r="484" ht="59.25" customHeight="1">
      <c r="A484" s="14"/>
      <c r="B484" s="14"/>
      <c r="C484" s="14"/>
      <c r="D484" s="14"/>
      <c r="E484" s="14"/>
    </row>
    <row r="485" ht="59.25" customHeight="1">
      <c r="A485" s="14"/>
      <c r="B485" s="14"/>
      <c r="C485" s="14"/>
      <c r="D485" s="14"/>
      <c r="E485" s="14"/>
    </row>
    <row r="486" ht="59.25" customHeight="1">
      <c r="A486" s="14"/>
      <c r="B486" s="14"/>
      <c r="C486" s="14"/>
      <c r="D486" s="14"/>
      <c r="E486" s="14"/>
    </row>
    <row r="487" ht="59.25" customHeight="1">
      <c r="A487" s="14"/>
      <c r="B487" s="14"/>
      <c r="C487" s="14"/>
      <c r="D487" s="14"/>
      <c r="E487" s="14"/>
    </row>
    <row r="488" ht="59.25" customHeight="1">
      <c r="A488" s="14"/>
      <c r="B488" s="14"/>
      <c r="C488" s="14"/>
      <c r="D488" s="14"/>
      <c r="E488" s="14"/>
    </row>
    <row r="489" ht="59.25" customHeight="1">
      <c r="A489" s="14"/>
      <c r="B489" s="14"/>
      <c r="C489" s="14"/>
      <c r="D489" s="14"/>
      <c r="E489" s="14"/>
    </row>
    <row r="490" ht="59.25" customHeight="1">
      <c r="A490" s="14"/>
      <c r="B490" s="14"/>
      <c r="C490" s="14"/>
      <c r="D490" s="14"/>
      <c r="E490" s="14"/>
    </row>
    <row r="491" ht="59.25" customHeight="1">
      <c r="A491" s="14"/>
      <c r="B491" s="14"/>
      <c r="C491" s="14"/>
      <c r="D491" s="14"/>
      <c r="E491" s="14"/>
    </row>
    <row r="492" ht="59.25" customHeight="1">
      <c r="A492" s="14"/>
      <c r="B492" s="14"/>
      <c r="C492" s="14"/>
      <c r="D492" s="14"/>
      <c r="E492" s="14"/>
    </row>
    <row r="493" ht="59.25" customHeight="1">
      <c r="A493" s="14"/>
      <c r="B493" s="14"/>
      <c r="C493" s="14"/>
      <c r="D493" s="14"/>
      <c r="E493" s="14"/>
    </row>
    <row r="494" ht="59.25" customHeight="1">
      <c r="A494" s="14"/>
      <c r="B494" s="14"/>
      <c r="C494" s="14"/>
      <c r="D494" s="14"/>
      <c r="E494" s="14"/>
    </row>
    <row r="495" ht="59.25" customHeight="1">
      <c r="A495" s="14"/>
      <c r="B495" s="14"/>
      <c r="C495" s="14"/>
      <c r="D495" s="14"/>
      <c r="E495" s="14"/>
    </row>
    <row r="496" ht="59.25" customHeight="1">
      <c r="A496" s="14"/>
      <c r="B496" s="14"/>
      <c r="C496" s="14"/>
      <c r="D496" s="14"/>
      <c r="E496" s="14"/>
    </row>
    <row r="497" ht="59.25" customHeight="1">
      <c r="A497" s="14"/>
      <c r="B497" s="14"/>
      <c r="C497" s="14"/>
      <c r="D497" s="14"/>
      <c r="E497" s="14"/>
    </row>
    <row r="498" ht="59.25" customHeight="1">
      <c r="A498" s="14"/>
      <c r="B498" s="14"/>
      <c r="C498" s="14"/>
      <c r="D498" s="14"/>
      <c r="E498" s="14"/>
    </row>
    <row r="499" ht="59.25" customHeight="1">
      <c r="A499" s="14"/>
      <c r="B499" s="14"/>
      <c r="C499" s="14"/>
      <c r="D499" s="14"/>
      <c r="E499" s="14"/>
    </row>
    <row r="500" ht="59.25" customHeight="1">
      <c r="A500" s="14"/>
      <c r="B500" s="14"/>
      <c r="C500" s="14"/>
      <c r="D500" s="14"/>
      <c r="E500" s="14"/>
    </row>
    <row r="501" ht="59.25" customHeight="1">
      <c r="A501" s="14"/>
      <c r="B501" s="14"/>
      <c r="C501" s="14"/>
      <c r="D501" s="14"/>
      <c r="E501" s="14"/>
    </row>
    <row r="502" ht="59.25" customHeight="1">
      <c r="A502" s="14"/>
      <c r="B502" s="14"/>
      <c r="C502" s="14"/>
      <c r="D502" s="14"/>
      <c r="E502" s="14"/>
    </row>
    <row r="503" ht="59.25" customHeight="1">
      <c r="A503" s="14"/>
      <c r="B503" s="14"/>
      <c r="C503" s="14"/>
      <c r="D503" s="14"/>
      <c r="E503" s="14"/>
    </row>
    <row r="504" ht="59.25" customHeight="1">
      <c r="A504" s="14"/>
      <c r="B504" s="14"/>
      <c r="C504" s="14"/>
      <c r="D504" s="14"/>
      <c r="E504" s="14"/>
    </row>
    <row r="505" ht="59.25" customHeight="1">
      <c r="A505" s="14"/>
      <c r="B505" s="14"/>
      <c r="C505" s="14"/>
      <c r="D505" s="14"/>
      <c r="E505" s="14"/>
    </row>
    <row r="506" ht="59.25" customHeight="1">
      <c r="A506" s="14"/>
      <c r="B506" s="14"/>
      <c r="C506" s="14"/>
      <c r="D506" s="14"/>
      <c r="E506" s="14"/>
    </row>
    <row r="507" ht="59.25" customHeight="1">
      <c r="A507" s="14"/>
      <c r="B507" s="14"/>
      <c r="C507" s="14"/>
      <c r="D507" s="14"/>
      <c r="E507" s="14"/>
    </row>
    <row r="508" ht="59.25" customHeight="1">
      <c r="A508" s="14"/>
      <c r="B508" s="14"/>
      <c r="C508" s="14"/>
      <c r="D508" s="14"/>
      <c r="E508" s="14"/>
    </row>
    <row r="509" ht="59.25" customHeight="1">
      <c r="A509" s="14"/>
      <c r="B509" s="14"/>
      <c r="C509" s="14"/>
      <c r="D509" s="14"/>
      <c r="E509" s="14"/>
    </row>
    <row r="510" ht="59.25" customHeight="1">
      <c r="A510" s="14"/>
      <c r="B510" s="14"/>
      <c r="C510" s="14"/>
      <c r="D510" s="14"/>
      <c r="E510" s="14"/>
    </row>
    <row r="511" ht="59.25" customHeight="1">
      <c r="A511" s="14"/>
      <c r="B511" s="14"/>
      <c r="C511" s="14"/>
      <c r="D511" s="14"/>
      <c r="E511" s="14"/>
    </row>
    <row r="512" ht="59.25" customHeight="1">
      <c r="A512" s="14"/>
      <c r="B512" s="14"/>
      <c r="C512" s="14"/>
      <c r="D512" s="14"/>
      <c r="E512" s="14"/>
    </row>
    <row r="513" ht="59.25" customHeight="1">
      <c r="A513" s="14"/>
      <c r="B513" s="14"/>
      <c r="C513" s="14"/>
      <c r="D513" s="14"/>
      <c r="E513" s="14"/>
    </row>
    <row r="514" ht="59.25" customHeight="1">
      <c r="A514" s="14"/>
      <c r="B514" s="14"/>
      <c r="C514" s="14"/>
      <c r="D514" s="14"/>
      <c r="E514" s="14"/>
    </row>
    <row r="515" ht="59.25" customHeight="1">
      <c r="A515" s="14"/>
      <c r="B515" s="14"/>
      <c r="C515" s="14"/>
      <c r="D515" s="14"/>
      <c r="E515" s="14"/>
    </row>
    <row r="516" ht="59.25" customHeight="1">
      <c r="A516" s="14"/>
      <c r="B516" s="14"/>
      <c r="C516" s="14"/>
      <c r="D516" s="14"/>
      <c r="E516" s="14"/>
    </row>
    <row r="517" ht="59.25" customHeight="1">
      <c r="A517" s="14"/>
      <c r="B517" s="14"/>
      <c r="C517" s="14"/>
      <c r="D517" s="14"/>
      <c r="E517" s="14"/>
    </row>
    <row r="518" ht="59.25" customHeight="1">
      <c r="A518" s="14"/>
      <c r="B518" s="14"/>
      <c r="C518" s="14"/>
      <c r="D518" s="14"/>
      <c r="E518" s="14"/>
    </row>
    <row r="519" ht="59.25" customHeight="1">
      <c r="A519" s="14"/>
      <c r="B519" s="14"/>
      <c r="C519" s="14"/>
      <c r="D519" s="14"/>
      <c r="E519" s="14"/>
    </row>
    <row r="520" ht="59.25" customHeight="1">
      <c r="A520" s="14"/>
      <c r="B520" s="14"/>
      <c r="C520" s="14"/>
      <c r="D520" s="14"/>
      <c r="E520" s="14"/>
    </row>
    <row r="521" ht="59.25" customHeight="1">
      <c r="A521" s="14"/>
      <c r="B521" s="14"/>
      <c r="C521" s="14"/>
      <c r="D521" s="14"/>
      <c r="E521" s="14"/>
    </row>
    <row r="522" ht="59.25" customHeight="1">
      <c r="A522" s="14"/>
      <c r="B522" s="14"/>
      <c r="C522" s="14"/>
      <c r="D522" s="14"/>
      <c r="E522" s="14"/>
    </row>
    <row r="523" ht="59.25" customHeight="1">
      <c r="A523" s="14"/>
      <c r="B523" s="14"/>
      <c r="C523" s="14"/>
      <c r="D523" s="14"/>
      <c r="E523" s="14"/>
    </row>
    <row r="524" ht="59.25" customHeight="1">
      <c r="A524" s="14"/>
      <c r="B524" s="14"/>
      <c r="C524" s="14"/>
      <c r="D524" s="14"/>
      <c r="E524" s="14"/>
    </row>
    <row r="525" ht="59.25" customHeight="1">
      <c r="A525" s="14"/>
      <c r="B525" s="14"/>
      <c r="C525" s="14"/>
      <c r="D525" s="14"/>
      <c r="E525" s="14"/>
    </row>
    <row r="526" ht="59.25" customHeight="1">
      <c r="A526" s="14"/>
      <c r="B526" s="14"/>
      <c r="C526" s="14"/>
      <c r="D526" s="14"/>
      <c r="E526" s="14"/>
    </row>
    <row r="527" ht="59.25" customHeight="1">
      <c r="A527" s="14"/>
      <c r="B527" s="14"/>
      <c r="C527" s="14"/>
      <c r="D527" s="14"/>
      <c r="E527" s="14"/>
    </row>
    <row r="528" ht="59.25" customHeight="1">
      <c r="A528" s="14"/>
      <c r="B528" s="14"/>
      <c r="C528" s="14"/>
      <c r="D528" s="14"/>
      <c r="E528" s="14"/>
    </row>
    <row r="529" ht="59.25" customHeight="1">
      <c r="A529" s="14"/>
      <c r="B529" s="14"/>
      <c r="C529" s="14"/>
      <c r="D529" s="14"/>
      <c r="E529" s="14"/>
    </row>
    <row r="530" ht="59.25" customHeight="1">
      <c r="A530" s="14"/>
      <c r="B530" s="14"/>
      <c r="C530" s="14"/>
      <c r="D530" s="14"/>
      <c r="E530" s="14"/>
    </row>
    <row r="531" ht="59.25" customHeight="1">
      <c r="A531" s="14"/>
      <c r="B531" s="14"/>
      <c r="C531" s="14"/>
      <c r="D531" s="14"/>
      <c r="E531" s="14"/>
    </row>
    <row r="532" ht="59.25" customHeight="1">
      <c r="A532" s="14"/>
      <c r="B532" s="14"/>
      <c r="C532" s="14"/>
      <c r="D532" s="14"/>
      <c r="E532" s="14"/>
    </row>
    <row r="533" ht="59.25" customHeight="1">
      <c r="A533" s="14"/>
      <c r="B533" s="14"/>
      <c r="C533" s="14"/>
      <c r="D533" s="14"/>
      <c r="E533" s="14"/>
    </row>
    <row r="534" ht="59.25" customHeight="1">
      <c r="A534" s="14"/>
      <c r="B534" s="14"/>
      <c r="C534" s="14"/>
      <c r="D534" s="14"/>
      <c r="E534" s="14"/>
    </row>
    <row r="535" ht="59.25" customHeight="1">
      <c r="A535" s="14"/>
      <c r="B535" s="14"/>
      <c r="C535" s="14"/>
      <c r="D535" s="14"/>
      <c r="E535" s="14"/>
    </row>
    <row r="536" ht="59.25" customHeight="1">
      <c r="A536" s="14"/>
      <c r="B536" s="14"/>
      <c r="C536" s="14"/>
      <c r="D536" s="14"/>
      <c r="E536" s="14"/>
    </row>
    <row r="537" ht="59.25" customHeight="1">
      <c r="A537" s="14"/>
      <c r="B537" s="14"/>
      <c r="C537" s="14"/>
      <c r="D537" s="14"/>
      <c r="E537" s="14"/>
    </row>
    <row r="538" ht="59.25" customHeight="1">
      <c r="A538" s="14"/>
      <c r="B538" s="14"/>
      <c r="C538" s="14"/>
      <c r="D538" s="14"/>
      <c r="E538" s="14"/>
    </row>
    <row r="539" ht="59.25" customHeight="1">
      <c r="A539" s="14"/>
      <c r="B539" s="14"/>
      <c r="C539" s="14"/>
      <c r="D539" s="14"/>
      <c r="E539" s="14"/>
    </row>
    <row r="540" ht="59.25" customHeight="1">
      <c r="A540" s="14"/>
      <c r="B540" s="14"/>
      <c r="C540" s="14"/>
      <c r="D540" s="14"/>
      <c r="E540" s="14"/>
    </row>
    <row r="541" ht="59.25" customHeight="1">
      <c r="A541" s="14"/>
      <c r="B541" s="14"/>
      <c r="C541" s="14"/>
      <c r="D541" s="14"/>
      <c r="E541" s="14"/>
    </row>
    <row r="542" ht="59.25" customHeight="1">
      <c r="A542" s="14"/>
      <c r="B542" s="14"/>
      <c r="C542" s="14"/>
      <c r="D542" s="14"/>
      <c r="E542" s="14"/>
    </row>
    <row r="543" ht="59.25" customHeight="1">
      <c r="A543" s="14"/>
      <c r="B543" s="14"/>
      <c r="C543" s="14"/>
      <c r="D543" s="14"/>
      <c r="E543" s="14"/>
    </row>
    <row r="544" ht="59.25" customHeight="1">
      <c r="A544" s="14"/>
      <c r="B544" s="14"/>
      <c r="C544" s="14"/>
      <c r="D544" s="14"/>
      <c r="E544" s="14"/>
    </row>
    <row r="545" ht="59.25" customHeight="1">
      <c r="A545" s="14"/>
      <c r="B545" s="14"/>
      <c r="C545" s="14"/>
      <c r="D545" s="14"/>
      <c r="E545" s="14"/>
    </row>
    <row r="546" ht="59.25" customHeight="1">
      <c r="A546" s="14"/>
      <c r="B546" s="14"/>
      <c r="C546" s="14"/>
      <c r="D546" s="14"/>
      <c r="E546" s="14"/>
    </row>
    <row r="547" ht="59.25" customHeight="1">
      <c r="A547" s="14"/>
      <c r="B547" s="14"/>
      <c r="C547" s="14"/>
      <c r="D547" s="14"/>
      <c r="E547" s="14"/>
    </row>
    <row r="548" ht="59.25" customHeight="1">
      <c r="A548" s="14"/>
      <c r="B548" s="14"/>
      <c r="C548" s="14"/>
      <c r="D548" s="14"/>
      <c r="E548" s="14"/>
    </row>
    <row r="549" ht="59.25" customHeight="1">
      <c r="A549" s="14"/>
      <c r="B549" s="14"/>
      <c r="C549" s="14"/>
      <c r="D549" s="14"/>
      <c r="E549" s="14"/>
    </row>
    <row r="550" ht="59.25" customHeight="1">
      <c r="A550" s="14"/>
      <c r="B550" s="14"/>
      <c r="C550" s="14"/>
      <c r="D550" s="14"/>
      <c r="E550" s="14"/>
    </row>
    <row r="551" ht="59.25" customHeight="1">
      <c r="A551" s="14"/>
      <c r="B551" s="14"/>
      <c r="C551" s="14"/>
      <c r="D551" s="14"/>
      <c r="E551" s="14"/>
    </row>
    <row r="552" ht="59.25" customHeight="1">
      <c r="A552" s="14"/>
      <c r="B552" s="14"/>
      <c r="C552" s="14"/>
      <c r="D552" s="14"/>
      <c r="E552" s="14"/>
    </row>
    <row r="553" ht="59.25" customHeight="1">
      <c r="A553" s="14"/>
      <c r="B553" s="14"/>
      <c r="C553" s="14"/>
      <c r="D553" s="14"/>
      <c r="E553" s="14"/>
    </row>
    <row r="554" ht="59.25" customHeight="1">
      <c r="A554" s="14"/>
      <c r="B554" s="14"/>
      <c r="C554" s="14"/>
      <c r="D554" s="14"/>
      <c r="E554" s="14"/>
    </row>
    <row r="555" ht="59.25" customHeight="1">
      <c r="A555" s="14"/>
      <c r="B555" s="14"/>
      <c r="C555" s="14"/>
      <c r="D555" s="14"/>
      <c r="E555" s="14"/>
    </row>
    <row r="556" ht="59.25" customHeight="1">
      <c r="A556" s="14"/>
      <c r="B556" s="14"/>
      <c r="C556" s="14"/>
      <c r="D556" s="14"/>
      <c r="E556" s="14"/>
    </row>
    <row r="557" ht="59.25" customHeight="1">
      <c r="A557" s="14"/>
      <c r="B557" s="14"/>
      <c r="C557" s="14"/>
      <c r="D557" s="14"/>
      <c r="E557" s="14"/>
    </row>
    <row r="558" ht="59.25" customHeight="1">
      <c r="A558" s="14"/>
      <c r="B558" s="14"/>
      <c r="C558" s="14"/>
      <c r="D558" s="14"/>
      <c r="E558" s="14"/>
    </row>
    <row r="559" ht="59.25" customHeight="1">
      <c r="A559" s="14"/>
      <c r="B559" s="14"/>
      <c r="C559" s="14"/>
      <c r="D559" s="14"/>
      <c r="E559" s="14"/>
    </row>
    <row r="560" ht="59.25" customHeight="1">
      <c r="A560" s="14"/>
      <c r="B560" s="14"/>
      <c r="C560" s="14"/>
      <c r="D560" s="14"/>
      <c r="E560" s="14"/>
    </row>
    <row r="561" ht="59.25" customHeight="1">
      <c r="A561" s="14"/>
      <c r="B561" s="14"/>
      <c r="C561" s="14"/>
      <c r="D561" s="14"/>
      <c r="E561" s="14"/>
    </row>
    <row r="562" ht="59.25" customHeight="1">
      <c r="A562" s="14"/>
      <c r="B562" s="14"/>
      <c r="C562" s="14"/>
      <c r="D562" s="14"/>
      <c r="E562" s="14"/>
    </row>
    <row r="563" ht="59.25" customHeight="1">
      <c r="A563" s="14"/>
      <c r="B563" s="14"/>
      <c r="C563" s="14"/>
      <c r="D563" s="14"/>
      <c r="E563" s="14"/>
    </row>
    <row r="564" ht="59.25" customHeight="1">
      <c r="A564" s="14"/>
      <c r="B564" s="14"/>
      <c r="C564" s="14"/>
      <c r="D564" s="14"/>
      <c r="E564" s="14"/>
    </row>
    <row r="565" ht="59.25" customHeight="1">
      <c r="A565" s="14"/>
      <c r="B565" s="14"/>
      <c r="C565" s="14"/>
      <c r="D565" s="14"/>
      <c r="E565" s="14"/>
    </row>
    <row r="566" ht="59.25" customHeight="1">
      <c r="A566" s="14"/>
      <c r="B566" s="14"/>
      <c r="C566" s="14"/>
      <c r="D566" s="14"/>
      <c r="E566" s="14"/>
    </row>
    <row r="567" ht="59.25" customHeight="1">
      <c r="A567" s="14"/>
      <c r="B567" s="14"/>
      <c r="C567" s="14"/>
      <c r="D567" s="14"/>
      <c r="E567" s="14"/>
    </row>
    <row r="568" ht="59.25" customHeight="1">
      <c r="A568" s="14"/>
      <c r="B568" s="14"/>
      <c r="C568" s="14"/>
      <c r="D568" s="14"/>
      <c r="E568" s="14"/>
    </row>
    <row r="569" ht="59.25" customHeight="1">
      <c r="A569" s="14"/>
      <c r="B569" s="14"/>
      <c r="C569" s="14"/>
      <c r="D569" s="14"/>
      <c r="E569" s="14"/>
    </row>
    <row r="570" ht="59.25" customHeight="1">
      <c r="A570" s="14"/>
      <c r="B570" s="14"/>
      <c r="C570" s="14"/>
      <c r="D570" s="14"/>
      <c r="E570" s="14"/>
    </row>
    <row r="571" ht="59.25" customHeight="1">
      <c r="A571" s="14"/>
      <c r="B571" s="14"/>
      <c r="C571" s="14"/>
      <c r="D571" s="14"/>
      <c r="E571" s="14"/>
    </row>
    <row r="572" ht="59.25" customHeight="1">
      <c r="A572" s="14"/>
      <c r="B572" s="14"/>
      <c r="C572" s="14"/>
      <c r="D572" s="14"/>
      <c r="E572" s="14"/>
    </row>
    <row r="573" ht="59.25" customHeight="1">
      <c r="A573" s="14"/>
      <c r="B573" s="14"/>
      <c r="C573" s="14"/>
      <c r="D573" s="14"/>
      <c r="E573" s="14"/>
    </row>
    <row r="574" ht="59.25" customHeight="1">
      <c r="A574" s="14"/>
      <c r="B574" s="14"/>
      <c r="C574" s="14"/>
      <c r="D574" s="14"/>
      <c r="E574" s="14"/>
    </row>
    <row r="575" ht="59.25" customHeight="1">
      <c r="A575" s="14"/>
      <c r="B575" s="14"/>
      <c r="C575" s="14"/>
      <c r="D575" s="14"/>
      <c r="E575" s="14"/>
    </row>
    <row r="576" ht="59.25" customHeight="1">
      <c r="A576" s="14"/>
      <c r="B576" s="14"/>
      <c r="C576" s="14"/>
      <c r="D576" s="14"/>
      <c r="E576" s="14"/>
    </row>
    <row r="577" ht="59.25" customHeight="1">
      <c r="A577" s="14"/>
      <c r="B577" s="14"/>
      <c r="C577" s="14"/>
      <c r="D577" s="14"/>
      <c r="E577" s="14"/>
    </row>
    <row r="578" ht="59.25" customHeight="1">
      <c r="A578" s="14"/>
      <c r="B578" s="14"/>
      <c r="C578" s="14"/>
      <c r="D578" s="14"/>
      <c r="E578" s="14"/>
    </row>
    <row r="579" ht="59.25" customHeight="1">
      <c r="A579" s="14"/>
      <c r="B579" s="14"/>
      <c r="C579" s="14"/>
      <c r="D579" s="14"/>
      <c r="E579" s="14"/>
    </row>
    <row r="580" ht="59.25" customHeight="1">
      <c r="A580" s="14"/>
      <c r="B580" s="14"/>
      <c r="C580" s="14"/>
      <c r="D580" s="14"/>
      <c r="E580" s="14"/>
    </row>
    <row r="581" ht="59.25" customHeight="1">
      <c r="A581" s="14"/>
      <c r="B581" s="14"/>
      <c r="C581" s="14"/>
      <c r="D581" s="14"/>
      <c r="E581" s="14"/>
    </row>
    <row r="582" ht="59.25" customHeight="1">
      <c r="A582" s="14"/>
      <c r="B582" s="14"/>
      <c r="C582" s="14"/>
      <c r="D582" s="14"/>
      <c r="E582" s="14"/>
    </row>
    <row r="583" ht="59.25" customHeight="1">
      <c r="A583" s="14"/>
      <c r="B583" s="14"/>
      <c r="C583" s="14"/>
      <c r="D583" s="14"/>
      <c r="E583" s="14"/>
    </row>
    <row r="584" ht="59.25" customHeight="1">
      <c r="A584" s="14"/>
      <c r="B584" s="14"/>
      <c r="C584" s="14"/>
      <c r="D584" s="14"/>
      <c r="E584" s="14"/>
    </row>
    <row r="585" ht="59.25" customHeight="1">
      <c r="A585" s="14"/>
      <c r="B585" s="14"/>
      <c r="C585" s="14"/>
      <c r="D585" s="14"/>
      <c r="E585" s="14"/>
    </row>
    <row r="586" ht="59.25" customHeight="1">
      <c r="A586" s="14"/>
      <c r="B586" s="14"/>
      <c r="C586" s="14"/>
      <c r="D586" s="14"/>
      <c r="E586" s="14"/>
    </row>
    <row r="587" ht="59.25" customHeight="1">
      <c r="A587" s="14"/>
      <c r="B587" s="14"/>
      <c r="C587" s="14"/>
      <c r="D587" s="14"/>
      <c r="E587" s="14"/>
    </row>
    <row r="588" ht="59.25" customHeight="1">
      <c r="A588" s="14"/>
      <c r="B588" s="14"/>
      <c r="C588" s="14"/>
      <c r="D588" s="14"/>
      <c r="E588" s="14"/>
    </row>
    <row r="589" ht="59.25" customHeight="1">
      <c r="A589" s="14"/>
      <c r="B589" s="14"/>
      <c r="C589" s="14"/>
      <c r="D589" s="14"/>
      <c r="E589" s="14"/>
    </row>
    <row r="590" ht="59.25" customHeight="1">
      <c r="A590" s="14"/>
      <c r="B590" s="14"/>
      <c r="C590" s="14"/>
      <c r="D590" s="14"/>
      <c r="E590" s="14"/>
    </row>
    <row r="591" ht="59.25" customHeight="1">
      <c r="A591" s="14"/>
      <c r="B591" s="14"/>
      <c r="C591" s="14"/>
      <c r="D591" s="14"/>
      <c r="E591" s="14"/>
    </row>
    <row r="592" ht="59.25" customHeight="1">
      <c r="A592" s="14"/>
      <c r="B592" s="14"/>
      <c r="C592" s="14"/>
      <c r="D592" s="14"/>
      <c r="E592" s="14"/>
    </row>
    <row r="593" ht="59.25" customHeight="1">
      <c r="A593" s="14"/>
      <c r="B593" s="14"/>
      <c r="C593" s="14"/>
      <c r="D593" s="14"/>
      <c r="E593" s="14"/>
    </row>
    <row r="594" ht="59.25" customHeight="1">
      <c r="A594" s="14"/>
      <c r="B594" s="14"/>
      <c r="C594" s="14"/>
      <c r="D594" s="14"/>
      <c r="E594" s="14"/>
    </row>
    <row r="595" ht="59.25" customHeight="1">
      <c r="A595" s="14"/>
      <c r="B595" s="14"/>
      <c r="C595" s="14"/>
      <c r="D595" s="14"/>
      <c r="E595" s="14"/>
    </row>
    <row r="596" ht="59.25" customHeight="1">
      <c r="A596" s="14"/>
      <c r="B596" s="14"/>
      <c r="C596" s="14"/>
      <c r="D596" s="14"/>
      <c r="E596" s="14"/>
    </row>
    <row r="597" ht="59.25" customHeight="1">
      <c r="A597" s="14"/>
      <c r="B597" s="14"/>
      <c r="C597" s="14"/>
      <c r="D597" s="14"/>
      <c r="E597" s="14"/>
    </row>
    <row r="598" ht="59.25" customHeight="1">
      <c r="A598" s="14"/>
      <c r="B598" s="14"/>
      <c r="C598" s="14"/>
      <c r="D598" s="14"/>
      <c r="E598" s="14"/>
    </row>
    <row r="599" ht="59.25" customHeight="1">
      <c r="A599" s="14"/>
      <c r="B599" s="14"/>
      <c r="C599" s="14"/>
      <c r="D599" s="14"/>
      <c r="E599" s="14"/>
    </row>
    <row r="600" ht="59.25" customHeight="1">
      <c r="A600" s="14"/>
      <c r="B600" s="14"/>
      <c r="C600" s="14"/>
      <c r="D600" s="14"/>
      <c r="E600" s="14"/>
    </row>
    <row r="601" ht="59.25" customHeight="1">
      <c r="A601" s="14"/>
      <c r="B601" s="14"/>
      <c r="C601" s="14"/>
      <c r="D601" s="14"/>
      <c r="E601" s="14"/>
    </row>
    <row r="602" ht="59.25" customHeight="1">
      <c r="A602" s="14"/>
      <c r="B602" s="14"/>
      <c r="C602" s="14"/>
      <c r="D602" s="14"/>
      <c r="E602" s="14"/>
    </row>
    <row r="603" ht="59.25" customHeight="1">
      <c r="A603" s="14"/>
      <c r="B603" s="14"/>
      <c r="C603" s="14"/>
      <c r="D603" s="14"/>
      <c r="E603" s="14"/>
    </row>
    <row r="604" ht="59.25" customHeight="1">
      <c r="A604" s="14"/>
      <c r="B604" s="14"/>
      <c r="C604" s="14"/>
      <c r="D604" s="14"/>
      <c r="E604" s="14"/>
    </row>
    <row r="605" ht="59.25" customHeight="1">
      <c r="A605" s="14"/>
      <c r="B605" s="14"/>
      <c r="C605" s="14"/>
      <c r="D605" s="14"/>
      <c r="E605" s="14"/>
    </row>
    <row r="606" ht="59.25" customHeight="1">
      <c r="A606" s="14"/>
      <c r="B606" s="14"/>
      <c r="C606" s="14"/>
      <c r="D606" s="14"/>
      <c r="E606" s="14"/>
    </row>
    <row r="607" ht="59.25" customHeight="1">
      <c r="A607" s="14"/>
      <c r="B607" s="14"/>
      <c r="C607" s="14"/>
      <c r="D607" s="14"/>
      <c r="E607" s="14"/>
    </row>
    <row r="608" ht="59.25" customHeight="1">
      <c r="A608" s="14"/>
      <c r="B608" s="14"/>
      <c r="C608" s="14"/>
      <c r="D608" s="14"/>
      <c r="E608" s="14"/>
    </row>
    <row r="609" ht="59.25" customHeight="1">
      <c r="A609" s="14"/>
      <c r="B609" s="14"/>
      <c r="C609" s="14"/>
      <c r="D609" s="14"/>
      <c r="E609" s="14"/>
    </row>
    <row r="610" ht="59.25" customHeight="1">
      <c r="A610" s="14"/>
      <c r="B610" s="14"/>
      <c r="C610" s="14"/>
      <c r="D610" s="14"/>
      <c r="E610" s="14"/>
    </row>
    <row r="611" ht="59.25" customHeight="1">
      <c r="A611" s="14"/>
      <c r="B611" s="14"/>
      <c r="C611" s="14"/>
      <c r="D611" s="14"/>
      <c r="E611" s="14"/>
    </row>
    <row r="612" ht="59.25" customHeight="1">
      <c r="A612" s="14"/>
      <c r="B612" s="14"/>
      <c r="C612" s="14"/>
      <c r="D612" s="14"/>
      <c r="E612" s="14"/>
    </row>
    <row r="613" ht="59.25" customHeight="1">
      <c r="A613" s="14"/>
      <c r="B613" s="14"/>
      <c r="C613" s="14"/>
      <c r="D613" s="14"/>
      <c r="E613" s="14"/>
    </row>
    <row r="614" ht="59.25" customHeight="1">
      <c r="A614" s="14"/>
      <c r="B614" s="14"/>
      <c r="C614" s="14"/>
      <c r="D614" s="14"/>
      <c r="E614" s="14"/>
    </row>
    <row r="615" ht="59.25" customHeight="1">
      <c r="A615" s="14"/>
      <c r="B615" s="14"/>
      <c r="C615" s="14"/>
      <c r="D615" s="14"/>
      <c r="E615" s="14"/>
    </row>
    <row r="616" ht="59.25" customHeight="1">
      <c r="A616" s="14"/>
      <c r="B616" s="14"/>
      <c r="C616" s="14"/>
      <c r="D616" s="14"/>
      <c r="E616" s="14"/>
    </row>
    <row r="617" ht="59.25" customHeight="1">
      <c r="A617" s="14"/>
      <c r="B617" s="14"/>
      <c r="C617" s="14"/>
      <c r="D617" s="14"/>
      <c r="E617" s="14"/>
    </row>
    <row r="618" ht="59.25" customHeight="1">
      <c r="A618" s="14"/>
      <c r="B618" s="14"/>
      <c r="C618" s="14"/>
      <c r="D618" s="14"/>
      <c r="E618" s="14"/>
    </row>
    <row r="619" ht="59.25" customHeight="1">
      <c r="A619" s="14"/>
      <c r="B619" s="14"/>
      <c r="C619" s="14"/>
      <c r="D619" s="14"/>
      <c r="E619" s="14"/>
    </row>
    <row r="620" ht="59.25" customHeight="1">
      <c r="A620" s="14"/>
      <c r="B620" s="14"/>
      <c r="C620" s="14"/>
      <c r="D620" s="14"/>
      <c r="E620" s="14"/>
    </row>
    <row r="621" ht="59.25" customHeight="1">
      <c r="A621" s="14"/>
      <c r="B621" s="14"/>
      <c r="C621" s="14"/>
      <c r="D621" s="14"/>
      <c r="E621" s="14"/>
    </row>
    <row r="622" ht="59.25" customHeight="1">
      <c r="A622" s="14"/>
      <c r="B622" s="14"/>
      <c r="C622" s="14"/>
      <c r="D622" s="14"/>
      <c r="E622" s="14"/>
    </row>
    <row r="623" ht="59.25" customHeight="1">
      <c r="A623" s="14"/>
      <c r="B623" s="14"/>
      <c r="C623" s="14"/>
      <c r="D623" s="14"/>
      <c r="E623" s="14"/>
    </row>
    <row r="624" ht="59.25" customHeight="1">
      <c r="A624" s="14"/>
      <c r="B624" s="14"/>
      <c r="C624" s="14"/>
      <c r="D624" s="14"/>
      <c r="E624" s="14"/>
    </row>
    <row r="625" ht="59.25" customHeight="1">
      <c r="A625" s="14"/>
      <c r="B625" s="14"/>
      <c r="C625" s="14"/>
      <c r="D625" s="14"/>
      <c r="E625" s="14"/>
    </row>
    <row r="626" ht="59.25" customHeight="1">
      <c r="A626" s="14"/>
      <c r="B626" s="14"/>
      <c r="C626" s="14"/>
      <c r="D626" s="14"/>
      <c r="E626" s="14"/>
    </row>
    <row r="627" ht="59.25" customHeight="1">
      <c r="A627" s="14"/>
      <c r="B627" s="14"/>
      <c r="C627" s="14"/>
      <c r="D627" s="14"/>
      <c r="E627" s="14"/>
    </row>
    <row r="628" ht="59.25" customHeight="1">
      <c r="A628" s="14"/>
      <c r="B628" s="14"/>
      <c r="C628" s="14"/>
      <c r="D628" s="14"/>
      <c r="E628" s="14"/>
    </row>
    <row r="629" ht="59.25" customHeight="1">
      <c r="A629" s="14"/>
      <c r="B629" s="14"/>
      <c r="C629" s="14"/>
      <c r="D629" s="14"/>
      <c r="E629" s="14"/>
    </row>
    <row r="630" ht="59.25" customHeight="1">
      <c r="A630" s="14"/>
      <c r="B630" s="14"/>
      <c r="C630" s="14"/>
      <c r="D630" s="14"/>
      <c r="E630" s="14"/>
    </row>
    <row r="631" ht="59.25" customHeight="1">
      <c r="A631" s="14"/>
      <c r="B631" s="14"/>
      <c r="C631" s="14"/>
      <c r="D631" s="14"/>
      <c r="E631" s="14"/>
    </row>
    <row r="632" ht="59.25" customHeight="1">
      <c r="A632" s="14"/>
      <c r="B632" s="14"/>
      <c r="C632" s="14"/>
      <c r="D632" s="14"/>
      <c r="E632" s="14"/>
    </row>
    <row r="633" ht="59.25" customHeight="1">
      <c r="A633" s="14"/>
      <c r="B633" s="14"/>
      <c r="C633" s="14"/>
      <c r="D633" s="14"/>
      <c r="E633" s="14"/>
    </row>
    <row r="634" ht="59.25" customHeight="1">
      <c r="A634" s="14"/>
      <c r="B634" s="14"/>
      <c r="C634" s="14"/>
      <c r="D634" s="14"/>
      <c r="E634" s="14"/>
    </row>
    <row r="635" ht="59.25" customHeight="1">
      <c r="A635" s="14"/>
      <c r="B635" s="14"/>
      <c r="C635" s="14"/>
      <c r="D635" s="14"/>
      <c r="E635" s="14"/>
    </row>
    <row r="636" ht="59.25" customHeight="1">
      <c r="A636" s="14"/>
      <c r="B636" s="14"/>
      <c r="C636" s="14"/>
      <c r="D636" s="14"/>
      <c r="E636" s="14"/>
    </row>
    <row r="637" ht="59.25" customHeight="1">
      <c r="A637" s="14"/>
      <c r="B637" s="14"/>
      <c r="C637" s="14"/>
      <c r="D637" s="14"/>
      <c r="E637" s="14"/>
    </row>
    <row r="638" ht="59.25" customHeight="1">
      <c r="A638" s="14"/>
      <c r="B638" s="14"/>
      <c r="C638" s="14"/>
      <c r="D638" s="14"/>
      <c r="E638" s="14"/>
    </row>
    <row r="639" ht="59.25" customHeight="1">
      <c r="A639" s="14"/>
      <c r="B639" s="14"/>
      <c r="C639" s="14"/>
      <c r="D639" s="14"/>
      <c r="E639" s="14"/>
    </row>
    <row r="640" ht="59.25" customHeight="1">
      <c r="A640" s="14"/>
      <c r="B640" s="14"/>
      <c r="C640" s="14"/>
      <c r="D640" s="14"/>
      <c r="E640" s="14"/>
    </row>
    <row r="641" ht="59.25" customHeight="1">
      <c r="A641" s="14"/>
      <c r="B641" s="14"/>
      <c r="C641" s="14"/>
      <c r="D641" s="14"/>
      <c r="E641" s="14"/>
    </row>
    <row r="642" ht="59.25" customHeight="1">
      <c r="A642" s="14"/>
      <c r="B642" s="14"/>
      <c r="C642" s="14"/>
      <c r="D642" s="14"/>
      <c r="E642" s="14"/>
    </row>
    <row r="643" ht="59.25" customHeight="1">
      <c r="A643" s="14"/>
      <c r="B643" s="14"/>
      <c r="C643" s="14"/>
      <c r="D643" s="14"/>
      <c r="E643" s="14"/>
    </row>
    <row r="644" ht="59.25" customHeight="1">
      <c r="A644" s="14"/>
      <c r="B644" s="14"/>
      <c r="C644" s="14"/>
      <c r="D644" s="14"/>
      <c r="E644" s="14"/>
    </row>
    <row r="645" ht="59.25" customHeight="1">
      <c r="A645" s="14"/>
      <c r="B645" s="14"/>
      <c r="C645" s="14"/>
      <c r="D645" s="14"/>
      <c r="E645" s="14"/>
    </row>
    <row r="646" ht="59.25" customHeight="1">
      <c r="A646" s="14"/>
      <c r="B646" s="14"/>
      <c r="C646" s="14"/>
      <c r="D646" s="14"/>
      <c r="E646" s="14"/>
    </row>
    <row r="647" ht="59.25" customHeight="1">
      <c r="A647" s="14"/>
      <c r="B647" s="14"/>
      <c r="C647" s="14"/>
      <c r="D647" s="14"/>
      <c r="E647" s="14"/>
    </row>
    <row r="648" ht="59.25" customHeight="1">
      <c r="A648" s="14"/>
      <c r="B648" s="14"/>
      <c r="C648" s="14"/>
      <c r="D648" s="14"/>
      <c r="E648" s="14"/>
    </row>
    <row r="649" ht="59.25" customHeight="1">
      <c r="A649" s="14"/>
      <c r="B649" s="14"/>
      <c r="C649" s="14"/>
      <c r="D649" s="14"/>
      <c r="E649" s="14"/>
    </row>
    <row r="650" ht="59.25" customHeight="1">
      <c r="A650" s="14"/>
      <c r="B650" s="14"/>
      <c r="C650" s="14"/>
      <c r="D650" s="14"/>
      <c r="E650" s="14"/>
    </row>
    <row r="651" ht="59.25" customHeight="1">
      <c r="A651" s="14"/>
      <c r="B651" s="14"/>
      <c r="C651" s="14"/>
      <c r="D651" s="14"/>
      <c r="E651" s="14"/>
    </row>
    <row r="652" ht="59.25" customHeight="1">
      <c r="A652" s="14"/>
      <c r="B652" s="14"/>
      <c r="C652" s="14"/>
      <c r="D652" s="14"/>
      <c r="E652" s="14"/>
    </row>
    <row r="653" ht="59.25" customHeight="1">
      <c r="A653" s="14"/>
      <c r="B653" s="14"/>
      <c r="C653" s="14"/>
      <c r="D653" s="14"/>
      <c r="E653" s="14"/>
    </row>
    <row r="654" ht="59.25" customHeight="1">
      <c r="A654" s="14"/>
      <c r="B654" s="14"/>
      <c r="C654" s="14"/>
      <c r="D654" s="14"/>
      <c r="E654" s="14"/>
    </row>
    <row r="655" ht="59.25" customHeight="1">
      <c r="A655" s="14"/>
      <c r="B655" s="14"/>
      <c r="C655" s="14"/>
      <c r="D655" s="14"/>
      <c r="E655" s="14"/>
    </row>
    <row r="656" ht="59.25" customHeight="1">
      <c r="A656" s="14"/>
      <c r="B656" s="14"/>
      <c r="C656" s="14"/>
      <c r="D656" s="14"/>
      <c r="E656" s="14"/>
    </row>
    <row r="657" ht="59.25" customHeight="1">
      <c r="A657" s="14"/>
      <c r="B657" s="14"/>
      <c r="C657" s="14"/>
      <c r="D657" s="14"/>
      <c r="E657" s="14"/>
    </row>
    <row r="658" ht="59.25" customHeight="1">
      <c r="A658" s="14"/>
      <c r="B658" s="14"/>
      <c r="C658" s="14"/>
      <c r="D658" s="14"/>
      <c r="E658" s="14"/>
    </row>
    <row r="659" ht="59.25" customHeight="1">
      <c r="A659" s="14"/>
      <c r="B659" s="14"/>
      <c r="C659" s="14"/>
      <c r="D659" s="14"/>
      <c r="E659" s="14"/>
    </row>
    <row r="660" ht="59.25" customHeight="1">
      <c r="A660" s="14"/>
      <c r="B660" s="14"/>
      <c r="C660" s="14"/>
      <c r="D660" s="14"/>
      <c r="E660" s="14"/>
    </row>
    <row r="661" ht="59.25" customHeight="1">
      <c r="A661" s="14"/>
      <c r="B661" s="14"/>
      <c r="C661" s="14"/>
      <c r="D661" s="14"/>
      <c r="E661" s="14"/>
    </row>
    <row r="662" ht="59.25" customHeight="1">
      <c r="A662" s="14"/>
      <c r="B662" s="14"/>
      <c r="C662" s="14"/>
      <c r="D662" s="14"/>
      <c r="E662" s="14"/>
    </row>
    <row r="663" ht="59.25" customHeight="1">
      <c r="A663" s="14"/>
      <c r="B663" s="14"/>
      <c r="C663" s="14"/>
      <c r="D663" s="14"/>
      <c r="E663" s="14"/>
    </row>
    <row r="664" ht="59.25" customHeight="1">
      <c r="A664" s="14"/>
      <c r="B664" s="14"/>
      <c r="C664" s="14"/>
      <c r="D664" s="14"/>
      <c r="E664" s="14"/>
    </row>
    <row r="665" ht="59.25" customHeight="1">
      <c r="A665" s="14"/>
      <c r="B665" s="14"/>
      <c r="C665" s="14"/>
      <c r="D665" s="14"/>
      <c r="E665" s="14"/>
    </row>
    <row r="666" ht="59.25" customHeight="1">
      <c r="A666" s="14"/>
      <c r="B666" s="14"/>
      <c r="C666" s="14"/>
      <c r="D666" s="14"/>
      <c r="E666" s="14"/>
    </row>
    <row r="667" ht="59.25" customHeight="1">
      <c r="A667" s="14"/>
      <c r="B667" s="14"/>
      <c r="C667" s="14"/>
      <c r="D667" s="14"/>
      <c r="E667" s="14"/>
    </row>
    <row r="668" ht="59.25" customHeight="1">
      <c r="A668" s="14"/>
      <c r="B668" s="14"/>
      <c r="C668" s="14"/>
      <c r="D668" s="14"/>
      <c r="E668" s="14"/>
    </row>
    <row r="669" ht="59.25" customHeight="1">
      <c r="A669" s="14"/>
      <c r="B669" s="14"/>
      <c r="C669" s="14"/>
      <c r="D669" s="14"/>
      <c r="E669" s="14"/>
    </row>
    <row r="670" ht="59.25" customHeight="1">
      <c r="A670" s="14"/>
      <c r="B670" s="14"/>
      <c r="C670" s="14"/>
      <c r="D670" s="14"/>
      <c r="E670" s="14"/>
    </row>
    <row r="671" ht="59.25" customHeight="1">
      <c r="A671" s="14"/>
      <c r="B671" s="14"/>
      <c r="C671" s="14"/>
      <c r="D671" s="14"/>
      <c r="E671" s="14"/>
    </row>
    <row r="672" ht="59.25" customHeight="1">
      <c r="A672" s="14"/>
      <c r="B672" s="14"/>
      <c r="C672" s="14"/>
      <c r="D672" s="14"/>
      <c r="E672" s="14"/>
    </row>
    <row r="673" ht="59.25" customHeight="1">
      <c r="A673" s="14"/>
      <c r="B673" s="14"/>
      <c r="C673" s="14"/>
      <c r="D673" s="14"/>
      <c r="E673" s="14"/>
    </row>
    <row r="674" ht="59.25" customHeight="1">
      <c r="A674" s="14"/>
      <c r="B674" s="14"/>
      <c r="C674" s="14"/>
      <c r="D674" s="14"/>
      <c r="E674" s="14"/>
    </row>
    <row r="675" ht="59.25" customHeight="1">
      <c r="A675" s="14"/>
      <c r="B675" s="14"/>
      <c r="C675" s="14"/>
      <c r="D675" s="14"/>
      <c r="E675" s="14"/>
    </row>
    <row r="676" ht="59.25" customHeight="1">
      <c r="A676" s="14"/>
      <c r="B676" s="14"/>
      <c r="C676" s="14"/>
      <c r="D676" s="14"/>
      <c r="E676" s="14"/>
    </row>
    <row r="677" ht="59.25" customHeight="1">
      <c r="A677" s="14"/>
      <c r="B677" s="14"/>
      <c r="C677" s="14"/>
      <c r="D677" s="14"/>
      <c r="E677" s="14"/>
    </row>
    <row r="678" ht="59.25" customHeight="1">
      <c r="A678" s="14"/>
      <c r="B678" s="14"/>
      <c r="C678" s="14"/>
      <c r="D678" s="14"/>
      <c r="E678" s="14"/>
    </row>
    <row r="679" ht="59.25" customHeight="1">
      <c r="A679" s="14"/>
      <c r="B679" s="14"/>
      <c r="C679" s="14"/>
      <c r="D679" s="14"/>
      <c r="E679" s="14"/>
    </row>
    <row r="680" ht="59.25" customHeight="1">
      <c r="A680" s="14"/>
      <c r="B680" s="14"/>
      <c r="C680" s="14"/>
      <c r="D680" s="14"/>
      <c r="E680" s="14"/>
    </row>
    <row r="681" ht="59.25" customHeight="1">
      <c r="A681" s="14"/>
      <c r="B681" s="14"/>
      <c r="C681" s="14"/>
      <c r="D681" s="14"/>
      <c r="E681" s="14"/>
    </row>
    <row r="682" ht="59.25" customHeight="1">
      <c r="A682" s="14"/>
      <c r="B682" s="14"/>
      <c r="C682" s="14"/>
      <c r="D682" s="14"/>
      <c r="E682" s="14"/>
    </row>
    <row r="683" ht="59.25" customHeight="1">
      <c r="A683" s="14"/>
      <c r="B683" s="14"/>
      <c r="C683" s="14"/>
      <c r="D683" s="14"/>
      <c r="E683" s="14"/>
    </row>
    <row r="684" ht="59.25" customHeight="1">
      <c r="A684" s="14"/>
      <c r="B684" s="14"/>
      <c r="C684" s="14"/>
      <c r="D684" s="14"/>
      <c r="E684" s="14"/>
    </row>
    <row r="685" ht="59.25" customHeight="1">
      <c r="A685" s="14"/>
      <c r="B685" s="14"/>
      <c r="C685" s="14"/>
      <c r="D685" s="14"/>
      <c r="E685" s="14"/>
    </row>
    <row r="686" ht="59.25" customHeight="1">
      <c r="A686" s="14"/>
      <c r="B686" s="14"/>
      <c r="C686" s="14"/>
      <c r="D686" s="14"/>
      <c r="E686" s="14"/>
    </row>
    <row r="687" ht="59.25" customHeight="1">
      <c r="A687" s="14"/>
      <c r="B687" s="14"/>
      <c r="C687" s="14"/>
      <c r="D687" s="14"/>
      <c r="E687" s="14"/>
    </row>
    <row r="688" ht="59.25" customHeight="1">
      <c r="A688" s="14"/>
      <c r="B688" s="14"/>
      <c r="C688" s="14"/>
      <c r="D688" s="14"/>
      <c r="E688" s="14"/>
    </row>
    <row r="689" ht="59.25" customHeight="1">
      <c r="A689" s="14"/>
      <c r="B689" s="14"/>
      <c r="C689" s="14"/>
      <c r="D689" s="14"/>
      <c r="E689" s="14"/>
    </row>
    <row r="690" ht="59.25" customHeight="1">
      <c r="A690" s="14"/>
      <c r="B690" s="14"/>
      <c r="C690" s="14"/>
      <c r="D690" s="14"/>
      <c r="E690" s="14"/>
    </row>
    <row r="691" ht="59.25" customHeight="1">
      <c r="A691" s="14"/>
      <c r="B691" s="14"/>
      <c r="C691" s="14"/>
      <c r="D691" s="14"/>
      <c r="E691" s="14"/>
    </row>
    <row r="692" ht="59.25" customHeight="1">
      <c r="A692" s="14"/>
      <c r="B692" s="14"/>
      <c r="C692" s="14"/>
      <c r="D692" s="14"/>
      <c r="E692" s="14"/>
    </row>
    <row r="693" ht="59.25" customHeight="1">
      <c r="A693" s="14"/>
      <c r="B693" s="14"/>
      <c r="C693" s="14"/>
      <c r="D693" s="14"/>
      <c r="E693" s="14"/>
    </row>
    <row r="694" ht="59.25" customHeight="1">
      <c r="A694" s="14"/>
      <c r="B694" s="14"/>
      <c r="C694" s="14"/>
      <c r="D694" s="14"/>
      <c r="E694" s="14"/>
    </row>
    <row r="695" ht="59.25" customHeight="1">
      <c r="A695" s="14"/>
      <c r="B695" s="14"/>
      <c r="C695" s="14"/>
      <c r="D695" s="14"/>
      <c r="E695" s="14"/>
    </row>
    <row r="696" ht="59.25" customHeight="1">
      <c r="A696" s="14"/>
      <c r="B696" s="14"/>
      <c r="C696" s="14"/>
      <c r="D696" s="14"/>
      <c r="E696" s="14"/>
    </row>
    <row r="697" ht="59.25" customHeight="1">
      <c r="A697" s="14"/>
      <c r="B697" s="14"/>
      <c r="C697" s="14"/>
      <c r="D697" s="14"/>
      <c r="E697" s="14"/>
    </row>
    <row r="698" ht="59.25" customHeight="1">
      <c r="A698" s="14"/>
      <c r="B698" s="14"/>
      <c r="C698" s="14"/>
      <c r="D698" s="14"/>
      <c r="E698" s="14"/>
    </row>
    <row r="699" ht="59.25" customHeight="1">
      <c r="A699" s="14"/>
      <c r="B699" s="14"/>
      <c r="C699" s="14"/>
      <c r="D699" s="14"/>
      <c r="E699" s="14"/>
    </row>
    <row r="700" ht="59.25" customHeight="1">
      <c r="A700" s="14"/>
      <c r="B700" s="14"/>
      <c r="C700" s="14"/>
      <c r="D700" s="14"/>
      <c r="E700" s="14"/>
    </row>
    <row r="701" ht="59.25" customHeight="1">
      <c r="A701" s="14"/>
      <c r="B701" s="14"/>
      <c r="C701" s="14"/>
      <c r="D701" s="14"/>
      <c r="E701" s="14"/>
    </row>
    <row r="702" ht="59.25" customHeight="1">
      <c r="A702" s="14"/>
      <c r="B702" s="14"/>
      <c r="C702" s="14"/>
      <c r="D702" s="14"/>
      <c r="E702" s="14"/>
    </row>
    <row r="703" ht="59.25" customHeight="1">
      <c r="A703" s="14"/>
      <c r="B703" s="14"/>
      <c r="C703" s="14"/>
      <c r="D703" s="14"/>
      <c r="E703" s="14"/>
    </row>
    <row r="704" ht="59.25" customHeight="1">
      <c r="A704" s="14"/>
      <c r="B704" s="14"/>
      <c r="C704" s="14"/>
      <c r="D704" s="14"/>
      <c r="E704" s="14"/>
    </row>
    <row r="705" ht="59.25" customHeight="1">
      <c r="A705" s="14"/>
      <c r="B705" s="14"/>
      <c r="C705" s="14"/>
      <c r="D705" s="14"/>
      <c r="E705" s="14"/>
    </row>
    <row r="706" ht="59.25" customHeight="1">
      <c r="A706" s="14"/>
      <c r="B706" s="14"/>
      <c r="C706" s="14"/>
      <c r="D706" s="14"/>
      <c r="E706" s="14"/>
    </row>
    <row r="707" ht="59.25" customHeight="1">
      <c r="A707" s="14"/>
      <c r="B707" s="14"/>
      <c r="C707" s="14"/>
      <c r="D707" s="14"/>
      <c r="E707" s="14"/>
    </row>
    <row r="708" ht="59.25" customHeight="1">
      <c r="A708" s="14"/>
      <c r="B708" s="14"/>
      <c r="C708" s="14"/>
      <c r="D708" s="14"/>
      <c r="E708" s="14"/>
    </row>
    <row r="709" ht="59.25" customHeight="1">
      <c r="A709" s="14"/>
      <c r="B709" s="14"/>
      <c r="C709" s="14"/>
      <c r="D709" s="14"/>
      <c r="E709" s="14"/>
    </row>
    <row r="710" ht="59.25" customHeight="1">
      <c r="A710" s="14"/>
      <c r="B710" s="14"/>
      <c r="C710" s="14"/>
      <c r="D710" s="14"/>
      <c r="E710" s="14"/>
    </row>
    <row r="711" ht="59.25" customHeight="1">
      <c r="A711" s="14"/>
      <c r="B711" s="14"/>
      <c r="C711" s="14"/>
      <c r="D711" s="14"/>
      <c r="E711" s="14"/>
    </row>
    <row r="712" ht="59.25" customHeight="1">
      <c r="A712" s="14"/>
      <c r="B712" s="14"/>
      <c r="C712" s="14"/>
      <c r="D712" s="14"/>
      <c r="E712" s="14"/>
    </row>
    <row r="713" ht="59.25" customHeight="1">
      <c r="A713" s="14"/>
      <c r="B713" s="14"/>
      <c r="C713" s="14"/>
      <c r="D713" s="14"/>
      <c r="E713" s="14"/>
    </row>
    <row r="714" ht="59.25" customHeight="1">
      <c r="A714" s="14"/>
      <c r="B714" s="14"/>
      <c r="C714" s="14"/>
      <c r="D714" s="14"/>
      <c r="E714" s="14"/>
    </row>
    <row r="715" ht="59.25" customHeight="1">
      <c r="A715" s="14"/>
      <c r="B715" s="14"/>
      <c r="C715" s="14"/>
      <c r="D715" s="14"/>
      <c r="E715" s="14"/>
    </row>
    <row r="716" ht="59.25" customHeight="1">
      <c r="A716" s="14"/>
      <c r="B716" s="14"/>
      <c r="C716" s="14"/>
      <c r="D716" s="14"/>
      <c r="E716" s="14"/>
    </row>
    <row r="717" ht="59.25" customHeight="1">
      <c r="A717" s="14"/>
      <c r="B717" s="14"/>
      <c r="C717" s="14"/>
      <c r="D717" s="14"/>
      <c r="E717" s="14"/>
    </row>
    <row r="718" ht="59.25" customHeight="1">
      <c r="A718" s="14"/>
      <c r="B718" s="14"/>
      <c r="C718" s="14"/>
      <c r="D718" s="14"/>
      <c r="E718" s="14"/>
    </row>
    <row r="719" ht="59.25" customHeight="1">
      <c r="A719" s="14"/>
      <c r="B719" s="14"/>
      <c r="C719" s="14"/>
      <c r="D719" s="14"/>
      <c r="E719" s="14"/>
    </row>
    <row r="720" ht="59.25" customHeight="1">
      <c r="A720" s="14"/>
      <c r="B720" s="14"/>
      <c r="C720" s="14"/>
      <c r="D720" s="14"/>
      <c r="E720" s="14"/>
    </row>
    <row r="721" ht="59.25" customHeight="1">
      <c r="A721" s="14"/>
      <c r="B721" s="14"/>
      <c r="C721" s="14"/>
      <c r="D721" s="14"/>
      <c r="E721" s="14"/>
    </row>
    <row r="722" ht="59.25" customHeight="1">
      <c r="A722" s="14"/>
      <c r="B722" s="14"/>
      <c r="C722" s="14"/>
      <c r="D722" s="14"/>
      <c r="E722" s="14"/>
    </row>
    <row r="723" ht="59.25" customHeight="1">
      <c r="A723" s="14"/>
      <c r="B723" s="14"/>
      <c r="C723" s="14"/>
      <c r="D723" s="14"/>
      <c r="E723" s="14"/>
    </row>
    <row r="724" ht="59.25" customHeight="1">
      <c r="A724" s="14"/>
      <c r="B724" s="14"/>
      <c r="C724" s="14"/>
      <c r="D724" s="14"/>
      <c r="E724" s="14"/>
    </row>
    <row r="725" ht="59.25" customHeight="1">
      <c r="A725" s="14"/>
      <c r="B725" s="14"/>
      <c r="C725" s="14"/>
      <c r="D725" s="14"/>
      <c r="E725" s="14"/>
    </row>
    <row r="726" ht="59.25" customHeight="1">
      <c r="A726" s="14"/>
      <c r="B726" s="14"/>
      <c r="C726" s="14"/>
      <c r="D726" s="14"/>
      <c r="E726" s="14"/>
    </row>
    <row r="727" ht="59.25" customHeight="1">
      <c r="A727" s="14"/>
      <c r="B727" s="14"/>
      <c r="C727" s="14"/>
      <c r="D727" s="14"/>
      <c r="E727" s="14"/>
    </row>
    <row r="728" ht="59.25" customHeight="1">
      <c r="A728" s="14"/>
      <c r="B728" s="14"/>
      <c r="C728" s="14"/>
      <c r="D728" s="14"/>
      <c r="E728" s="14"/>
    </row>
    <row r="729" ht="59.25" customHeight="1">
      <c r="A729" s="14"/>
      <c r="B729" s="14"/>
      <c r="C729" s="14"/>
      <c r="D729" s="14"/>
      <c r="E729" s="14"/>
    </row>
    <row r="730" ht="59.25" customHeight="1">
      <c r="A730" s="14"/>
      <c r="B730" s="14"/>
      <c r="C730" s="14"/>
      <c r="D730" s="14"/>
      <c r="E730" s="14"/>
    </row>
    <row r="731" ht="59.25" customHeight="1">
      <c r="A731" s="14"/>
      <c r="B731" s="14"/>
      <c r="C731" s="14"/>
      <c r="D731" s="14"/>
      <c r="E731" s="14"/>
    </row>
    <row r="732" ht="59.25" customHeight="1">
      <c r="A732" s="14"/>
      <c r="B732" s="14"/>
      <c r="C732" s="14"/>
      <c r="D732" s="14"/>
      <c r="E732" s="14"/>
    </row>
    <row r="733" ht="59.25" customHeight="1">
      <c r="A733" s="14"/>
      <c r="B733" s="14"/>
      <c r="C733" s="14"/>
      <c r="D733" s="14"/>
      <c r="E733" s="14"/>
    </row>
    <row r="734" ht="59.25" customHeight="1">
      <c r="A734" s="14"/>
      <c r="B734" s="14"/>
      <c r="C734" s="14"/>
      <c r="D734" s="14"/>
      <c r="E734" s="14"/>
    </row>
    <row r="735" ht="59.25" customHeight="1">
      <c r="A735" s="14"/>
      <c r="B735" s="14"/>
      <c r="C735" s="14"/>
      <c r="D735" s="14"/>
      <c r="E735" s="14"/>
    </row>
    <row r="736" ht="59.25" customHeight="1">
      <c r="A736" s="14"/>
      <c r="B736" s="14"/>
      <c r="C736" s="14"/>
      <c r="D736" s="14"/>
      <c r="E736" s="14"/>
    </row>
    <row r="737" ht="59.25" customHeight="1">
      <c r="A737" s="14"/>
      <c r="B737" s="14"/>
      <c r="C737" s="14"/>
      <c r="D737" s="14"/>
      <c r="E737" s="14"/>
    </row>
    <row r="738" ht="59.25" customHeight="1">
      <c r="A738" s="14"/>
      <c r="B738" s="14"/>
      <c r="C738" s="14"/>
      <c r="D738" s="14"/>
      <c r="E738" s="14"/>
    </row>
    <row r="739" ht="59.25" customHeight="1">
      <c r="A739" s="14"/>
      <c r="B739" s="14"/>
      <c r="C739" s="14"/>
      <c r="D739" s="14"/>
      <c r="E739" s="14"/>
    </row>
    <row r="740" ht="59.25" customHeight="1">
      <c r="A740" s="14"/>
      <c r="B740" s="14"/>
      <c r="C740" s="14"/>
      <c r="D740" s="14"/>
      <c r="E740" s="14"/>
    </row>
    <row r="741" ht="59.25" customHeight="1">
      <c r="A741" s="14"/>
      <c r="B741" s="14"/>
      <c r="C741" s="14"/>
      <c r="D741" s="14"/>
      <c r="E741" s="14"/>
    </row>
    <row r="742" ht="59.25" customHeight="1">
      <c r="A742" s="14"/>
      <c r="B742" s="14"/>
      <c r="C742" s="14"/>
      <c r="D742" s="14"/>
      <c r="E742" s="14"/>
    </row>
    <row r="743" ht="59.25" customHeight="1">
      <c r="A743" s="14"/>
      <c r="B743" s="14"/>
      <c r="C743" s="14"/>
      <c r="D743" s="14"/>
      <c r="E743" s="14"/>
    </row>
    <row r="744" ht="59.25" customHeight="1">
      <c r="A744" s="14"/>
      <c r="B744" s="14"/>
      <c r="C744" s="14"/>
      <c r="D744" s="14"/>
      <c r="E744" s="14"/>
    </row>
    <row r="745" ht="59.25" customHeight="1">
      <c r="A745" s="14"/>
      <c r="B745" s="14"/>
      <c r="C745" s="14"/>
      <c r="D745" s="14"/>
      <c r="E745" s="14"/>
    </row>
    <row r="746" ht="59.25" customHeight="1">
      <c r="A746" s="14"/>
      <c r="B746" s="14"/>
      <c r="C746" s="14"/>
      <c r="D746" s="14"/>
      <c r="E746" s="14"/>
    </row>
    <row r="747" ht="59.25" customHeight="1">
      <c r="A747" s="14"/>
      <c r="B747" s="14"/>
      <c r="C747" s="14"/>
      <c r="D747" s="14"/>
      <c r="E747" s="14"/>
    </row>
    <row r="748" ht="59.25" customHeight="1">
      <c r="A748" s="14"/>
      <c r="B748" s="14"/>
      <c r="C748" s="14"/>
      <c r="D748" s="14"/>
      <c r="E748" s="14"/>
    </row>
    <row r="749" ht="59.25" customHeight="1">
      <c r="A749" s="14"/>
      <c r="B749" s="14"/>
      <c r="C749" s="14"/>
      <c r="D749" s="14"/>
      <c r="E749" s="14"/>
    </row>
    <row r="750" ht="59.25" customHeight="1">
      <c r="A750" s="14"/>
      <c r="B750" s="14"/>
      <c r="C750" s="14"/>
      <c r="D750" s="14"/>
      <c r="E750" s="14"/>
    </row>
    <row r="751" ht="59.25" customHeight="1">
      <c r="A751" s="14"/>
      <c r="B751" s="14"/>
      <c r="C751" s="14"/>
      <c r="D751" s="14"/>
      <c r="E751" s="14"/>
    </row>
    <row r="752" ht="59.25" customHeight="1">
      <c r="A752" s="14"/>
      <c r="B752" s="14"/>
      <c r="C752" s="14"/>
      <c r="D752" s="14"/>
      <c r="E752" s="14"/>
    </row>
    <row r="753" ht="59.25" customHeight="1">
      <c r="A753" s="14"/>
      <c r="B753" s="14"/>
      <c r="C753" s="14"/>
      <c r="D753" s="14"/>
      <c r="E753" s="14"/>
    </row>
    <row r="754" ht="59.25" customHeight="1">
      <c r="A754" s="14"/>
      <c r="B754" s="14"/>
      <c r="C754" s="14"/>
      <c r="D754" s="14"/>
      <c r="E754" s="14"/>
    </row>
    <row r="755" ht="59.25" customHeight="1">
      <c r="A755" s="14"/>
      <c r="B755" s="14"/>
      <c r="C755" s="14"/>
      <c r="D755" s="14"/>
      <c r="E755" s="14"/>
    </row>
    <row r="756" ht="59.25" customHeight="1">
      <c r="A756" s="14"/>
      <c r="B756" s="14"/>
      <c r="C756" s="14"/>
      <c r="D756" s="14"/>
      <c r="E756" s="14"/>
    </row>
    <row r="757" ht="59.25" customHeight="1">
      <c r="A757" s="14"/>
      <c r="B757" s="14"/>
      <c r="C757" s="14"/>
      <c r="D757" s="14"/>
      <c r="E757" s="14"/>
    </row>
    <row r="758" ht="59.25" customHeight="1">
      <c r="A758" s="14"/>
      <c r="B758" s="14"/>
      <c r="C758" s="14"/>
      <c r="D758" s="14"/>
      <c r="E758" s="14"/>
    </row>
    <row r="759" ht="59.25" customHeight="1">
      <c r="A759" s="14"/>
      <c r="B759" s="14"/>
      <c r="C759" s="14"/>
      <c r="D759" s="14"/>
      <c r="E759" s="14"/>
    </row>
    <row r="760" ht="59.25" customHeight="1">
      <c r="A760" s="14"/>
      <c r="B760" s="14"/>
      <c r="C760" s="14"/>
      <c r="D760" s="14"/>
      <c r="E760" s="14"/>
    </row>
    <row r="761" ht="59.25" customHeight="1">
      <c r="A761" s="14"/>
      <c r="B761" s="14"/>
      <c r="C761" s="14"/>
      <c r="D761" s="14"/>
      <c r="E761" s="14"/>
    </row>
    <row r="762" ht="59.25" customHeight="1">
      <c r="A762" s="14"/>
      <c r="B762" s="14"/>
      <c r="C762" s="14"/>
      <c r="D762" s="14"/>
      <c r="E762" s="14"/>
    </row>
    <row r="763" ht="59.25" customHeight="1">
      <c r="A763" s="14"/>
      <c r="B763" s="14"/>
      <c r="C763" s="14"/>
      <c r="D763" s="14"/>
      <c r="E763" s="14"/>
    </row>
    <row r="764" ht="59.25" customHeight="1">
      <c r="A764" s="14"/>
      <c r="B764" s="14"/>
      <c r="C764" s="14"/>
      <c r="D764" s="14"/>
      <c r="E764" s="14"/>
    </row>
    <row r="765" ht="59.25" customHeight="1">
      <c r="A765" s="14"/>
      <c r="B765" s="14"/>
      <c r="C765" s="14"/>
      <c r="D765" s="14"/>
      <c r="E765" s="14"/>
    </row>
    <row r="766" ht="59.25" customHeight="1">
      <c r="A766" s="14"/>
      <c r="B766" s="14"/>
      <c r="C766" s="14"/>
      <c r="D766" s="14"/>
      <c r="E766" s="14"/>
    </row>
    <row r="767" ht="59.25" customHeight="1">
      <c r="A767" s="14"/>
      <c r="B767" s="14"/>
      <c r="C767" s="14"/>
      <c r="D767" s="14"/>
      <c r="E767" s="14"/>
    </row>
    <row r="768" ht="59.25" customHeight="1">
      <c r="A768" s="14"/>
      <c r="B768" s="14"/>
      <c r="C768" s="14"/>
      <c r="D768" s="14"/>
      <c r="E768" s="14"/>
    </row>
    <row r="769" ht="59.25" customHeight="1">
      <c r="A769" s="14"/>
      <c r="B769" s="14"/>
      <c r="C769" s="14"/>
      <c r="D769" s="14"/>
      <c r="E769" s="14"/>
    </row>
    <row r="770" ht="59.25" customHeight="1">
      <c r="A770" s="14"/>
      <c r="B770" s="14"/>
      <c r="C770" s="14"/>
      <c r="D770" s="14"/>
      <c r="E770" s="14"/>
    </row>
    <row r="771" ht="59.25" customHeight="1">
      <c r="A771" s="14"/>
      <c r="B771" s="14"/>
      <c r="C771" s="14"/>
      <c r="D771" s="14"/>
      <c r="E771" s="14"/>
    </row>
    <row r="772" ht="59.25" customHeight="1">
      <c r="A772" s="14"/>
      <c r="B772" s="14"/>
      <c r="C772" s="14"/>
      <c r="D772" s="14"/>
      <c r="E772" s="14"/>
    </row>
    <row r="773" ht="59.25" customHeight="1">
      <c r="A773" s="14"/>
      <c r="B773" s="14"/>
      <c r="C773" s="14"/>
      <c r="D773" s="14"/>
      <c r="E773" s="14"/>
    </row>
    <row r="774" ht="59.25" customHeight="1">
      <c r="A774" s="14"/>
      <c r="B774" s="14"/>
      <c r="C774" s="14"/>
      <c r="D774" s="14"/>
      <c r="E774" s="14"/>
    </row>
    <row r="775" ht="59.25" customHeight="1">
      <c r="A775" s="14"/>
      <c r="B775" s="14"/>
      <c r="C775" s="14"/>
      <c r="D775" s="14"/>
      <c r="E775" s="14"/>
    </row>
    <row r="776" ht="59.25" customHeight="1">
      <c r="A776" s="14"/>
      <c r="B776" s="14"/>
      <c r="C776" s="14"/>
      <c r="D776" s="14"/>
      <c r="E776" s="14"/>
    </row>
    <row r="777" ht="59.25" customHeight="1">
      <c r="A777" s="14"/>
      <c r="B777" s="14"/>
      <c r="C777" s="14"/>
      <c r="D777" s="14"/>
      <c r="E777" s="14"/>
    </row>
    <row r="778" ht="59.25" customHeight="1">
      <c r="A778" s="14"/>
      <c r="B778" s="14"/>
      <c r="C778" s="14"/>
      <c r="D778" s="14"/>
      <c r="E778" s="14"/>
    </row>
    <row r="779" ht="59.25" customHeight="1">
      <c r="A779" s="14"/>
      <c r="B779" s="14"/>
      <c r="C779" s="14"/>
      <c r="D779" s="14"/>
      <c r="E779" s="14"/>
    </row>
    <row r="780" ht="59.25" customHeight="1">
      <c r="A780" s="14"/>
      <c r="B780" s="14"/>
      <c r="C780" s="14"/>
      <c r="D780" s="14"/>
      <c r="E780" s="14"/>
    </row>
    <row r="781" ht="59.25" customHeight="1">
      <c r="A781" s="14"/>
      <c r="B781" s="14"/>
      <c r="C781" s="14"/>
      <c r="D781" s="14"/>
      <c r="E781" s="14"/>
    </row>
    <row r="782" ht="59.25" customHeight="1">
      <c r="A782" s="14"/>
      <c r="B782" s="14"/>
      <c r="C782" s="14"/>
      <c r="D782" s="14"/>
      <c r="E782" s="14"/>
    </row>
    <row r="783" ht="59.25" customHeight="1">
      <c r="A783" s="14"/>
      <c r="B783" s="14"/>
      <c r="C783" s="14"/>
      <c r="D783" s="14"/>
      <c r="E783" s="14"/>
    </row>
    <row r="784" ht="59.25" customHeight="1">
      <c r="A784" s="14"/>
      <c r="B784" s="14"/>
      <c r="C784" s="14"/>
      <c r="D784" s="14"/>
      <c r="E784" s="14"/>
    </row>
    <row r="785" ht="59.25" customHeight="1">
      <c r="A785" s="14"/>
      <c r="B785" s="14"/>
      <c r="C785" s="14"/>
      <c r="D785" s="14"/>
      <c r="E785" s="14"/>
    </row>
    <row r="786" ht="59.25" customHeight="1">
      <c r="A786" s="14"/>
      <c r="B786" s="14"/>
      <c r="C786" s="14"/>
      <c r="D786" s="14"/>
      <c r="E786" s="14"/>
    </row>
    <row r="787" ht="59.25" customHeight="1">
      <c r="A787" s="14"/>
      <c r="B787" s="14"/>
      <c r="C787" s="14"/>
      <c r="D787" s="14"/>
      <c r="E787" s="14"/>
    </row>
    <row r="788" ht="59.25" customHeight="1">
      <c r="A788" s="14"/>
      <c r="B788" s="14"/>
      <c r="C788" s="14"/>
      <c r="D788" s="14"/>
      <c r="E788" s="14"/>
    </row>
    <row r="789" ht="59.25" customHeight="1">
      <c r="A789" s="14"/>
      <c r="B789" s="14"/>
      <c r="C789" s="14"/>
      <c r="D789" s="14"/>
      <c r="E789" s="14"/>
    </row>
    <row r="790" ht="59.25" customHeight="1">
      <c r="A790" s="14"/>
      <c r="B790" s="14"/>
      <c r="C790" s="14"/>
      <c r="D790" s="14"/>
      <c r="E790" s="14"/>
    </row>
    <row r="791" ht="59.25" customHeight="1">
      <c r="A791" s="14"/>
      <c r="B791" s="14"/>
      <c r="C791" s="14"/>
      <c r="D791" s="14"/>
      <c r="E791" s="14"/>
    </row>
    <row r="792" ht="59.25" customHeight="1">
      <c r="A792" s="14"/>
      <c r="B792" s="14"/>
      <c r="C792" s="14"/>
      <c r="D792" s="14"/>
      <c r="E792" s="14"/>
    </row>
    <row r="793" ht="59.25" customHeight="1">
      <c r="A793" s="14"/>
      <c r="B793" s="14"/>
      <c r="C793" s="14"/>
      <c r="D793" s="14"/>
      <c r="E793" s="14"/>
    </row>
    <row r="794" ht="59.25" customHeight="1">
      <c r="A794" s="14"/>
      <c r="B794" s="14"/>
      <c r="C794" s="14"/>
      <c r="D794" s="14"/>
      <c r="E794" s="14"/>
    </row>
    <row r="795" ht="59.25" customHeight="1">
      <c r="A795" s="14"/>
      <c r="B795" s="14"/>
      <c r="C795" s="14"/>
      <c r="D795" s="14"/>
      <c r="E795" s="14"/>
    </row>
    <row r="796" ht="59.25" customHeight="1">
      <c r="A796" s="14"/>
      <c r="B796" s="14"/>
      <c r="C796" s="14"/>
      <c r="D796" s="14"/>
      <c r="E796" s="14"/>
    </row>
    <row r="797" ht="59.25" customHeight="1">
      <c r="A797" s="14"/>
      <c r="B797" s="14"/>
      <c r="C797" s="14"/>
      <c r="D797" s="14"/>
      <c r="E797" s="14"/>
    </row>
    <row r="798" ht="59.25" customHeight="1">
      <c r="A798" s="14"/>
      <c r="B798" s="14"/>
      <c r="C798" s="14"/>
      <c r="D798" s="14"/>
      <c r="E798" s="14"/>
    </row>
    <row r="799" ht="59.25" customHeight="1">
      <c r="A799" s="14"/>
      <c r="B799" s="14"/>
      <c r="C799" s="14"/>
      <c r="D799" s="14"/>
      <c r="E799" s="14"/>
    </row>
    <row r="800" ht="59.25" customHeight="1">
      <c r="A800" s="14"/>
      <c r="B800" s="14"/>
      <c r="C800" s="14"/>
      <c r="D800" s="14"/>
      <c r="E800" s="14"/>
    </row>
    <row r="801" ht="59.25" customHeight="1">
      <c r="A801" s="14"/>
      <c r="B801" s="14"/>
      <c r="C801" s="14"/>
      <c r="D801" s="14"/>
      <c r="E801" s="14"/>
    </row>
    <row r="802" ht="59.25" customHeight="1">
      <c r="A802" s="14"/>
      <c r="B802" s="14"/>
      <c r="C802" s="14"/>
      <c r="D802" s="14"/>
      <c r="E802" s="14"/>
    </row>
    <row r="803" ht="59.25" customHeight="1">
      <c r="A803" s="14"/>
      <c r="B803" s="14"/>
      <c r="C803" s="14"/>
      <c r="D803" s="14"/>
      <c r="E803" s="14"/>
    </row>
    <row r="804" ht="59.25" customHeight="1">
      <c r="A804" s="14"/>
      <c r="B804" s="14"/>
      <c r="C804" s="14"/>
      <c r="D804" s="14"/>
      <c r="E804" s="14"/>
    </row>
    <row r="805" ht="59.25" customHeight="1">
      <c r="A805" s="14"/>
      <c r="B805" s="14"/>
      <c r="C805" s="14"/>
      <c r="D805" s="14"/>
      <c r="E805" s="14"/>
    </row>
    <row r="806" ht="59.25" customHeight="1">
      <c r="A806" s="14"/>
      <c r="B806" s="14"/>
      <c r="C806" s="14"/>
      <c r="D806" s="14"/>
      <c r="E806" s="14"/>
    </row>
    <row r="807" ht="59.25" customHeight="1">
      <c r="A807" s="14"/>
      <c r="B807" s="14"/>
      <c r="C807" s="14"/>
      <c r="D807" s="14"/>
      <c r="E807" s="14"/>
    </row>
    <row r="808" ht="59.25" customHeight="1">
      <c r="A808" s="14"/>
      <c r="B808" s="14"/>
      <c r="C808" s="14"/>
      <c r="D808" s="14"/>
      <c r="E808" s="14"/>
    </row>
    <row r="809" ht="59.25" customHeight="1">
      <c r="A809" s="14"/>
      <c r="B809" s="14"/>
      <c r="C809" s="14"/>
      <c r="D809" s="14"/>
      <c r="E809" s="14"/>
    </row>
    <row r="810" ht="59.25" customHeight="1">
      <c r="A810" s="14"/>
      <c r="B810" s="14"/>
      <c r="C810" s="14"/>
      <c r="D810" s="14"/>
      <c r="E810" s="14"/>
    </row>
    <row r="811" ht="59.25" customHeight="1">
      <c r="A811" s="14"/>
      <c r="B811" s="14"/>
      <c r="C811" s="14"/>
      <c r="D811" s="14"/>
      <c r="E811" s="14"/>
    </row>
    <row r="812" ht="59.25" customHeight="1">
      <c r="A812" s="14"/>
      <c r="B812" s="14"/>
      <c r="C812" s="14"/>
      <c r="D812" s="14"/>
      <c r="E812" s="14"/>
    </row>
    <row r="813" ht="59.25" customHeight="1">
      <c r="A813" s="14"/>
      <c r="B813" s="14"/>
      <c r="C813" s="14"/>
      <c r="D813" s="14"/>
      <c r="E813" s="14"/>
    </row>
    <row r="814" ht="59.25" customHeight="1">
      <c r="A814" s="14"/>
      <c r="B814" s="14"/>
      <c r="C814" s="14"/>
      <c r="D814" s="14"/>
      <c r="E814" s="14"/>
    </row>
    <row r="815" ht="59.25" customHeight="1">
      <c r="A815" s="14"/>
      <c r="B815" s="14"/>
      <c r="C815" s="14"/>
      <c r="D815" s="14"/>
      <c r="E815" s="14"/>
    </row>
    <row r="816" ht="59.25" customHeight="1">
      <c r="A816" s="14"/>
      <c r="B816" s="14"/>
      <c r="C816" s="14"/>
      <c r="D816" s="14"/>
      <c r="E816" s="14"/>
    </row>
    <row r="817" ht="59.25" customHeight="1">
      <c r="A817" s="14"/>
      <c r="B817" s="14"/>
      <c r="C817" s="14"/>
      <c r="D817" s="14"/>
      <c r="E817" s="14"/>
    </row>
    <row r="818" ht="59.25" customHeight="1">
      <c r="A818" s="14"/>
      <c r="B818" s="14"/>
      <c r="C818" s="14"/>
      <c r="D818" s="14"/>
      <c r="E818" s="14"/>
    </row>
    <row r="819" ht="59.25" customHeight="1">
      <c r="A819" s="14"/>
      <c r="B819" s="14"/>
      <c r="C819" s="14"/>
      <c r="D819" s="14"/>
      <c r="E819" s="14"/>
    </row>
    <row r="820" ht="59.25" customHeight="1">
      <c r="A820" s="14"/>
      <c r="B820" s="14"/>
      <c r="C820" s="14"/>
      <c r="D820" s="14"/>
      <c r="E820" s="14"/>
    </row>
    <row r="821" ht="59.25" customHeight="1">
      <c r="A821" s="14"/>
      <c r="B821" s="14"/>
      <c r="C821" s="14"/>
      <c r="D821" s="14"/>
      <c r="E821" s="14"/>
    </row>
    <row r="822" ht="59.25" customHeight="1">
      <c r="A822" s="14"/>
      <c r="B822" s="14"/>
      <c r="C822" s="14"/>
      <c r="D822" s="14"/>
      <c r="E822" s="14"/>
    </row>
    <row r="823" ht="59.25" customHeight="1">
      <c r="A823" s="14"/>
      <c r="B823" s="14"/>
      <c r="C823" s="14"/>
      <c r="D823" s="14"/>
      <c r="E823" s="14"/>
    </row>
    <row r="824" ht="59.25" customHeight="1">
      <c r="A824" s="14"/>
      <c r="B824" s="14"/>
      <c r="C824" s="14"/>
      <c r="D824" s="14"/>
      <c r="E824" s="14"/>
    </row>
    <row r="825" ht="59.25" customHeight="1">
      <c r="A825" s="14"/>
      <c r="B825" s="14"/>
      <c r="C825" s="14"/>
      <c r="D825" s="14"/>
      <c r="E825" s="14"/>
    </row>
    <row r="826" ht="59.25" customHeight="1">
      <c r="A826" s="14"/>
      <c r="B826" s="14"/>
      <c r="C826" s="14"/>
      <c r="D826" s="14"/>
      <c r="E826" s="14"/>
    </row>
    <row r="827" ht="59.25" customHeight="1">
      <c r="A827" s="14"/>
      <c r="B827" s="14"/>
      <c r="C827" s="14"/>
      <c r="D827" s="14"/>
      <c r="E827" s="14"/>
    </row>
    <row r="828" ht="59.25" customHeight="1">
      <c r="A828" s="14"/>
      <c r="B828" s="14"/>
      <c r="C828" s="14"/>
      <c r="D828" s="14"/>
      <c r="E828" s="14"/>
    </row>
    <row r="829" ht="59.25" customHeight="1">
      <c r="A829" s="14"/>
      <c r="B829" s="14"/>
      <c r="C829" s="14"/>
      <c r="D829" s="14"/>
      <c r="E829" s="14"/>
    </row>
    <row r="830" ht="59.25" customHeight="1">
      <c r="A830" s="14"/>
      <c r="B830" s="14"/>
      <c r="C830" s="14"/>
      <c r="D830" s="14"/>
      <c r="E830" s="14"/>
    </row>
    <row r="831" ht="59.25" customHeight="1">
      <c r="A831" s="14"/>
      <c r="B831" s="14"/>
      <c r="C831" s="14"/>
      <c r="D831" s="14"/>
      <c r="E831" s="14"/>
    </row>
    <row r="832" ht="59.25" customHeight="1">
      <c r="A832" s="14"/>
      <c r="B832" s="14"/>
      <c r="C832" s="14"/>
      <c r="D832" s="14"/>
      <c r="E832" s="14"/>
    </row>
    <row r="833" ht="59.25" customHeight="1">
      <c r="A833" s="14"/>
      <c r="B833" s="14"/>
      <c r="C833" s="14"/>
      <c r="D833" s="14"/>
      <c r="E833" s="14"/>
    </row>
    <row r="834" ht="59.25" customHeight="1">
      <c r="A834" s="14"/>
      <c r="B834" s="14"/>
      <c r="C834" s="14"/>
      <c r="D834" s="14"/>
      <c r="E834" s="14"/>
    </row>
    <row r="835" ht="59.25" customHeight="1">
      <c r="A835" s="14"/>
      <c r="B835" s="14"/>
      <c r="C835" s="14"/>
      <c r="D835" s="14"/>
      <c r="E835" s="14"/>
    </row>
    <row r="836" ht="59.25" customHeight="1">
      <c r="A836" s="14"/>
      <c r="B836" s="14"/>
      <c r="C836" s="14"/>
      <c r="D836" s="14"/>
      <c r="E836" s="14"/>
    </row>
    <row r="837" ht="59.25" customHeight="1">
      <c r="A837" s="14"/>
      <c r="B837" s="14"/>
      <c r="C837" s="14"/>
      <c r="D837" s="14"/>
      <c r="E837" s="14"/>
    </row>
    <row r="838" ht="59.25" customHeight="1">
      <c r="A838" s="14"/>
      <c r="B838" s="14"/>
      <c r="C838" s="14"/>
      <c r="D838" s="14"/>
      <c r="E838" s="14"/>
    </row>
    <row r="839" ht="59.25" customHeight="1">
      <c r="A839" s="14"/>
      <c r="B839" s="14"/>
      <c r="C839" s="14"/>
      <c r="D839" s="14"/>
      <c r="E839" s="14"/>
    </row>
    <row r="840" ht="59.25" customHeight="1">
      <c r="A840" s="14"/>
      <c r="B840" s="14"/>
      <c r="C840" s="14"/>
      <c r="D840" s="14"/>
      <c r="E840" s="14"/>
    </row>
    <row r="841" ht="59.25" customHeight="1">
      <c r="A841" s="14"/>
      <c r="B841" s="14"/>
      <c r="C841" s="14"/>
      <c r="D841" s="14"/>
      <c r="E841" s="14"/>
    </row>
    <row r="842" ht="59.25" customHeight="1">
      <c r="A842" s="14"/>
      <c r="B842" s="14"/>
      <c r="C842" s="14"/>
      <c r="D842" s="14"/>
      <c r="E842" s="14"/>
    </row>
    <row r="843" ht="59.25" customHeight="1">
      <c r="A843" s="14"/>
      <c r="B843" s="14"/>
      <c r="C843" s="14"/>
      <c r="D843" s="14"/>
      <c r="E843" s="14"/>
    </row>
    <row r="844" ht="59.25" customHeight="1">
      <c r="A844" s="14"/>
      <c r="B844" s="14"/>
      <c r="C844" s="14"/>
      <c r="D844" s="14"/>
      <c r="E844" s="14"/>
    </row>
    <row r="845" ht="59.25" customHeight="1">
      <c r="A845" s="14"/>
      <c r="B845" s="14"/>
      <c r="C845" s="14"/>
      <c r="D845" s="14"/>
      <c r="E845" s="14"/>
    </row>
    <row r="846" ht="59.25" customHeight="1">
      <c r="A846" s="14"/>
      <c r="B846" s="14"/>
      <c r="C846" s="14"/>
      <c r="D846" s="14"/>
      <c r="E846" s="14"/>
    </row>
    <row r="847" ht="59.25" customHeight="1">
      <c r="A847" s="14"/>
      <c r="B847" s="14"/>
      <c r="C847" s="14"/>
      <c r="D847" s="14"/>
      <c r="E847" s="14"/>
    </row>
    <row r="848" ht="59.25" customHeight="1">
      <c r="A848" s="14"/>
      <c r="B848" s="14"/>
      <c r="C848" s="14"/>
      <c r="D848" s="14"/>
      <c r="E848" s="14"/>
    </row>
    <row r="849" ht="59.25" customHeight="1">
      <c r="A849" s="14"/>
      <c r="B849" s="14"/>
      <c r="C849" s="14"/>
      <c r="D849" s="14"/>
      <c r="E849" s="14"/>
    </row>
    <row r="850" ht="59.25" customHeight="1">
      <c r="A850" s="14"/>
      <c r="B850" s="14"/>
      <c r="C850" s="14"/>
      <c r="D850" s="14"/>
      <c r="E850" s="14"/>
    </row>
    <row r="851" ht="59.25" customHeight="1">
      <c r="A851" s="14"/>
      <c r="B851" s="14"/>
      <c r="C851" s="14"/>
      <c r="D851" s="14"/>
      <c r="E851" s="14"/>
    </row>
    <row r="852" ht="59.25" customHeight="1">
      <c r="A852" s="14"/>
      <c r="B852" s="14"/>
      <c r="C852" s="14"/>
      <c r="D852" s="14"/>
      <c r="E852" s="14"/>
    </row>
    <row r="853" ht="59.25" customHeight="1">
      <c r="A853" s="14"/>
      <c r="B853" s="14"/>
      <c r="C853" s="14"/>
      <c r="D853" s="14"/>
      <c r="E853" s="14"/>
    </row>
    <row r="854" ht="59.25" customHeight="1">
      <c r="A854" s="14"/>
      <c r="B854" s="14"/>
      <c r="C854" s="14"/>
      <c r="D854" s="14"/>
      <c r="E854" s="14"/>
    </row>
    <row r="855" ht="59.25" customHeight="1">
      <c r="A855" s="14"/>
      <c r="B855" s="14"/>
      <c r="C855" s="14"/>
      <c r="D855" s="14"/>
      <c r="E855" s="14"/>
    </row>
    <row r="856" ht="59.25" customHeight="1">
      <c r="A856" s="14"/>
      <c r="B856" s="14"/>
      <c r="C856" s="14"/>
      <c r="D856" s="14"/>
      <c r="E856" s="14"/>
    </row>
    <row r="857" ht="59.25" customHeight="1">
      <c r="A857" s="14"/>
      <c r="B857" s="14"/>
      <c r="C857" s="14"/>
      <c r="D857" s="14"/>
      <c r="E857" s="14"/>
    </row>
    <row r="858" ht="59.25" customHeight="1">
      <c r="A858" s="14"/>
      <c r="B858" s="14"/>
      <c r="C858" s="14"/>
      <c r="D858" s="14"/>
      <c r="E858" s="14"/>
    </row>
    <row r="859" ht="59.25" customHeight="1">
      <c r="A859" s="14"/>
      <c r="B859" s="14"/>
      <c r="C859" s="14"/>
      <c r="D859" s="14"/>
      <c r="E859" s="14"/>
    </row>
    <row r="860" ht="59.25" customHeight="1">
      <c r="A860" s="14"/>
      <c r="B860" s="14"/>
      <c r="C860" s="14"/>
      <c r="D860" s="14"/>
      <c r="E860" s="14"/>
    </row>
    <row r="861" ht="59.25" customHeight="1">
      <c r="A861" s="14"/>
      <c r="B861" s="14"/>
      <c r="C861" s="14"/>
      <c r="D861" s="14"/>
      <c r="E861" s="14"/>
    </row>
    <row r="862" ht="59.25" customHeight="1">
      <c r="A862" s="14"/>
      <c r="B862" s="14"/>
      <c r="C862" s="14"/>
      <c r="D862" s="14"/>
      <c r="E862" s="14"/>
    </row>
    <row r="863" ht="59.25" customHeight="1">
      <c r="A863" s="14"/>
      <c r="B863" s="14"/>
      <c r="C863" s="14"/>
      <c r="D863" s="14"/>
      <c r="E863" s="14"/>
    </row>
    <row r="864" ht="59.25" customHeight="1">
      <c r="A864" s="14"/>
      <c r="B864" s="14"/>
      <c r="C864" s="14"/>
      <c r="D864" s="14"/>
      <c r="E864" s="14"/>
    </row>
    <row r="865" ht="59.25" customHeight="1">
      <c r="A865" s="14"/>
      <c r="B865" s="14"/>
      <c r="C865" s="14"/>
      <c r="D865" s="14"/>
      <c r="E865" s="14"/>
    </row>
    <row r="866" ht="59.25" customHeight="1">
      <c r="A866" s="14"/>
      <c r="B866" s="14"/>
      <c r="C866" s="14"/>
      <c r="D866" s="14"/>
      <c r="E866" s="14"/>
    </row>
    <row r="867" ht="59.25" customHeight="1">
      <c r="A867" s="14"/>
      <c r="B867" s="14"/>
      <c r="C867" s="14"/>
      <c r="D867" s="14"/>
      <c r="E867" s="14"/>
    </row>
    <row r="868" ht="59.25" customHeight="1">
      <c r="A868" s="14"/>
      <c r="B868" s="14"/>
      <c r="C868" s="14"/>
      <c r="D868" s="14"/>
      <c r="E868" s="14"/>
    </row>
    <row r="869" ht="59.25" customHeight="1">
      <c r="A869" s="14"/>
      <c r="B869" s="14"/>
      <c r="C869" s="14"/>
      <c r="D869" s="14"/>
      <c r="E869" s="14"/>
    </row>
    <row r="870" ht="59.25" customHeight="1">
      <c r="A870" s="14"/>
      <c r="B870" s="14"/>
      <c r="C870" s="14"/>
      <c r="D870" s="14"/>
      <c r="E870" s="14"/>
    </row>
    <row r="871" ht="59.25" customHeight="1">
      <c r="A871" s="14"/>
      <c r="B871" s="14"/>
      <c r="C871" s="14"/>
      <c r="D871" s="14"/>
      <c r="E871" s="14"/>
    </row>
    <row r="872" ht="59.25" customHeight="1">
      <c r="A872" s="14"/>
      <c r="B872" s="14"/>
      <c r="C872" s="14"/>
      <c r="D872" s="14"/>
      <c r="E872" s="14"/>
    </row>
    <row r="873" ht="59.25" customHeight="1">
      <c r="A873" s="14"/>
      <c r="B873" s="14"/>
      <c r="C873" s="14"/>
      <c r="D873" s="14"/>
      <c r="E873" s="14"/>
    </row>
    <row r="874" ht="59.25" customHeight="1">
      <c r="A874" s="14"/>
      <c r="B874" s="14"/>
      <c r="C874" s="14"/>
      <c r="D874" s="14"/>
      <c r="E874" s="14"/>
    </row>
    <row r="875" ht="59.25" customHeight="1">
      <c r="A875" s="14"/>
      <c r="B875" s="14"/>
      <c r="C875" s="14"/>
      <c r="D875" s="14"/>
      <c r="E875" s="14"/>
    </row>
    <row r="876" ht="59.25" customHeight="1">
      <c r="A876" s="14"/>
      <c r="B876" s="14"/>
      <c r="C876" s="14"/>
      <c r="D876" s="14"/>
      <c r="E876" s="14"/>
    </row>
    <row r="877" ht="59.25" customHeight="1">
      <c r="A877" s="14"/>
      <c r="B877" s="14"/>
      <c r="C877" s="14"/>
      <c r="D877" s="14"/>
      <c r="E877" s="14"/>
    </row>
    <row r="878" ht="59.25" customHeight="1">
      <c r="A878" s="14"/>
      <c r="B878" s="14"/>
      <c r="C878" s="14"/>
      <c r="D878" s="14"/>
      <c r="E878" s="14"/>
    </row>
    <row r="879" ht="59.25" customHeight="1">
      <c r="A879" s="14"/>
      <c r="B879" s="14"/>
      <c r="C879" s="14"/>
      <c r="D879" s="14"/>
      <c r="E879" s="14"/>
    </row>
    <row r="880" ht="59.25" customHeight="1">
      <c r="A880" s="14"/>
      <c r="B880" s="14"/>
      <c r="C880" s="14"/>
      <c r="D880" s="14"/>
      <c r="E880" s="14"/>
    </row>
    <row r="881" ht="59.25" customHeight="1">
      <c r="A881" s="14"/>
      <c r="B881" s="14"/>
      <c r="C881" s="14"/>
      <c r="D881" s="14"/>
      <c r="E881" s="14"/>
    </row>
    <row r="882" ht="59.25" customHeight="1">
      <c r="A882" s="14"/>
      <c r="B882" s="14"/>
      <c r="C882" s="14"/>
      <c r="D882" s="14"/>
      <c r="E882" s="14"/>
    </row>
    <row r="883" ht="59.25" customHeight="1">
      <c r="A883" s="14"/>
      <c r="B883" s="14"/>
      <c r="C883" s="14"/>
      <c r="D883" s="14"/>
      <c r="E883" s="14"/>
    </row>
    <row r="884" ht="59.25" customHeight="1">
      <c r="A884" s="14"/>
      <c r="B884" s="14"/>
      <c r="C884" s="14"/>
      <c r="D884" s="14"/>
      <c r="E884" s="14"/>
    </row>
    <row r="885" ht="59.25" customHeight="1">
      <c r="A885" s="14"/>
      <c r="B885" s="14"/>
      <c r="C885" s="14"/>
      <c r="D885" s="14"/>
      <c r="E885" s="14"/>
    </row>
    <row r="886" ht="59.25" customHeight="1">
      <c r="A886" s="14"/>
      <c r="B886" s="14"/>
      <c r="C886" s="14"/>
      <c r="D886" s="14"/>
      <c r="E886" s="14"/>
    </row>
    <row r="887" ht="59.25" customHeight="1">
      <c r="A887" s="14"/>
      <c r="B887" s="14"/>
      <c r="C887" s="14"/>
      <c r="D887" s="14"/>
      <c r="E887" s="14"/>
    </row>
    <row r="888" ht="59.25" customHeight="1">
      <c r="A888" s="14"/>
      <c r="B888" s="14"/>
      <c r="C888" s="14"/>
      <c r="D888" s="14"/>
      <c r="E888" s="14"/>
    </row>
    <row r="889" ht="59.25" customHeight="1">
      <c r="A889" s="14"/>
      <c r="B889" s="14"/>
      <c r="C889" s="14"/>
      <c r="D889" s="14"/>
      <c r="E889" s="14"/>
    </row>
    <row r="890" ht="59.25" customHeight="1">
      <c r="A890" s="14"/>
      <c r="B890" s="14"/>
      <c r="C890" s="14"/>
      <c r="D890" s="14"/>
      <c r="E890" s="14"/>
    </row>
    <row r="891" ht="59.25" customHeight="1">
      <c r="A891" s="14"/>
      <c r="B891" s="14"/>
      <c r="C891" s="14"/>
      <c r="D891" s="14"/>
      <c r="E891" s="14"/>
    </row>
    <row r="892" ht="59.25" customHeight="1">
      <c r="A892" s="14"/>
      <c r="B892" s="14"/>
      <c r="C892" s="14"/>
      <c r="D892" s="14"/>
      <c r="E892" s="14"/>
    </row>
    <row r="893" ht="59.25" customHeight="1">
      <c r="A893" s="14"/>
      <c r="B893" s="14"/>
      <c r="C893" s="14"/>
      <c r="D893" s="14"/>
      <c r="E893" s="14"/>
    </row>
    <row r="894" ht="59.25" customHeight="1">
      <c r="A894" s="14"/>
      <c r="B894" s="14"/>
      <c r="C894" s="14"/>
      <c r="D894" s="14"/>
      <c r="E894" s="14"/>
    </row>
    <row r="895" ht="59.25" customHeight="1">
      <c r="A895" s="14"/>
      <c r="B895" s="14"/>
      <c r="C895" s="14"/>
      <c r="D895" s="14"/>
      <c r="E895" s="14"/>
    </row>
    <row r="896" ht="59.25" customHeight="1">
      <c r="A896" s="14"/>
      <c r="B896" s="14"/>
      <c r="C896" s="14"/>
      <c r="D896" s="14"/>
      <c r="E896" s="14"/>
    </row>
    <row r="897" ht="59.25" customHeight="1">
      <c r="A897" s="14"/>
      <c r="B897" s="14"/>
      <c r="C897" s="14"/>
      <c r="D897" s="14"/>
      <c r="E897" s="14"/>
    </row>
    <row r="898" ht="59.25" customHeight="1">
      <c r="A898" s="14"/>
      <c r="B898" s="14"/>
      <c r="C898" s="14"/>
      <c r="D898" s="14"/>
      <c r="E898" s="14"/>
    </row>
    <row r="899" ht="59.25" customHeight="1">
      <c r="A899" s="14"/>
      <c r="B899" s="14"/>
      <c r="C899" s="14"/>
      <c r="D899" s="14"/>
      <c r="E899" s="14"/>
    </row>
    <row r="900" ht="59.25" customHeight="1">
      <c r="A900" s="14"/>
      <c r="B900" s="14"/>
      <c r="C900" s="14"/>
      <c r="D900" s="14"/>
      <c r="E900" s="14"/>
    </row>
    <row r="901" ht="59.25" customHeight="1">
      <c r="A901" s="14"/>
      <c r="B901" s="14"/>
      <c r="C901" s="14"/>
      <c r="D901" s="14"/>
      <c r="E901" s="14"/>
    </row>
    <row r="902" ht="59.25" customHeight="1">
      <c r="A902" s="14"/>
      <c r="B902" s="14"/>
      <c r="C902" s="14"/>
      <c r="D902" s="14"/>
      <c r="E902" s="14"/>
    </row>
    <row r="903" ht="59.25" customHeight="1">
      <c r="A903" s="14"/>
      <c r="B903" s="14"/>
      <c r="C903" s="14"/>
      <c r="D903" s="14"/>
      <c r="E903" s="14"/>
    </row>
    <row r="904" ht="59.25" customHeight="1">
      <c r="A904" s="14"/>
      <c r="B904" s="14"/>
      <c r="C904" s="14"/>
      <c r="D904" s="14"/>
      <c r="E904" s="14"/>
    </row>
    <row r="905" ht="59.25" customHeight="1">
      <c r="A905" s="14"/>
      <c r="B905" s="14"/>
      <c r="C905" s="14"/>
      <c r="D905" s="14"/>
      <c r="E905" s="14"/>
    </row>
    <row r="906" ht="59.25" customHeight="1">
      <c r="A906" s="14"/>
      <c r="B906" s="14"/>
      <c r="C906" s="14"/>
      <c r="D906" s="14"/>
      <c r="E906" s="14"/>
    </row>
    <row r="907" ht="59.25" customHeight="1">
      <c r="A907" s="14"/>
      <c r="B907" s="14"/>
      <c r="C907" s="14"/>
      <c r="D907" s="14"/>
      <c r="E907" s="14"/>
    </row>
    <row r="908" ht="59.25" customHeight="1">
      <c r="A908" s="14"/>
      <c r="B908" s="14"/>
      <c r="C908" s="14"/>
      <c r="D908" s="14"/>
      <c r="E908" s="14"/>
    </row>
    <row r="909" ht="59.25" customHeight="1">
      <c r="A909" s="14"/>
      <c r="B909" s="14"/>
      <c r="C909" s="14"/>
      <c r="D909" s="14"/>
      <c r="E909" s="14"/>
    </row>
    <row r="910" ht="59.25" customHeight="1">
      <c r="A910" s="14"/>
      <c r="B910" s="14"/>
      <c r="C910" s="14"/>
      <c r="D910" s="14"/>
      <c r="E910" s="14"/>
    </row>
    <row r="911" ht="59.25" customHeight="1">
      <c r="A911" s="14"/>
      <c r="B911" s="14"/>
      <c r="C911" s="14"/>
      <c r="D911" s="14"/>
      <c r="E911" s="14"/>
    </row>
    <row r="912" ht="59.25" customHeight="1">
      <c r="A912" s="14"/>
      <c r="B912" s="14"/>
      <c r="C912" s="14"/>
      <c r="D912" s="14"/>
      <c r="E912" s="14"/>
    </row>
    <row r="913" ht="59.25" customHeight="1">
      <c r="A913" s="14"/>
      <c r="B913" s="14"/>
      <c r="C913" s="14"/>
      <c r="D913" s="14"/>
      <c r="E913" s="14"/>
    </row>
    <row r="914" ht="59.25" customHeight="1">
      <c r="A914" s="14"/>
      <c r="B914" s="14"/>
      <c r="C914" s="14"/>
      <c r="D914" s="14"/>
      <c r="E914" s="14"/>
    </row>
    <row r="915" ht="59.25" customHeight="1">
      <c r="A915" s="14"/>
      <c r="B915" s="14"/>
      <c r="C915" s="14"/>
      <c r="D915" s="14"/>
      <c r="E915" s="14"/>
    </row>
    <row r="916" ht="59.25" customHeight="1">
      <c r="A916" s="14"/>
      <c r="B916" s="14"/>
      <c r="C916" s="14"/>
      <c r="D916" s="14"/>
      <c r="E916" s="14"/>
    </row>
    <row r="917" ht="59.25" customHeight="1">
      <c r="A917" s="14"/>
      <c r="B917" s="14"/>
      <c r="C917" s="14"/>
      <c r="D917" s="14"/>
      <c r="E917" s="14"/>
    </row>
    <row r="918" ht="59.25" customHeight="1">
      <c r="A918" s="14"/>
      <c r="B918" s="14"/>
      <c r="C918" s="14"/>
      <c r="D918" s="14"/>
      <c r="E918" s="14"/>
    </row>
    <row r="919" ht="59.25" customHeight="1">
      <c r="A919" s="14"/>
      <c r="B919" s="14"/>
      <c r="C919" s="14"/>
      <c r="D919" s="14"/>
      <c r="E919" s="14"/>
    </row>
    <row r="920" ht="59.25" customHeight="1">
      <c r="A920" s="14"/>
      <c r="B920" s="14"/>
      <c r="C920" s="14"/>
      <c r="D920" s="14"/>
      <c r="E920" s="14"/>
    </row>
    <row r="921" ht="59.25" customHeight="1">
      <c r="A921" s="14"/>
      <c r="B921" s="14"/>
      <c r="C921" s="14"/>
      <c r="D921" s="14"/>
      <c r="E921" s="14"/>
    </row>
    <row r="922" ht="59.25" customHeight="1">
      <c r="A922" s="14"/>
      <c r="B922" s="14"/>
      <c r="C922" s="14"/>
      <c r="D922" s="14"/>
      <c r="E922" s="14"/>
    </row>
    <row r="923" ht="59.25" customHeight="1">
      <c r="A923" s="14"/>
      <c r="B923" s="14"/>
      <c r="C923" s="14"/>
      <c r="D923" s="14"/>
      <c r="E923" s="14"/>
    </row>
    <row r="924" ht="59.25" customHeight="1">
      <c r="A924" s="14"/>
      <c r="B924" s="14"/>
      <c r="C924" s="14"/>
      <c r="D924" s="14"/>
      <c r="E924" s="14"/>
    </row>
    <row r="925" ht="59.25" customHeight="1">
      <c r="A925" s="14"/>
      <c r="B925" s="14"/>
      <c r="C925" s="14"/>
      <c r="D925" s="14"/>
      <c r="E925" s="14"/>
    </row>
    <row r="926" ht="59.25" customHeight="1">
      <c r="A926" s="14"/>
      <c r="B926" s="14"/>
      <c r="C926" s="14"/>
      <c r="D926" s="14"/>
      <c r="E926" s="14"/>
    </row>
    <row r="927" ht="59.25" customHeight="1">
      <c r="A927" s="14"/>
      <c r="B927" s="14"/>
      <c r="C927" s="14"/>
      <c r="D927" s="14"/>
      <c r="E927" s="14"/>
    </row>
    <row r="928" ht="59.25" customHeight="1">
      <c r="A928" s="14"/>
      <c r="B928" s="14"/>
      <c r="C928" s="14"/>
      <c r="D928" s="14"/>
      <c r="E928" s="14"/>
    </row>
    <row r="929" ht="59.25" customHeight="1">
      <c r="A929" s="14"/>
      <c r="B929" s="14"/>
      <c r="C929" s="14"/>
      <c r="D929" s="14"/>
      <c r="E929" s="14"/>
    </row>
    <row r="930" ht="59.25" customHeight="1">
      <c r="A930" s="14"/>
      <c r="B930" s="14"/>
      <c r="C930" s="14"/>
      <c r="D930" s="14"/>
      <c r="E930" s="14"/>
    </row>
    <row r="931" ht="59.25" customHeight="1">
      <c r="A931" s="14"/>
      <c r="B931" s="14"/>
      <c r="C931" s="14"/>
      <c r="D931" s="14"/>
      <c r="E931" s="14"/>
    </row>
    <row r="932" ht="59.25" customHeight="1">
      <c r="A932" s="14"/>
      <c r="B932" s="14"/>
      <c r="C932" s="14"/>
      <c r="D932" s="14"/>
      <c r="E932" s="14"/>
    </row>
    <row r="933" ht="59.25" customHeight="1">
      <c r="A933" s="14"/>
      <c r="B933" s="14"/>
      <c r="C933" s="14"/>
      <c r="D933" s="14"/>
      <c r="E933" s="14"/>
    </row>
    <row r="934" ht="59.25" customHeight="1">
      <c r="A934" s="14"/>
      <c r="B934" s="14"/>
      <c r="C934" s="14"/>
      <c r="D934" s="14"/>
      <c r="E934" s="14"/>
    </row>
    <row r="935" ht="59.25" customHeight="1">
      <c r="A935" s="14"/>
      <c r="B935" s="14"/>
      <c r="C935" s="14"/>
      <c r="D935" s="14"/>
      <c r="E935" s="14"/>
    </row>
    <row r="936" ht="59.25" customHeight="1">
      <c r="A936" s="14"/>
      <c r="B936" s="14"/>
      <c r="C936" s="14"/>
      <c r="D936" s="14"/>
      <c r="E936" s="14"/>
    </row>
    <row r="937" ht="59.25" customHeight="1">
      <c r="A937" s="14"/>
      <c r="B937" s="14"/>
      <c r="C937" s="14"/>
      <c r="D937" s="14"/>
      <c r="E937" s="14"/>
    </row>
    <row r="938" ht="59.25" customHeight="1">
      <c r="A938" s="14"/>
      <c r="B938" s="14"/>
      <c r="C938" s="14"/>
      <c r="D938" s="14"/>
      <c r="E938" s="14"/>
    </row>
    <row r="939" ht="59.25" customHeight="1">
      <c r="A939" s="14"/>
      <c r="B939" s="14"/>
      <c r="C939" s="14"/>
      <c r="D939" s="14"/>
      <c r="E939" s="14"/>
    </row>
    <row r="940" ht="59.25" customHeight="1">
      <c r="A940" s="14"/>
      <c r="B940" s="14"/>
      <c r="C940" s="14"/>
      <c r="D940" s="14"/>
      <c r="E940" s="14"/>
    </row>
    <row r="941" ht="59.25" customHeight="1">
      <c r="A941" s="14"/>
      <c r="B941" s="14"/>
      <c r="C941" s="14"/>
      <c r="D941" s="14"/>
      <c r="E941" s="14"/>
    </row>
    <row r="942" ht="59.25" customHeight="1">
      <c r="A942" s="14"/>
      <c r="B942" s="14"/>
      <c r="C942" s="14"/>
      <c r="D942" s="14"/>
      <c r="E942" s="14"/>
    </row>
    <row r="943" ht="59.25" customHeight="1">
      <c r="A943" s="14"/>
      <c r="B943" s="14"/>
      <c r="C943" s="14"/>
      <c r="D943" s="14"/>
      <c r="E943" s="14"/>
    </row>
    <row r="944" ht="59.25" customHeight="1">
      <c r="A944" s="14"/>
      <c r="B944" s="14"/>
      <c r="C944" s="14"/>
      <c r="D944" s="14"/>
      <c r="E944" s="14"/>
    </row>
    <row r="945" ht="59.25" customHeight="1">
      <c r="A945" s="14"/>
      <c r="B945" s="14"/>
      <c r="C945" s="14"/>
      <c r="D945" s="14"/>
      <c r="E945" s="14"/>
    </row>
    <row r="946" ht="59.25" customHeight="1">
      <c r="A946" s="14"/>
      <c r="B946" s="14"/>
      <c r="C946" s="14"/>
      <c r="D946" s="14"/>
      <c r="E946" s="14"/>
    </row>
    <row r="947" ht="59.25" customHeight="1">
      <c r="A947" s="14"/>
      <c r="B947" s="14"/>
      <c r="C947" s="14"/>
      <c r="D947" s="14"/>
      <c r="E947" s="14"/>
    </row>
    <row r="948" ht="59.25" customHeight="1">
      <c r="A948" s="14"/>
      <c r="B948" s="14"/>
      <c r="C948" s="14"/>
      <c r="D948" s="14"/>
      <c r="E948" s="14"/>
    </row>
    <row r="949" ht="59.25" customHeight="1">
      <c r="A949" s="14"/>
      <c r="B949" s="14"/>
      <c r="C949" s="14"/>
      <c r="D949" s="14"/>
      <c r="E949" s="14"/>
    </row>
    <row r="950" ht="59.25" customHeight="1">
      <c r="A950" s="14"/>
      <c r="B950" s="14"/>
      <c r="C950" s="14"/>
      <c r="D950" s="14"/>
      <c r="E950" s="14"/>
    </row>
    <row r="951" ht="59.25" customHeight="1">
      <c r="A951" s="14"/>
      <c r="B951" s="14"/>
      <c r="C951" s="14"/>
      <c r="D951" s="14"/>
      <c r="E951" s="14"/>
    </row>
    <row r="952" ht="59.25" customHeight="1">
      <c r="A952" s="14"/>
      <c r="B952" s="14"/>
      <c r="C952" s="14"/>
      <c r="D952" s="14"/>
      <c r="E952" s="14"/>
    </row>
    <row r="953" ht="59.25" customHeight="1">
      <c r="A953" s="14"/>
      <c r="B953" s="14"/>
      <c r="C953" s="14"/>
      <c r="D953" s="14"/>
      <c r="E953" s="14"/>
    </row>
    <row r="954" ht="59.25" customHeight="1">
      <c r="A954" s="14"/>
      <c r="B954" s="14"/>
      <c r="C954" s="14"/>
      <c r="D954" s="14"/>
      <c r="E954" s="14"/>
    </row>
    <row r="955" ht="59.25" customHeight="1">
      <c r="A955" s="14"/>
      <c r="B955" s="14"/>
      <c r="C955" s="14"/>
      <c r="D955" s="14"/>
      <c r="E955" s="14"/>
    </row>
    <row r="956" ht="59.25" customHeight="1">
      <c r="A956" s="14"/>
      <c r="B956" s="14"/>
      <c r="C956" s="14"/>
      <c r="D956" s="14"/>
      <c r="E956" s="14"/>
    </row>
    <row r="957" ht="59.25" customHeight="1">
      <c r="A957" s="14"/>
      <c r="B957" s="14"/>
      <c r="C957" s="14"/>
      <c r="D957" s="14"/>
      <c r="E957" s="14"/>
    </row>
    <row r="958" ht="59.25" customHeight="1">
      <c r="A958" s="14"/>
      <c r="B958" s="14"/>
      <c r="C958" s="14"/>
      <c r="D958" s="14"/>
      <c r="E958" s="14"/>
    </row>
    <row r="959" ht="59.25" customHeight="1">
      <c r="A959" s="14"/>
      <c r="B959" s="14"/>
      <c r="C959" s="14"/>
      <c r="D959" s="14"/>
      <c r="E959" s="14"/>
    </row>
    <row r="960" ht="59.25" customHeight="1">
      <c r="A960" s="14"/>
      <c r="B960" s="14"/>
      <c r="C960" s="14"/>
      <c r="D960" s="14"/>
      <c r="E960" s="14"/>
    </row>
    <row r="961" ht="59.25" customHeight="1">
      <c r="A961" s="14"/>
      <c r="B961" s="14"/>
      <c r="C961" s="14"/>
      <c r="D961" s="14"/>
      <c r="E961" s="14"/>
    </row>
    <row r="962" ht="59.25" customHeight="1">
      <c r="A962" s="14"/>
      <c r="B962" s="14"/>
      <c r="C962" s="14"/>
      <c r="D962" s="14"/>
      <c r="E962" s="14"/>
    </row>
    <row r="963" ht="59.25" customHeight="1">
      <c r="A963" s="14"/>
      <c r="B963" s="14"/>
      <c r="C963" s="14"/>
      <c r="D963" s="14"/>
      <c r="E963" s="14"/>
    </row>
    <row r="964" ht="59.25" customHeight="1">
      <c r="A964" s="14"/>
      <c r="B964" s="14"/>
      <c r="C964" s="14"/>
      <c r="D964" s="14"/>
      <c r="E964" s="14"/>
    </row>
    <row r="965" ht="59.25" customHeight="1">
      <c r="A965" s="14"/>
      <c r="B965" s="14"/>
      <c r="C965" s="14"/>
      <c r="D965" s="14"/>
      <c r="E965" s="14"/>
    </row>
    <row r="966" ht="59.25" customHeight="1">
      <c r="A966" s="14"/>
      <c r="B966" s="14"/>
      <c r="C966" s="14"/>
      <c r="D966" s="14"/>
      <c r="E966" s="14"/>
    </row>
    <row r="967" ht="59.25" customHeight="1">
      <c r="A967" s="14"/>
      <c r="B967" s="14"/>
      <c r="C967" s="14"/>
      <c r="D967" s="14"/>
      <c r="E967" s="14"/>
    </row>
    <row r="968" ht="59.25" customHeight="1">
      <c r="A968" s="14"/>
      <c r="B968" s="14"/>
      <c r="C968" s="14"/>
      <c r="D968" s="14"/>
      <c r="E968" s="14"/>
    </row>
    <row r="969" ht="59.25" customHeight="1">
      <c r="A969" s="14"/>
      <c r="B969" s="14"/>
      <c r="C969" s="14"/>
      <c r="D969" s="14"/>
      <c r="E969" s="14"/>
    </row>
    <row r="970" ht="59.25" customHeight="1">
      <c r="A970" s="14"/>
      <c r="B970" s="14"/>
      <c r="C970" s="14"/>
      <c r="D970" s="14"/>
      <c r="E970" s="14"/>
    </row>
    <row r="971" ht="59.25" customHeight="1">
      <c r="A971" s="14"/>
      <c r="B971" s="14"/>
      <c r="C971" s="14"/>
      <c r="D971" s="14"/>
      <c r="E971" s="14"/>
    </row>
    <row r="972" ht="59.25" customHeight="1">
      <c r="A972" s="14"/>
      <c r="B972" s="14"/>
      <c r="C972" s="14"/>
      <c r="D972" s="14"/>
      <c r="E972" s="14"/>
    </row>
    <row r="973" ht="59.25" customHeight="1">
      <c r="A973" s="14"/>
      <c r="B973" s="14"/>
      <c r="C973" s="14"/>
      <c r="D973" s="14"/>
      <c r="E973" s="14"/>
    </row>
    <row r="974" ht="59.25" customHeight="1">
      <c r="A974" s="14"/>
      <c r="B974" s="14"/>
      <c r="C974" s="14"/>
      <c r="D974" s="14"/>
      <c r="E974" s="14"/>
    </row>
    <row r="975" ht="59.25" customHeight="1">
      <c r="A975" s="14"/>
      <c r="B975" s="14"/>
      <c r="C975" s="14"/>
      <c r="D975" s="14"/>
      <c r="E975" s="14"/>
    </row>
    <row r="976" ht="59.25" customHeight="1">
      <c r="A976" s="14"/>
      <c r="B976" s="14"/>
      <c r="C976" s="14"/>
      <c r="D976" s="14"/>
      <c r="E976" s="14"/>
    </row>
    <row r="977" ht="59.25" customHeight="1">
      <c r="A977" s="14"/>
      <c r="B977" s="14"/>
      <c r="C977" s="14"/>
      <c r="D977" s="14"/>
      <c r="E977" s="14"/>
    </row>
    <row r="978" ht="59.25" customHeight="1">
      <c r="A978" s="14"/>
      <c r="B978" s="14"/>
      <c r="C978" s="14"/>
      <c r="D978" s="14"/>
      <c r="E978" s="14"/>
    </row>
    <row r="979" ht="59.25" customHeight="1">
      <c r="A979" s="14"/>
      <c r="B979" s="14"/>
      <c r="C979" s="14"/>
      <c r="D979" s="14"/>
      <c r="E979" s="14"/>
    </row>
    <row r="980" ht="59.25" customHeight="1">
      <c r="A980" s="14"/>
      <c r="B980" s="14"/>
      <c r="C980" s="14"/>
      <c r="D980" s="14"/>
      <c r="E980" s="14"/>
    </row>
    <row r="981" ht="59.25" customHeight="1">
      <c r="A981" s="14"/>
      <c r="B981" s="14"/>
      <c r="C981" s="14"/>
      <c r="D981" s="14"/>
      <c r="E981" s="14"/>
    </row>
    <row r="982" ht="59.25" customHeight="1">
      <c r="A982" s="14"/>
      <c r="B982" s="14"/>
      <c r="C982" s="14"/>
      <c r="D982" s="14"/>
      <c r="E982" s="14"/>
    </row>
    <row r="983" ht="59.25" customHeight="1">
      <c r="A983" s="14"/>
      <c r="B983" s="14"/>
      <c r="C983" s="14"/>
      <c r="D983" s="14"/>
      <c r="E983" s="14"/>
    </row>
    <row r="984" ht="59.25" customHeight="1">
      <c r="A984" s="14"/>
      <c r="B984" s="14"/>
      <c r="C984" s="14"/>
      <c r="D984" s="14"/>
      <c r="E984" s="27"/>
    </row>
    <row r="985" ht="59.25" customHeight="1">
      <c r="A985" s="14"/>
      <c r="B985" s="14"/>
      <c r="C985" s="14"/>
      <c r="D985" s="14"/>
      <c r="E985" s="27"/>
    </row>
    <row r="986" ht="59.25" customHeight="1">
      <c r="A986" s="14"/>
      <c r="B986" s="14"/>
      <c r="C986" s="14"/>
      <c r="D986" s="14"/>
    </row>
    <row r="987" ht="59.25" customHeight="1">
      <c r="A987" s="14"/>
      <c r="B987" s="14"/>
      <c r="C987" s="14"/>
      <c r="D987" s="14"/>
    </row>
    <row r="988" ht="59.25" customHeight="1">
      <c r="A988" s="14"/>
      <c r="B988" s="14"/>
      <c r="C988" s="14"/>
      <c r="D988" s="14"/>
    </row>
    <row r="989" ht="59.25" customHeight="1">
      <c r="A989" s="14"/>
      <c r="B989" s="27"/>
      <c r="C989" s="14"/>
      <c r="D989" s="14"/>
    </row>
  </sheetData>
  <conditionalFormatting sqref="E58">
    <cfRule type="expression" dxfId="0" priority="1">
      <formula>UNIQUE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6" width="42.57"/>
  </cols>
  <sheetData>
    <row r="1" ht="48.0" customHeight="1">
      <c r="A1" s="101" t="s">
        <v>285</v>
      </c>
      <c r="B1" s="101" t="s">
        <v>286</v>
      </c>
      <c r="C1" s="101" t="s">
        <v>287</v>
      </c>
      <c r="D1" s="101" t="s">
        <v>288</v>
      </c>
      <c r="E1" s="101" t="s">
        <v>289</v>
      </c>
      <c r="F1" s="102" t="s">
        <v>290</v>
      </c>
      <c r="G1" s="4"/>
      <c r="H1" s="101" t="s">
        <v>291</v>
      </c>
      <c r="I1" s="101" t="s">
        <v>292</v>
      </c>
      <c r="J1" s="101" t="s">
        <v>293</v>
      </c>
      <c r="K1" s="101" t="s">
        <v>294</v>
      </c>
      <c r="L1" s="101" t="s">
        <v>295</v>
      </c>
      <c r="M1" s="101" t="s">
        <v>296</v>
      </c>
      <c r="N1" s="101" t="s">
        <v>297</v>
      </c>
      <c r="O1" s="101" t="s">
        <v>298</v>
      </c>
      <c r="P1" s="101" t="s">
        <v>299</v>
      </c>
    </row>
    <row r="2" ht="48.0" customHeight="1">
      <c r="A2" s="5"/>
      <c r="B2" s="5"/>
      <c r="C2" s="5"/>
      <c r="D2" s="5"/>
      <c r="E2" s="5"/>
      <c r="F2" s="103" t="s">
        <v>300</v>
      </c>
      <c r="G2" s="103" t="s">
        <v>301</v>
      </c>
      <c r="H2" s="5"/>
      <c r="I2" s="5"/>
      <c r="J2" s="5"/>
      <c r="K2" s="5"/>
      <c r="L2" s="5"/>
      <c r="M2" s="5"/>
      <c r="N2" s="5"/>
      <c r="O2" s="5"/>
      <c r="P2" s="5"/>
    </row>
    <row r="3" ht="48.0" customHeight="1">
      <c r="A3" s="104">
        <f t="shared" ref="A3:P3" si="1">A4/SUM($A4:$P4)</f>
        <v>0.06763285024</v>
      </c>
      <c r="B3" s="104">
        <f t="shared" si="1"/>
        <v>0.1594202899</v>
      </c>
      <c r="C3" s="104">
        <f t="shared" si="1"/>
        <v>0.07246376812</v>
      </c>
      <c r="D3" s="104">
        <f t="shared" si="1"/>
        <v>0.09178743961</v>
      </c>
      <c r="E3" s="104">
        <f t="shared" si="1"/>
        <v>0.04347826087</v>
      </c>
      <c r="F3" s="104">
        <f t="shared" si="1"/>
        <v>0.04830917874</v>
      </c>
      <c r="G3" s="104">
        <f t="shared" si="1"/>
        <v>0.05314009662</v>
      </c>
      <c r="H3" s="104">
        <f t="shared" si="1"/>
        <v>0.009661835749</v>
      </c>
      <c r="I3" s="104">
        <f t="shared" si="1"/>
        <v>0.02415458937</v>
      </c>
      <c r="J3" s="104">
        <f t="shared" si="1"/>
        <v>0.04830917874</v>
      </c>
      <c r="K3" s="104">
        <f t="shared" si="1"/>
        <v>0.01449275362</v>
      </c>
      <c r="L3" s="104">
        <f t="shared" si="1"/>
        <v>0.0193236715</v>
      </c>
      <c r="M3" s="104">
        <f t="shared" si="1"/>
        <v>0.07246376812</v>
      </c>
      <c r="N3" s="104">
        <f t="shared" si="1"/>
        <v>0.038647343</v>
      </c>
      <c r="O3" s="104">
        <f t="shared" si="1"/>
        <v>0.09178743961</v>
      </c>
      <c r="P3" s="104">
        <f t="shared" si="1"/>
        <v>0.1449275362</v>
      </c>
    </row>
    <row r="4" ht="48.0" customHeight="1">
      <c r="A4" s="105">
        <f t="shared" ref="A4:D4" si="2">COUNTA(A5:A56)</f>
        <v>14</v>
      </c>
      <c r="B4" s="105">
        <f t="shared" si="2"/>
        <v>33</v>
      </c>
      <c r="C4" s="105">
        <f t="shared" si="2"/>
        <v>15</v>
      </c>
      <c r="D4" s="105">
        <f t="shared" si="2"/>
        <v>19</v>
      </c>
      <c r="E4" s="105">
        <f t="shared" ref="E4:H4" si="3">COUNTA(E5:E44)</f>
        <v>9</v>
      </c>
      <c r="F4" s="105">
        <f t="shared" si="3"/>
        <v>10</v>
      </c>
      <c r="G4" s="105">
        <f t="shared" si="3"/>
        <v>11</v>
      </c>
      <c r="H4" s="105">
        <f t="shared" si="3"/>
        <v>2</v>
      </c>
      <c r="I4" s="105">
        <f t="shared" ref="I4:O4" si="4">COUNTA(I5:I56)</f>
        <v>5</v>
      </c>
      <c r="J4" s="105">
        <f t="shared" si="4"/>
        <v>10</v>
      </c>
      <c r="K4" s="105">
        <f t="shared" si="4"/>
        <v>3</v>
      </c>
      <c r="L4" s="105">
        <f t="shared" si="4"/>
        <v>4</v>
      </c>
      <c r="M4" s="105">
        <f t="shared" si="4"/>
        <v>15</v>
      </c>
      <c r="N4" s="105">
        <f t="shared" si="4"/>
        <v>8</v>
      </c>
      <c r="O4" s="105">
        <f t="shared" si="4"/>
        <v>19</v>
      </c>
      <c r="P4" s="105">
        <f>COUNTA(P5:P55)</f>
        <v>30</v>
      </c>
    </row>
    <row r="5" ht="48.0" customHeight="1">
      <c r="A5" s="18" t="str">
        <f>HYPERLINK("https://dl-acm-org.proxy.wm.edu/citation.cfm?id=3240471","A Neural Framework for Retrieval and Summarization of Source Code")</f>
        <v>A Neural Framework for Retrieval and Summarization of Source Code</v>
      </c>
      <c r="B5" s="18" t="str">
        <f t="shared" ref="B5:C5" si="5">HYPERLINK("https://arxiv.org/pdf/1903.05734.pdf","Maybe Deep Neural Networks are the Best Choice for Modeling Source Code")</f>
        <v>Maybe Deep Neural Networks are the Best Choice for Modeling Source Code</v>
      </c>
      <c r="C5" s="18" t="str">
        <f t="shared" si="5"/>
        <v>Maybe Deep Neural Networks are the Best Choice for Modeling Source Code</v>
      </c>
      <c r="D5" s="18" t="str">
        <f>HYPERLINK("https://dl-acm-org.proxy.wm.edu/citation.cfm?id=3240471","A Neural Framework for Retrieval and Summarization of Source Code")</f>
        <v>A Neural Framework for Retrieval and Summarization of Source Code</v>
      </c>
      <c r="E5" s="1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F5" s="9" t="s">
        <v>61</v>
      </c>
      <c r="G5" s="9" t="s">
        <v>56</v>
      </c>
      <c r="H5" s="1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I5" s="18" t="str">
        <f>HYPERLINK("http://proceedings.mlr.press/v70/levy17a.html","Learning to align the source code to the compiled object code")</f>
        <v>Learning to align the source code to the compiled object code</v>
      </c>
      <c r="J5" s="18" t="str">
        <f>HYPERLINK("https://arxiv.org/abs/1809.04059","Neural-augmented Static Analysis of Android Communication")</f>
        <v>Neural-augmented Static Analysis of Android Communication</v>
      </c>
      <c r="K5" s="18" t="str">
        <f>HYPERLINK("https://dl-acm-org.proxy.wm.edu/citation.cfm?id=3264832","On the Naturalness of Proofs")</f>
        <v>On the Naturalness of Proofs</v>
      </c>
      <c r="L5" s="1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M5" s="18" t="str">
        <f>HYPERLINK("https://dl-acm-org.proxy.wm.edu/citation.cfm?id=3155573","Learn&amp;Fuzz: Machine learning for input fuzzing")</f>
        <v>Learn&amp;Fuzz: Machine learning for input fuzzing</v>
      </c>
      <c r="N5" s="18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O5" s="18" t="str">
        <f>HYPERLINK("https://arxiv.org/abs/1805.04276","Leveraging grammar and reinforcement learning for neural program synthesis")</f>
        <v>Leveraging grammar and reinforcement learning for neural program synthesis</v>
      </c>
      <c r="P5" s="18" t="str">
        <f>HYPERLINK("https://dl-acm-org.proxy.wm.edu/citation.cfm?id=3097445","Automatic Text Input Generation for Mobile Testing")</f>
        <v>Automatic Text Input Generation for Mobile Testing</v>
      </c>
    </row>
    <row r="6" ht="48.0" customHeight="1">
      <c r="A6" s="1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B6" s="18" t="str">
        <f>HYPERLINK("https://dl-acm-org.proxy.wm.edu/citation.cfm?id=3240471","A Neural Framework for Retrieval and Summarization of Source Code")</f>
        <v>A Neural Framework for Retrieval and Summarization of Source Code</v>
      </c>
      <c r="C6" s="1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D6" s="18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E6" s="9" t="s">
        <v>31</v>
      </c>
      <c r="F6" s="9" t="s">
        <v>53</v>
      </c>
      <c r="G6" s="9" t="s">
        <v>40</v>
      </c>
      <c r="H6" s="9" t="s">
        <v>34</v>
      </c>
      <c r="I6" s="18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J6" s="1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K6" s="18" t="str">
        <f>HYPERLINK("https://dl.acm.org/citation.cfm?id=3238199","αDiff: cross-version binary code similarity detection with DNN")</f>
        <v>αDiff: cross-version binary code similarity detection with DNN</v>
      </c>
      <c r="L6" s="9" t="s">
        <v>46</v>
      </c>
      <c r="M6" s="18" t="str">
        <f>HYPERLINK("https://dl-acm-org.proxy.wm.edu/citation.cfm?id=3180167","Deep Code Search")</f>
        <v>Deep Code Search</v>
      </c>
      <c r="N6" s="18" t="str">
        <f>HYPERLINK("https://papers.nips.cc/paper/8001-learning-loop-invariants-for-program-verification","Learning loop invariants for program verification")</f>
        <v>Learning loop invariants for program verification</v>
      </c>
      <c r="O6" s="18" t="str">
        <f>HYPERLINK("https://ieeexplore-ieee-org.proxy.wm.edu/document/8094428","Deep Green: Modelling Time-Series of Software Energy Consumption")</f>
        <v>Deep Green: Modelling Time-Series of Software Energy Consumption</v>
      </c>
      <c r="P6" s="18" t="str">
        <f>HYPERLINK("https://www.cs.rice.edu/~sc40/pubs/murali-fse17.pdf","Bayesian specification learning for finding API usage errors")</f>
        <v>Bayesian specification learning for finding API usage errors</v>
      </c>
    </row>
    <row r="7" ht="48.0" customHeight="1">
      <c r="A7" s="18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B7" s="18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C7" s="18" t="str">
        <f>HYPERLINK("https://papers.nips.cc/paper/6803-neural-program-meta-induction.pdf","Neural program metainduction.")</f>
        <v>Neural program metainduction.</v>
      </c>
      <c r="D7" s="1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E7" s="9" t="s">
        <v>29</v>
      </c>
      <c r="F7" s="106" t="s">
        <v>60</v>
      </c>
      <c r="G7" s="9" t="s">
        <v>60</v>
      </c>
      <c r="H7" s="42"/>
      <c r="I7" s="18" t="str">
        <f t="shared" ref="I7:J7" si="6">HYPERLINK("https://arxiv.org/abs/1802.02312", "Machine Learning-Based Prototyping of Graphical User Interfaces for Mobile Apps")</f>
        <v>Machine Learning-Based Prototyping of Graphical User Interfaces for Mobile Apps</v>
      </c>
      <c r="J7" s="18" t="str">
        <f t="shared" si="6"/>
        <v>Machine Learning-Based Prototyping of Graphical User Interfaces for Mobile Apps</v>
      </c>
      <c r="K7" s="18" t="str">
        <f>HYPERLINK("https://ieeexplore-ieee-org.proxy.wm.edu/document/8493285","Automating Intention Mining")</f>
        <v>Automating Intention Mining</v>
      </c>
      <c r="L7" s="9" t="s">
        <v>40</v>
      </c>
      <c r="M7" s="9" t="s">
        <v>25</v>
      </c>
      <c r="N7" s="9" t="s">
        <v>24</v>
      </c>
      <c r="O7" s="18" t="str">
        <f>HYPERLINK("http://proceedings.mlr.press/v70/gaunt17a.html","Differentiable programs with neural libraries")</f>
        <v>Differentiable programs with neural libraries</v>
      </c>
      <c r="P7" s="18" t="str">
        <f>HYPERLINK("http://people.cs.vt.edu/nm8247/publications/icsme-research-118-camera-ready.pdf","CCLearner: A Deep Learning-Based Clone Detection Approach")</f>
        <v>CCLearner: A Deep Learning-Based Clone Detection Approach</v>
      </c>
    </row>
    <row r="8" ht="48.0" customHeight="1">
      <c r="A8" s="18" t="str">
        <f>HYPERLINK("https://dl-acm-org.proxy.wm.edu/citation.cfm?id=3106290","Are deep neural networks the best choice for modeling source code?")</f>
        <v>Are deep neural networks the best choice for modeling source code?</v>
      </c>
      <c r="B8" s="18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C8" s="1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D8" s="18" t="str">
        <f>HYPERLINK("http://proceedings.mlr.press/v37/piech15.html","Learning program embeddings to propagate feedback on student code")</f>
        <v>Learning program embeddings to propagate feedback on student code</v>
      </c>
      <c r="E8" s="9" t="s">
        <v>50</v>
      </c>
      <c r="F8" s="9" t="s">
        <v>63</v>
      </c>
      <c r="G8" s="9" t="s">
        <v>54</v>
      </c>
      <c r="H8" s="42"/>
      <c r="I8" s="9" t="s">
        <v>33</v>
      </c>
      <c r="J8" s="9" t="s">
        <v>24</v>
      </c>
      <c r="K8" s="42"/>
      <c r="L8" s="9" t="s">
        <v>47</v>
      </c>
      <c r="M8" s="9" t="s">
        <v>33</v>
      </c>
      <c r="N8" s="9" t="s">
        <v>61</v>
      </c>
      <c r="O8" s="18" t="str">
        <f>HYPERLINK("https://arxiv.org/abs/1511.06279","Neural programmer-interpreters")</f>
        <v>Neural programmer-interpreters</v>
      </c>
      <c r="P8" s="18" t="str">
        <f>HYPERLINK("https://people.eecs.berkeley.edu/~dawnsong/papers/iclr_2017_recursion.pdf","Making neural programming architectures generalize via recursion")</f>
        <v>Making neural programming architectures generalize via recursion</v>
      </c>
    </row>
    <row r="9" ht="48.0" customHeight="1">
      <c r="A9" s="1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B9" s="18" t="str">
        <f>HYPERLINK("https://dl-acm-org.proxy.wm.edu/citation.cfm?id=3106290","Are deep neural networks the best choice for modeling source code?")</f>
        <v>Are deep neural networks the best choice for modeling source code?</v>
      </c>
      <c r="C9" s="1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D9" s="18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E9" s="9" t="s">
        <v>66</v>
      </c>
      <c r="F9" s="9" t="s">
        <v>34</v>
      </c>
      <c r="G9" s="9" t="s">
        <v>155</v>
      </c>
      <c r="H9" s="42"/>
      <c r="I9" s="9" t="s">
        <v>61</v>
      </c>
      <c r="J9" s="9" t="s">
        <v>66</v>
      </c>
      <c r="K9" s="42"/>
      <c r="L9" s="42"/>
      <c r="M9" s="9" t="s">
        <v>50</v>
      </c>
      <c r="N9" s="107" t="s">
        <v>48</v>
      </c>
      <c r="O9" s="18" t="str">
        <f>HYPERLINK("https://arxiv.org/abs/1711.07163","Dynamic Neural Program Embedding for Program Repair")</f>
        <v>Dynamic Neural Program Embedding for Program Repair</v>
      </c>
      <c r="P9" s="18" t="str">
        <f>HYPERLINK("https://dl.acm.org/citation.cfm?id=3180155.3180219","Neuro-Symbolic Program Corrector for Introductory Programming Assignments")</f>
        <v>Neuro-Symbolic Program Corrector for Introductory Programming Assignments</v>
      </c>
    </row>
    <row r="10" ht="48.0" customHeight="1">
      <c r="A10" s="18" t="str">
        <f>HYPERLINK("https://ieeexplore.ieee.org/document/8255666","A deep learning model for estimating story points")</f>
        <v>A deep learning model for estimating story points</v>
      </c>
      <c r="B10" s="18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C10" s="18" t="str">
        <f>HYPERLINK("http://www1.chapman.edu/~linstead/ottMSR2018.pdf","A deep learning approach to identifying source code in images and video")</f>
        <v>A deep learning approach to identifying source code in images and video</v>
      </c>
      <c r="D10" s="18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E10" s="9" t="s">
        <v>75</v>
      </c>
      <c r="F10" s="107" t="s">
        <v>48</v>
      </c>
      <c r="G10" s="9" t="s">
        <v>69</v>
      </c>
      <c r="H10" s="42"/>
      <c r="I10" s="42"/>
      <c r="J10" s="9" t="s">
        <v>54</v>
      </c>
      <c r="K10" s="42"/>
      <c r="L10" s="42"/>
      <c r="M10" s="9" t="s">
        <v>69</v>
      </c>
      <c r="N10" s="108" t="s">
        <v>52</v>
      </c>
      <c r="O10" s="18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P10" s="18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</row>
    <row r="11" ht="48.0" customHeight="1">
      <c r="A11" s="18" t="str">
        <f>HYPERLINK("https://arxiv.org/abs/1802.02312", "Machine Learning-Based Prototyping of Graphical User Interfaces for Mobile Apps")</f>
        <v>Machine Learning-Based Prototyping of Graphical User Interfaces for Mobile Apps</v>
      </c>
      <c r="B11" s="18" t="str">
        <f>HYPERLINK("https://dl.acm.org/citation.cfm?id=2786849","Suggesting Accurate Method and Class Names")</f>
        <v>Suggesting Accurate Method and Class Names</v>
      </c>
      <c r="C11" s="9" t="s">
        <v>31</v>
      </c>
      <c r="D11" s="18" t="str">
        <f>HYPERLINK("https://papers.nips.cc/paper/6284-latent-attention-for-if-then-program-synthesis","Latent attention for if-then program synthesis")</f>
        <v>Latent attention for if-then program synthesis</v>
      </c>
      <c r="E11" s="9" t="s">
        <v>54</v>
      </c>
      <c r="F11" s="9" t="s">
        <v>33</v>
      </c>
      <c r="G11" s="18" t="str">
        <f>HYPERLINK("https://dl-acm-org.proxy.wm.edu/citation.cfm?id=3238166","Deep Learning Based Feature Envy Detection")</f>
        <v>Deep Learning Based Feature Envy Detection</v>
      </c>
      <c r="H11" s="42"/>
      <c r="I11" s="42"/>
      <c r="J11" s="9" t="s">
        <v>60</v>
      </c>
      <c r="K11" s="42"/>
      <c r="L11" s="42"/>
      <c r="M11" s="9" t="s">
        <v>44</v>
      </c>
      <c r="N11" s="108" t="s">
        <v>73</v>
      </c>
      <c r="O11" s="18" t="str">
        <f>HYPERLINK("http://proceedings.mlr.press/v70/deng17a/deng17a.pdf","Image-to-markup generation with coarse-to-fine attention")</f>
        <v>Image-to-markup generation with coarse-to-fine attention</v>
      </c>
      <c r="P11" s="18" t="str">
        <f>HYPERLINK("https://ieeexplore.ieee.org/document/7332513","Exploring the use of deep learning for feature location")</f>
        <v>Exploring the use of deep learning for feature location</v>
      </c>
    </row>
    <row r="12" ht="48.0" customHeight="1">
      <c r="A12" s="9" t="s">
        <v>33</v>
      </c>
      <c r="B12" s="18" t="str">
        <f>HYPERLINK("https://dl-acm-org.proxy.wm.edu/citation.cfm?id=3264832","On the Naturalness of Proofs")</f>
        <v>On the Naturalness of Proofs</v>
      </c>
      <c r="C12" s="9" t="s">
        <v>33</v>
      </c>
      <c r="D12" s="18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E12" s="9" t="s">
        <v>34</v>
      </c>
      <c r="F12" s="9" t="s">
        <v>46</v>
      </c>
      <c r="G12" s="18" t="str">
        <f>HYPERLINK("https://ieeexplore-ieee-org.proxy.wm.edu/document/8493285","Automating Intention Mining")</f>
        <v>Automating Intention Mining</v>
      </c>
      <c r="H12" s="42"/>
      <c r="I12" s="42"/>
      <c r="J12" s="9" t="s">
        <v>63</v>
      </c>
      <c r="K12" s="42"/>
      <c r="L12" s="42"/>
      <c r="M12" s="9" t="s">
        <v>61</v>
      </c>
      <c r="N12" s="108" t="s">
        <v>70</v>
      </c>
      <c r="O12" s="18" t="str">
        <f>HYPERLINK("http://proceedings.mlr.press/v80/sun18a.html","Neural Program Synthesis from Diverse Demonstration Videos")</f>
        <v>Neural Program Synthesis from Diverse Demonstration Videos</v>
      </c>
      <c r="P12" s="18" t="str">
        <f>HYPERLINK("https://dl.acm.org/citation.cfm?id=2820559","Toward Deep Learning Software Repositories")</f>
        <v>Toward Deep Learning Software Repositories</v>
      </c>
    </row>
    <row r="13" ht="48.0" customHeight="1">
      <c r="A13" s="9" t="s">
        <v>38</v>
      </c>
      <c r="B13" s="18" t="str">
        <f>HYPERLINK("https://arxiv.org/abs/1806.05837","Oreo: Detection of Clones in the Twilight Zone")</f>
        <v>Oreo: Detection of Clones in the Twilight Zone</v>
      </c>
      <c r="C13" s="9" t="s">
        <v>38</v>
      </c>
      <c r="D13" s="1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E13" s="9" t="s">
        <v>68</v>
      </c>
      <c r="F13" s="9" t="s">
        <v>44</v>
      </c>
      <c r="G13" s="18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H13" s="42"/>
      <c r="I13" s="42"/>
      <c r="J13" s="108" t="s">
        <v>73</v>
      </c>
      <c r="K13" s="42"/>
      <c r="L13" s="42"/>
      <c r="M13" s="9" t="s">
        <v>47</v>
      </c>
      <c r="N13" s="42"/>
      <c r="O13" s="18" t="str">
        <f>HYPERLINK("https://arxiv.org/abs/1804.01186","Neural-guided deductive search for real-time program synthesis from examples")</f>
        <v>Neural-guided deductive search for real-time program synthesis from examples</v>
      </c>
      <c r="P13" s="18" t="str">
        <f>HYPERLINK("https://ieeexplore.ieee.org/document/7582748/versions","Deep learning code fragments for code clone detection")</f>
        <v>Deep learning code fragments for code clone detection</v>
      </c>
    </row>
    <row r="14" ht="48.0" customHeight="1">
      <c r="A14" s="9" t="s">
        <v>53</v>
      </c>
      <c r="B14" s="18" t="str">
        <f>HYPERLINK("https://dl-acm-org.proxy.wm.edu/citation.cfm?id=3236051","Deep Learning Type Inference")</f>
        <v>Deep Learning Type Inference</v>
      </c>
      <c r="C14" s="9" t="s">
        <v>155</v>
      </c>
      <c r="D14" s="18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E14" s="42"/>
      <c r="F14" s="18" t="str">
        <f>HYPERLINK("https://arxiv.org/abs/1703.05698","Neural sketch learning for conditional program generation")</f>
        <v>Neural sketch learning for conditional program generation</v>
      </c>
      <c r="G14" s="107" t="s">
        <v>65</v>
      </c>
      <c r="H14" s="42"/>
      <c r="I14" s="42"/>
      <c r="J14" s="108" t="s">
        <v>70</v>
      </c>
      <c r="K14" s="42"/>
      <c r="L14" s="42"/>
      <c r="M14" s="9" t="s">
        <v>35</v>
      </c>
      <c r="N14" s="42"/>
      <c r="O14" s="18" t="str">
        <f>HYPERLINK("https://arxiv.org/abs/1706.01284","Towards synthesizing complex programs from input-output")</f>
        <v>Towards synthesizing complex programs from input-output</v>
      </c>
      <c r="P14" s="18" t="str">
        <f>HYPERLINK("https://dl.acm.org/citation.cfm?id=2950334","Deep API Learning")</f>
        <v>Deep API Learning</v>
      </c>
    </row>
    <row r="15" ht="48.0" customHeight="1">
      <c r="A15" s="108" t="s">
        <v>57</v>
      </c>
      <c r="B15" s="18" t="str">
        <f>HYPERLINK("https://ieeexplore-ieee-org.proxy.wm.edu/document/7898472","Predicting Delivery Capability in Iterative Software Development")</f>
        <v>Predicting Delivery Capability in Iterative Software Development</v>
      </c>
      <c r="C15" s="9" t="s">
        <v>46</v>
      </c>
      <c r="D15" s="9" t="s">
        <v>25</v>
      </c>
      <c r="E15" s="42"/>
      <c r="F15" s="50"/>
      <c r="G15" s="108" t="s">
        <v>52</v>
      </c>
      <c r="H15" s="42"/>
      <c r="I15" s="42"/>
      <c r="J15" s="42"/>
      <c r="K15" s="42"/>
      <c r="L15" s="42"/>
      <c r="M15" s="9" t="s">
        <v>54</v>
      </c>
      <c r="N15" s="42"/>
      <c r="O15" s="18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P15" s="18" t="str">
        <f>HYPERLINK("https://arxiv.org/pdf/1602.03001.pdf","A convolutional attention network for extreme summarization of source code")</f>
        <v>A convolutional attention network for extreme summarization of source code</v>
      </c>
    </row>
    <row r="16" ht="48.0" customHeight="1">
      <c r="A16" s="108" t="s">
        <v>64</v>
      </c>
      <c r="B16" s="1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C16" s="9" t="s">
        <v>53</v>
      </c>
      <c r="D16" s="9" t="s">
        <v>44</v>
      </c>
      <c r="E16" s="42"/>
      <c r="F16" s="50"/>
      <c r="G16" s="50"/>
      <c r="H16" s="42"/>
      <c r="I16" s="42"/>
      <c r="J16" s="42"/>
      <c r="K16" s="42"/>
      <c r="L16" s="42"/>
      <c r="M16" s="9" t="s">
        <v>74</v>
      </c>
      <c r="N16" s="42"/>
      <c r="O16" s="1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P16" s="18" t="str">
        <f>HYPERLINK("https://dl-acm-org.proxy.wm.edu/citation.cfm?id=2884804","Automatically Learning Semantic Features for Defect Prediction")</f>
        <v>Automatically Learning Semantic Features for Defect Prediction</v>
      </c>
    </row>
    <row r="17" ht="48.0" customHeight="1">
      <c r="A17" s="107" t="s">
        <v>230</v>
      </c>
      <c r="B17" s="18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17" s="9" t="s">
        <v>34</v>
      </c>
      <c r="D17" s="9" t="s">
        <v>61</v>
      </c>
      <c r="E17" s="42"/>
      <c r="F17" s="50"/>
      <c r="G17" s="50"/>
      <c r="H17" s="42"/>
      <c r="I17" s="42"/>
      <c r="J17" s="42"/>
      <c r="K17" s="42"/>
      <c r="L17" s="42"/>
      <c r="M17" s="9" t="s">
        <v>68</v>
      </c>
      <c r="N17" s="42"/>
      <c r="O17" s="18" t="str">
        <f>HYPERLINK("http://www1.chapman.edu/~linstead/ottMSR2018.pdf","A deep learning approach to identifying source code in images and video")</f>
        <v>A deep learning approach to identifying source code in images and video</v>
      </c>
      <c r="P17" s="18" t="str">
        <f>HYPERLINK("https://arxiv.org/abs/1611.01989","Deepcoder: Learning to write programs")</f>
        <v>Deepcoder: Learning to write programs</v>
      </c>
    </row>
    <row r="18" ht="48.0" customHeight="1">
      <c r="A18" s="107" t="s">
        <v>153</v>
      </c>
      <c r="B18" s="18" t="str">
        <f>HYPERLINK("https://arxiv.org/abs/1711.00740","Learning to represent programs with graphs")</f>
        <v>Learning to represent programs with graphs</v>
      </c>
      <c r="C18" s="107" t="s">
        <v>32</v>
      </c>
      <c r="D18" s="9" t="s">
        <v>54</v>
      </c>
      <c r="E18" s="42"/>
      <c r="F18" s="50"/>
      <c r="G18" s="50"/>
      <c r="H18" s="42"/>
      <c r="I18" s="42"/>
      <c r="J18" s="42"/>
      <c r="K18" s="42"/>
      <c r="L18" s="42"/>
      <c r="M18" s="107" t="s">
        <v>32</v>
      </c>
      <c r="N18" s="42"/>
      <c r="O18" s="9" t="s">
        <v>44</v>
      </c>
      <c r="P18" s="18" t="str">
        <f>HYPERLINK("https://arxiv.org/pdf/1703.07469.pdf","Robustfill: Neural program learning under noisy i/o")</f>
        <v>Robustfill: Neural program learning under noisy i/o</v>
      </c>
    </row>
    <row r="19" ht="48.0" customHeight="1">
      <c r="A19" s="42"/>
      <c r="B19" s="1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C19" s="108" t="s">
        <v>52</v>
      </c>
      <c r="D19" s="107" t="s">
        <v>41</v>
      </c>
      <c r="E19" s="42"/>
      <c r="F19" s="50"/>
      <c r="G19" s="50"/>
      <c r="H19" s="42"/>
      <c r="I19" s="42"/>
      <c r="J19" s="42"/>
      <c r="K19" s="42"/>
      <c r="L19" s="42"/>
      <c r="M19" s="108" t="s">
        <v>52</v>
      </c>
      <c r="N19" s="42"/>
      <c r="O19" s="9" t="s">
        <v>56</v>
      </c>
      <c r="P19" s="18" t="str">
        <f>HYPERLINK("https://ieeexplore-ieee-org.proxy.wm.edu/document/8094414","Towards Accurate Duplicate Bug Retrieval Using Deep Learning Techniques")</f>
        <v>Towards Accurate Duplicate Bug Retrieval Using Deep Learning Techniques</v>
      </c>
    </row>
    <row r="20" ht="48.0" customHeight="1">
      <c r="A20" s="42"/>
      <c r="B20" s="18" t="str">
        <f>HYPERLINK("https://ieeexplore.ieee.org/document/8255666","A deep learning model for estimating story points")</f>
        <v>A deep learning model for estimating story points</v>
      </c>
      <c r="C20" s="42"/>
      <c r="D20" s="107" t="s">
        <v>43</v>
      </c>
      <c r="E20" s="42"/>
      <c r="F20" s="50"/>
      <c r="G20" s="50"/>
      <c r="H20" s="42"/>
      <c r="I20" s="42"/>
      <c r="J20" s="42"/>
      <c r="K20" s="42"/>
      <c r="L20" s="42"/>
      <c r="M20" s="42"/>
      <c r="N20" s="42"/>
      <c r="O20" s="9" t="s">
        <v>40</v>
      </c>
      <c r="P20" s="18" t="str">
        <f>HYPERLINK("https://arxiv.org/abs/1708.02884","Predicting and Evaluating Software Model Growth in the Automotive Industry")</f>
        <v>Predicting and Evaluating Software Model Growth in the Automotive Industry</v>
      </c>
    </row>
    <row r="21" ht="48.0" customHeight="1">
      <c r="A21" s="42"/>
      <c r="B21" s="18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C21" s="42"/>
      <c r="D21" s="108" t="s">
        <v>64</v>
      </c>
      <c r="E21" s="42"/>
      <c r="F21" s="50"/>
      <c r="G21" s="42"/>
      <c r="H21" s="42"/>
      <c r="I21" s="42"/>
      <c r="J21" s="42"/>
      <c r="K21" s="42"/>
      <c r="L21" s="42"/>
      <c r="M21" s="42"/>
      <c r="N21" s="42"/>
      <c r="O21" s="9" t="s">
        <v>68</v>
      </c>
      <c r="P21" s="18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</row>
    <row r="22" ht="48.0" customHeight="1">
      <c r="A22" s="42"/>
      <c r="B22" s="18" t="str">
        <f>HYPERLINK("https://arxiv.org/abs/1802.02312", "Machine Learning-Based Prototyping of Graphical User Interfaces for Mobile Apps")</f>
        <v>Machine Learning-Based Prototyping of Graphical User Interfaces for Mobile Apps</v>
      </c>
      <c r="C22" s="42"/>
      <c r="D22" s="107" t="s">
        <v>230</v>
      </c>
      <c r="E22" s="42"/>
      <c r="F22" s="50"/>
      <c r="G22" s="42"/>
      <c r="H22" s="42"/>
      <c r="I22" s="42"/>
      <c r="J22" s="42"/>
      <c r="K22" s="42"/>
      <c r="L22" s="42"/>
      <c r="M22" s="42"/>
      <c r="N22" s="42"/>
      <c r="O22" s="109" t="s">
        <v>302</v>
      </c>
      <c r="P22" s="18" t="str">
        <f>HYPERLINK("https://dl-acm-org.proxy.wm.edu/citation.cfm?id=3213848","Compiler Fuzzing Through Deep Learning")</f>
        <v>Compiler Fuzzing Through Deep Learning</v>
      </c>
    </row>
    <row r="23" ht="48.0" customHeight="1">
      <c r="A23" s="42"/>
      <c r="B23" s="9" t="s">
        <v>25</v>
      </c>
      <c r="C23" s="42"/>
      <c r="D23" s="107" t="s">
        <v>278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07" t="s">
        <v>26</v>
      </c>
      <c r="P23" s="18" t="str">
        <f>HYPERLINK("https://dl.acm.org/citation.cfm?id=3213846.3213876","Deep Specification Mining")</f>
        <v>Deep Specification Mining</v>
      </c>
    </row>
    <row r="24" ht="48.0" customHeight="1">
      <c r="A24" s="42"/>
      <c r="B24" s="9" t="s">
        <v>38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18" t="str">
        <f>HYPERLINK("http://delivery.acm.org/10.1145/3190000/3180195/p94-lin.pdf","Sentiment Analysis for Software Engineering: How Far Can We Go?")</f>
        <v>Sentiment Analysis for Software Engineering: How Far Can We Go?</v>
      </c>
    </row>
    <row r="25" ht="48.0" customHeight="1">
      <c r="A25" s="42"/>
      <c r="B25" s="9" t="s">
        <v>24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18" t="str">
        <f>HYPERLINK("https://papers.nips.cc/paper/7521-tree-to-tree-neural-networks-for-program-translation","Tree-to-tree neural networks for program translation")</f>
        <v>Tree-to-tree neural networks for program translation</v>
      </c>
    </row>
    <row r="26" ht="48.0" customHeight="1">
      <c r="A26" s="42"/>
      <c r="B26" s="9" t="s">
        <v>155</v>
      </c>
      <c r="C26" s="42"/>
      <c r="D26" s="42"/>
      <c r="E26" s="50"/>
      <c r="F26" s="50"/>
      <c r="G26" s="50"/>
      <c r="H26" s="50"/>
      <c r="I26" s="42"/>
      <c r="J26" s="42"/>
      <c r="K26" s="42"/>
      <c r="L26" s="42"/>
      <c r="M26" s="42"/>
      <c r="N26" s="42"/>
      <c r="O26" s="42"/>
      <c r="P26" s="1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</row>
    <row r="27" ht="48.0" customHeight="1">
      <c r="A27" s="42"/>
      <c r="B27" s="9" t="s">
        <v>46</v>
      </c>
      <c r="C27" s="42"/>
      <c r="D27" s="42"/>
      <c r="E27" s="50"/>
      <c r="F27" s="50"/>
      <c r="G27" s="50"/>
      <c r="H27" s="50"/>
      <c r="I27" s="42"/>
      <c r="J27" s="42"/>
      <c r="K27" s="42"/>
      <c r="L27" s="42"/>
      <c r="M27" s="42"/>
      <c r="N27" s="42"/>
      <c r="O27" s="42"/>
      <c r="P27" s="18" t="str">
        <f>HYPERLINK("https://arxiv.org/pdf/1707.09627.pdf","Learning to infer graphics programs from hand-drawn images")</f>
        <v>Learning to infer graphics programs from hand-drawn images</v>
      </c>
    </row>
    <row r="28" ht="48.0" customHeight="1">
      <c r="A28" s="42"/>
      <c r="B28" s="9" t="s">
        <v>66</v>
      </c>
      <c r="C28" s="42"/>
      <c r="D28" s="42"/>
      <c r="E28" s="50"/>
      <c r="F28" s="50"/>
      <c r="G28" s="50"/>
      <c r="H28" s="50"/>
      <c r="I28" s="42"/>
      <c r="J28" s="42"/>
      <c r="K28" s="42"/>
      <c r="L28" s="42"/>
      <c r="M28" s="42"/>
      <c r="N28" s="42"/>
      <c r="O28" s="42"/>
      <c r="P28" s="18" t="str">
        <f>HYPERLINK("https://ieeexplore-ieee-org.proxy.wm.edu/document/8565907","Mining Fix Patterns for FindBugs Violations")</f>
        <v>Mining Fix Patterns for FindBugs Violations</v>
      </c>
    </row>
    <row r="29" ht="48.0" customHeight="1">
      <c r="A29" s="42"/>
      <c r="B29" s="9" t="s">
        <v>44</v>
      </c>
      <c r="C29" s="42"/>
      <c r="D29" s="42"/>
      <c r="E29" s="50"/>
      <c r="F29" s="50"/>
      <c r="G29" s="50"/>
      <c r="H29" s="50"/>
      <c r="I29" s="42"/>
      <c r="J29" s="42"/>
      <c r="K29" s="42"/>
      <c r="L29" s="42"/>
      <c r="M29" s="42"/>
      <c r="N29" s="42"/>
      <c r="O29" s="42"/>
      <c r="P29" s="18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</row>
    <row r="30" ht="48.0" customHeight="1">
      <c r="A30" s="42"/>
      <c r="B30" s="9" t="s">
        <v>47</v>
      </c>
      <c r="C30" s="42"/>
      <c r="D30" s="42"/>
      <c r="E30" s="50"/>
      <c r="F30" s="50"/>
      <c r="G30" s="50"/>
      <c r="H30" s="50"/>
      <c r="I30" s="42"/>
      <c r="J30" s="42"/>
      <c r="K30" s="42"/>
      <c r="L30" s="42"/>
      <c r="M30" s="42"/>
      <c r="N30" s="42"/>
      <c r="O30" s="42"/>
      <c r="P30" s="9" t="s">
        <v>55</v>
      </c>
    </row>
    <row r="31" ht="48.0" customHeight="1">
      <c r="A31" s="42"/>
      <c r="B31" s="9" t="s">
        <v>35</v>
      </c>
      <c r="C31" s="42"/>
      <c r="D31" s="42"/>
      <c r="E31" s="50"/>
      <c r="F31" s="50"/>
      <c r="G31" s="50"/>
      <c r="H31" s="50"/>
      <c r="I31" s="42"/>
      <c r="J31" s="42"/>
      <c r="K31" s="42"/>
      <c r="L31" s="42"/>
      <c r="M31" s="42"/>
      <c r="N31" s="42"/>
      <c r="O31" s="42"/>
      <c r="P31" s="9" t="s">
        <v>71</v>
      </c>
    </row>
    <row r="32" ht="48.0" customHeight="1">
      <c r="A32" s="42"/>
      <c r="B32" s="9" t="s">
        <v>54</v>
      </c>
      <c r="C32" s="42"/>
      <c r="D32" s="42"/>
      <c r="E32" s="50"/>
      <c r="F32" s="50"/>
      <c r="G32" s="50"/>
      <c r="H32" s="50"/>
      <c r="I32" s="42"/>
      <c r="J32" s="42"/>
      <c r="K32" s="42"/>
      <c r="L32" s="42"/>
      <c r="M32" s="42"/>
      <c r="N32" s="42"/>
      <c r="O32" s="42"/>
      <c r="P32" s="108" t="s">
        <v>62</v>
      </c>
    </row>
    <row r="33" ht="48.0" customHeight="1">
      <c r="A33" s="42"/>
      <c r="B33" s="107" t="s">
        <v>43</v>
      </c>
      <c r="C33" s="42"/>
      <c r="D33" s="42"/>
      <c r="E33" s="50"/>
      <c r="F33" s="50"/>
      <c r="G33" s="50"/>
      <c r="H33" s="50"/>
      <c r="I33" s="42"/>
      <c r="J33" s="42"/>
      <c r="K33" s="42"/>
      <c r="L33" s="42"/>
      <c r="M33" s="42"/>
      <c r="N33" s="42"/>
      <c r="O33" s="42"/>
      <c r="P33" s="107" t="s">
        <v>49</v>
      </c>
    </row>
    <row r="34" ht="48.0" customHeight="1">
      <c r="A34" s="42"/>
      <c r="B34" s="107" t="s">
        <v>28</v>
      </c>
      <c r="C34" s="42"/>
      <c r="D34" s="42"/>
      <c r="E34" s="50"/>
      <c r="F34" s="50"/>
      <c r="G34" s="50"/>
      <c r="H34" s="50"/>
      <c r="I34" s="42"/>
      <c r="J34" s="42"/>
      <c r="K34" s="42"/>
      <c r="L34" s="42"/>
      <c r="M34" s="42"/>
      <c r="N34" s="42"/>
      <c r="O34" s="42"/>
      <c r="P34" s="107" t="s">
        <v>67</v>
      </c>
    </row>
    <row r="35" ht="48.0" customHeight="1">
      <c r="A35" s="42"/>
      <c r="B35" s="108" t="s">
        <v>64</v>
      </c>
      <c r="C35" s="42"/>
      <c r="D35" s="42"/>
      <c r="E35" s="50"/>
      <c r="F35" s="50"/>
      <c r="G35" s="50"/>
      <c r="H35" s="50"/>
      <c r="I35" s="42"/>
      <c r="J35" s="42"/>
      <c r="K35" s="42"/>
      <c r="L35" s="42"/>
      <c r="M35" s="42"/>
      <c r="N35" s="42"/>
      <c r="O35" s="42"/>
      <c r="P35" s="67"/>
    </row>
    <row r="36" ht="48.0" customHeight="1">
      <c r="A36" s="42"/>
      <c r="B36" s="107" t="s">
        <v>230</v>
      </c>
      <c r="C36" s="42"/>
      <c r="D36" s="42"/>
      <c r="E36" s="50"/>
      <c r="F36" s="50"/>
      <c r="G36" s="50"/>
      <c r="H36" s="50"/>
      <c r="I36" s="42"/>
      <c r="J36" s="42"/>
      <c r="K36" s="42"/>
      <c r="L36" s="42"/>
      <c r="M36" s="42"/>
      <c r="N36" s="42"/>
      <c r="O36" s="42"/>
      <c r="P36" s="67"/>
    </row>
    <row r="37" ht="48.0" customHeight="1">
      <c r="A37" s="42"/>
      <c r="B37" s="107" t="s">
        <v>36</v>
      </c>
      <c r="C37" s="42"/>
      <c r="D37" s="42"/>
      <c r="E37" s="50"/>
      <c r="F37" s="50"/>
      <c r="G37" s="50"/>
      <c r="H37" s="50"/>
      <c r="I37" s="42"/>
      <c r="J37" s="42"/>
      <c r="K37" s="42"/>
      <c r="L37" s="42"/>
      <c r="M37" s="42"/>
      <c r="N37" s="42"/>
      <c r="O37" s="42"/>
      <c r="P37" s="50"/>
    </row>
    <row r="38" ht="48.0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ht="48.0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ht="48.0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ht="48.0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ht="48.0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ht="48.0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ht="48.0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ht="48.0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ht="48.0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ht="48.0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  <row r="48" ht="48.0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ht="48.0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ht="48.0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ht="48.0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ht="48.0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ht="48.0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  <row r="54" ht="48.0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ht="48.0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  <row r="56" ht="48.0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ht="48.0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ht="48.0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  <row r="59" ht="48.0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ht="48.0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  <row r="61" ht="48.0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ht="48.0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  <row r="63" ht="48.0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ht="48.0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  <row r="65" ht="48.0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  <row r="66" ht="48.0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7" ht="48.0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  <row r="68" ht="48.0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  <row r="69" ht="48.0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ht="48.0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ht="48.0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  <row r="72" ht="48.0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  <row r="73" ht="48.0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ht="48.0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  <row r="75" ht="48.0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  <row r="76" ht="48.0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  <row r="77" ht="48.0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  <row r="78" ht="48.0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  <row r="79" ht="48.0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ht="48.0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ht="48.0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  <row r="82" ht="48.0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ht="48.0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  <row r="84" ht="48.0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ht="48.0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ht="48.0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  <row r="87" ht="48.0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ht="48.0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</row>
    <row r="89" ht="48.0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  <row r="90" ht="48.0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  <row r="91" ht="48.0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</row>
    <row r="92" ht="48.0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</row>
    <row r="93" ht="48.0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ht="48.0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  <row r="95" ht="48.0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  <row r="96" ht="48.0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  <row r="97" ht="48.0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  <row r="98" ht="48.0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  <row r="99" ht="48.0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ht="48.0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  <row r="101" ht="48.0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  <row r="102" ht="48.0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  <row r="103" ht="48.0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  <row r="104" ht="48.0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  <row r="105" ht="48.0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  <row r="106" ht="48.0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  <row r="107" ht="48.0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  <row r="108" ht="48.0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  <row r="109" ht="48.0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  <row r="110" ht="48.0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  <row r="111" ht="48.0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</row>
    <row r="112" ht="48.0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</row>
    <row r="113" ht="48.0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  <row r="114" ht="48.0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  <row r="115" ht="48.0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</row>
    <row r="116" ht="48.0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</row>
    <row r="117" ht="48.0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</row>
    <row r="118" ht="48.0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</row>
    <row r="119" ht="48.0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</row>
    <row r="120" ht="48.0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</row>
    <row r="121" ht="48.0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</row>
    <row r="122" ht="48.0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</row>
    <row r="123" ht="48.0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</row>
    <row r="124" ht="48.0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</row>
    <row r="125" ht="48.0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</row>
    <row r="126" ht="48.0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</row>
    <row r="127" ht="48.0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  <row r="128" ht="48.0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  <row r="129" ht="48.0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</row>
    <row r="130" ht="48.0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</row>
    <row r="131" ht="48.0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</row>
    <row r="132" ht="48.0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  <row r="133" ht="48.0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  <row r="134" ht="48.0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</row>
    <row r="135" ht="48.0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</row>
    <row r="136" ht="48.0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  <row r="137" ht="48.0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  <row r="138" ht="48.0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  <row r="139" ht="48.0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</row>
    <row r="140" ht="48.0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1" ht="48.0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</row>
    <row r="142" ht="48.0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  <row r="143" ht="48.0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</row>
    <row r="144" ht="48.0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</row>
    <row r="145" ht="48.0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  <row r="146" ht="48.0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  <row r="147" ht="48.0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  <row r="148" ht="48.0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</row>
    <row r="149" ht="48.0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</row>
    <row r="150" ht="48.0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</row>
    <row r="151" ht="48.0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</row>
    <row r="152" ht="48.0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</row>
    <row r="153" ht="48.0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</row>
    <row r="154" ht="48.0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</row>
    <row r="155" ht="48.0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</row>
    <row r="156" ht="48.0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</row>
    <row r="157" ht="48.0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</row>
    <row r="158" ht="48.0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</row>
    <row r="159" ht="48.0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</row>
    <row r="160" ht="48.0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</row>
    <row r="161" ht="48.0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</row>
    <row r="162" ht="48.0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</row>
    <row r="163" ht="48.0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</row>
    <row r="164" ht="48.0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</row>
    <row r="165" ht="48.0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</row>
    <row r="166" ht="48.0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</row>
    <row r="167" ht="48.0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</row>
    <row r="168" ht="48.0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</row>
    <row r="169" ht="48.0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</row>
    <row r="170" ht="48.0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</row>
    <row r="171" ht="48.0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</row>
    <row r="172" ht="48.0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</row>
    <row r="173" ht="48.0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</row>
    <row r="174" ht="48.0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</row>
    <row r="175" ht="48.0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</row>
    <row r="176" ht="48.0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</row>
    <row r="177" ht="48.0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</row>
    <row r="178" ht="48.0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</row>
    <row r="179" ht="48.0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</row>
    <row r="180" ht="48.0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</row>
    <row r="181" ht="48.0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</row>
    <row r="182" ht="48.0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</row>
    <row r="183" ht="48.0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</row>
    <row r="184" ht="48.0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</row>
    <row r="185" ht="48.0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</row>
    <row r="186" ht="48.0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</row>
    <row r="187" ht="48.0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</row>
    <row r="188" ht="48.0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</row>
    <row r="189" ht="48.0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</row>
    <row r="190" ht="48.0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</row>
    <row r="191" ht="48.0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</row>
    <row r="192" ht="48.0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</row>
    <row r="193" ht="48.0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</row>
    <row r="194" ht="48.0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</row>
    <row r="195" ht="48.0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</row>
    <row r="196" ht="48.0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</row>
    <row r="197" ht="48.0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</row>
    <row r="198" ht="48.0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</row>
    <row r="199" ht="48.0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</row>
    <row r="200" ht="48.0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</row>
    <row r="201" ht="48.0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</row>
    <row r="202" ht="48.0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</row>
    <row r="203" ht="48.0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</row>
    <row r="204" ht="48.0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</row>
    <row r="205" ht="48.0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</row>
    <row r="206" ht="48.0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</row>
    <row r="207" ht="48.0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</row>
    <row r="208" ht="48.0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</row>
    <row r="209" ht="48.0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</row>
    <row r="210" ht="48.0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</row>
    <row r="211" ht="48.0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</row>
    <row r="212" ht="48.0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</row>
    <row r="213" ht="48.0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</row>
    <row r="214" ht="48.0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</row>
    <row r="215" ht="48.0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</row>
    <row r="216" ht="48.0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</row>
    <row r="217" ht="48.0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</row>
    <row r="218" ht="48.0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</row>
    <row r="219" ht="48.0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</row>
    <row r="220" ht="48.0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</row>
    <row r="221" ht="48.0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</row>
    <row r="222" ht="48.0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</row>
    <row r="223" ht="48.0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</row>
    <row r="224" ht="48.0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</row>
    <row r="225" ht="48.0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</row>
    <row r="226" ht="48.0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</row>
    <row r="227" ht="48.0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</row>
    <row r="228" ht="48.0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</row>
    <row r="229" ht="48.0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</row>
    <row r="230" ht="48.0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</row>
    <row r="231" ht="48.0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</row>
    <row r="232" ht="48.0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</row>
    <row r="233" ht="48.0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</row>
    <row r="234" ht="48.0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</row>
    <row r="235" ht="48.0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</row>
    <row r="236" ht="48.0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</row>
    <row r="237" ht="48.0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</row>
    <row r="238" ht="48.0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</row>
    <row r="239" ht="48.0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</row>
    <row r="240" ht="48.0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</row>
    <row r="241" ht="48.0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</row>
    <row r="242" ht="48.0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</row>
    <row r="243" ht="48.0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</row>
    <row r="244" ht="48.0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</row>
    <row r="245" ht="48.0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</row>
    <row r="246" ht="48.0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</row>
    <row r="247" ht="48.0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</row>
    <row r="248" ht="48.0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</row>
    <row r="249" ht="48.0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</row>
    <row r="250" ht="48.0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</row>
    <row r="251" ht="48.0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</row>
    <row r="252" ht="48.0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</row>
    <row r="253" ht="48.0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</row>
    <row r="254" ht="48.0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</row>
    <row r="255" ht="48.0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</row>
    <row r="256" ht="48.0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</row>
    <row r="257" ht="48.0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</row>
    <row r="258" ht="48.0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</row>
    <row r="259" ht="48.0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</row>
    <row r="260" ht="48.0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</row>
    <row r="261" ht="48.0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</row>
    <row r="262" ht="48.0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</row>
    <row r="263" ht="48.0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</row>
    <row r="264" ht="48.0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</row>
    <row r="265" ht="48.0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</row>
    <row r="266" ht="48.0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</row>
    <row r="267" ht="48.0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</row>
    <row r="268" ht="48.0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</row>
    <row r="269" ht="48.0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</row>
    <row r="270" ht="48.0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</row>
    <row r="271" ht="48.0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</row>
    <row r="272" ht="48.0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</row>
    <row r="273" ht="48.0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</row>
    <row r="274" ht="48.0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</row>
    <row r="275" ht="48.0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</row>
    <row r="276" ht="48.0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</row>
    <row r="277" ht="48.0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</row>
    <row r="278" ht="48.0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</row>
    <row r="279" ht="48.0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ht="48.0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ht="48.0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ht="48.0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ht="48.0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ht="48.0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</row>
    <row r="285" ht="48.0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</row>
    <row r="286" ht="48.0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</row>
    <row r="287" ht="48.0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</row>
    <row r="288" ht="48.0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</row>
    <row r="289" ht="48.0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</row>
    <row r="290" ht="48.0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</row>
    <row r="291" ht="48.0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</row>
    <row r="292" ht="48.0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</row>
    <row r="293" ht="48.0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</row>
    <row r="294" ht="48.0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</row>
    <row r="295" ht="48.0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</row>
    <row r="296" ht="48.0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</row>
    <row r="297" ht="48.0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</row>
    <row r="298" ht="48.0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</row>
    <row r="299" ht="48.0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</row>
    <row r="300" ht="48.0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</row>
    <row r="301" ht="48.0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</row>
    <row r="302" ht="48.0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</row>
    <row r="303" ht="48.0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</row>
    <row r="304" ht="48.0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</row>
    <row r="305" ht="48.0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</row>
    <row r="306" ht="48.0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</row>
    <row r="307" ht="48.0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</row>
    <row r="308" ht="48.0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</row>
    <row r="309" ht="48.0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</row>
    <row r="310" ht="48.0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</row>
    <row r="311" ht="48.0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</row>
    <row r="312" ht="48.0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</row>
    <row r="313" ht="48.0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</row>
    <row r="314" ht="48.0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</row>
    <row r="315" ht="48.0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</row>
    <row r="316" ht="48.0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</row>
    <row r="317" ht="48.0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</row>
    <row r="318" ht="48.0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</row>
    <row r="319" ht="48.0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</row>
    <row r="320" ht="48.0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</row>
    <row r="321" ht="48.0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</row>
    <row r="322" ht="48.0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</row>
    <row r="323" ht="48.0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</row>
    <row r="324" ht="48.0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</row>
    <row r="325" ht="48.0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</row>
    <row r="326" ht="48.0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</row>
    <row r="327" ht="48.0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</row>
    <row r="328" ht="48.0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</row>
    <row r="329" ht="48.0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</row>
    <row r="330" ht="48.0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</row>
    <row r="331" ht="48.0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</row>
    <row r="332" ht="48.0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</row>
    <row r="333" ht="48.0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</row>
    <row r="334" ht="48.0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</row>
    <row r="335" ht="48.0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</row>
    <row r="336" ht="48.0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</row>
    <row r="337" ht="48.0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</row>
    <row r="338" ht="48.0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</row>
    <row r="339" ht="48.0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</row>
    <row r="340" ht="48.0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</row>
    <row r="341" ht="48.0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</row>
    <row r="342" ht="48.0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</row>
    <row r="343" ht="48.0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</row>
    <row r="344" ht="48.0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</row>
    <row r="345" ht="48.0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</row>
    <row r="346" ht="48.0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</row>
    <row r="347" ht="48.0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</row>
    <row r="348" ht="48.0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</row>
    <row r="349" ht="48.0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</row>
    <row r="350" ht="48.0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</row>
    <row r="351" ht="48.0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</row>
    <row r="352" ht="48.0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</row>
    <row r="353" ht="48.0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</row>
    <row r="354" ht="48.0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</row>
    <row r="355" ht="48.0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</row>
    <row r="356" ht="48.0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</row>
    <row r="357" ht="48.0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</row>
    <row r="358" ht="48.0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ht="48.0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ht="48.0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ht="48.0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ht="48.0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ht="48.0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</row>
    <row r="364" ht="48.0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</row>
    <row r="365" ht="48.0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</row>
    <row r="366" ht="48.0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</row>
    <row r="367" ht="48.0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</row>
    <row r="368" ht="48.0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</row>
    <row r="369" ht="48.0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</row>
    <row r="370" ht="48.0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</row>
    <row r="371" ht="48.0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</row>
    <row r="372" ht="48.0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</row>
    <row r="373" ht="48.0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</row>
    <row r="374" ht="48.0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</row>
    <row r="375" ht="48.0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</row>
    <row r="376" ht="48.0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</row>
    <row r="377" ht="48.0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</row>
    <row r="378" ht="48.0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</row>
    <row r="379" ht="48.0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</row>
    <row r="380" ht="48.0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</row>
    <row r="381" ht="48.0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</row>
    <row r="382" ht="48.0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</row>
    <row r="383" ht="48.0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</row>
    <row r="384" ht="48.0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</row>
    <row r="385" ht="48.0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</row>
    <row r="386" ht="48.0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</row>
    <row r="387" ht="48.0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</row>
    <row r="388" ht="48.0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</row>
    <row r="389" ht="48.0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</row>
    <row r="390" ht="48.0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</row>
    <row r="391" ht="48.0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</row>
    <row r="392" ht="48.0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</row>
    <row r="393" ht="48.0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</row>
    <row r="394" ht="48.0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</row>
    <row r="395" ht="48.0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</row>
    <row r="396" ht="48.0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</row>
    <row r="397" ht="48.0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</row>
    <row r="398" ht="48.0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</row>
    <row r="399" ht="48.0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</row>
    <row r="400" ht="48.0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</row>
    <row r="401" ht="48.0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</row>
    <row r="402" ht="48.0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</row>
    <row r="403" ht="48.0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</row>
    <row r="404" ht="48.0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</row>
    <row r="405" ht="48.0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</row>
    <row r="406" ht="48.0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</row>
    <row r="407" ht="48.0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</row>
    <row r="408" ht="48.0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</row>
    <row r="409" ht="48.0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</row>
    <row r="410" ht="48.0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</row>
    <row r="411" ht="48.0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</row>
    <row r="412" ht="48.0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</row>
    <row r="413" ht="48.0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</row>
    <row r="414" ht="48.0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</row>
    <row r="415" ht="48.0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</row>
    <row r="416" ht="48.0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</row>
    <row r="417" ht="48.0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</row>
    <row r="418" ht="48.0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</row>
    <row r="419" ht="48.0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</row>
    <row r="420" ht="48.0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</row>
    <row r="421" ht="48.0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</row>
    <row r="422" ht="48.0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</row>
    <row r="423" ht="48.0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</row>
    <row r="424" ht="48.0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</row>
    <row r="425" ht="48.0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</row>
    <row r="426" ht="48.0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</row>
    <row r="427" ht="48.0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</row>
    <row r="428" ht="48.0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</row>
    <row r="429" ht="48.0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</row>
    <row r="430" ht="48.0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</row>
    <row r="431" ht="48.0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</row>
    <row r="432" ht="48.0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</row>
    <row r="433" ht="48.0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</row>
    <row r="434" ht="48.0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</row>
    <row r="435" ht="48.0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</row>
    <row r="436" ht="48.0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</row>
    <row r="437" ht="48.0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</row>
    <row r="438" ht="48.0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</row>
    <row r="439" ht="48.0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</row>
    <row r="440" ht="48.0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</row>
    <row r="441" ht="48.0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</row>
    <row r="442" ht="48.0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</row>
    <row r="443" ht="48.0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</row>
    <row r="444" ht="48.0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</row>
    <row r="445" ht="48.0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</row>
    <row r="446" ht="48.0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</row>
    <row r="447" ht="48.0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</row>
    <row r="448" ht="48.0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</row>
    <row r="449" ht="48.0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</row>
    <row r="450" ht="48.0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</row>
    <row r="451" ht="48.0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</row>
    <row r="452" ht="48.0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</row>
    <row r="453" ht="48.0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ht="48.0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ht="48.0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ht="48.0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ht="48.0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</row>
    <row r="458" ht="48.0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</row>
    <row r="459" ht="48.0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</row>
    <row r="460" ht="48.0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</row>
    <row r="461" ht="48.0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</row>
    <row r="462" ht="48.0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</row>
    <row r="463" ht="48.0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</row>
    <row r="464" ht="48.0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</row>
    <row r="465" ht="48.0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</row>
    <row r="466" ht="48.0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</row>
    <row r="467" ht="48.0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</row>
    <row r="468" ht="48.0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</row>
    <row r="469" ht="48.0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</row>
    <row r="470" ht="48.0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</row>
    <row r="471" ht="48.0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</row>
    <row r="472" ht="48.0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</row>
    <row r="473" ht="48.0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</row>
    <row r="474" ht="48.0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</row>
    <row r="475" ht="48.0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</row>
    <row r="476" ht="48.0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</row>
    <row r="477" ht="48.0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</row>
    <row r="478" ht="48.0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</row>
    <row r="479" ht="48.0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</row>
    <row r="480" ht="48.0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</row>
    <row r="481" ht="48.0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</row>
    <row r="482" ht="48.0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</row>
    <row r="483" ht="48.0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</row>
    <row r="484" ht="48.0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</row>
    <row r="485" ht="48.0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</row>
    <row r="486" ht="48.0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</row>
    <row r="487" ht="48.0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</row>
    <row r="488" ht="48.0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</row>
    <row r="489" ht="48.0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</row>
    <row r="490" ht="48.0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</row>
    <row r="491" ht="48.0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</row>
    <row r="492" ht="48.0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</row>
    <row r="493" ht="48.0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</row>
    <row r="494" ht="48.0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</row>
    <row r="495" ht="48.0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</row>
    <row r="496" ht="48.0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</row>
    <row r="497" ht="48.0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</row>
    <row r="498" ht="48.0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</row>
    <row r="499" ht="48.0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</row>
    <row r="500" ht="48.0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</row>
    <row r="501" ht="48.0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</row>
    <row r="502" ht="48.0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</row>
    <row r="503" ht="48.0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</row>
    <row r="504" ht="48.0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</row>
    <row r="505" ht="48.0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</row>
    <row r="506" ht="48.0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</row>
    <row r="507" ht="48.0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</row>
    <row r="508" ht="48.0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</row>
    <row r="509" ht="48.0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</row>
    <row r="510" ht="48.0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</row>
    <row r="511" ht="48.0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</row>
    <row r="512" ht="48.0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</row>
    <row r="513" ht="48.0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</row>
    <row r="514" ht="48.0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</row>
    <row r="515" ht="48.0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</row>
    <row r="516" ht="48.0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</row>
    <row r="517" ht="48.0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</row>
    <row r="518" ht="48.0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</row>
    <row r="519" ht="48.0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</row>
    <row r="520" ht="48.0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ht="48.0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ht="48.0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ht="48.0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ht="48.0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</row>
    <row r="525" ht="48.0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</row>
    <row r="526" ht="48.0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</row>
    <row r="527" ht="48.0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</row>
    <row r="528" ht="48.0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</row>
    <row r="529" ht="48.0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</row>
    <row r="530" ht="48.0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</row>
    <row r="531" ht="48.0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</row>
    <row r="532" ht="48.0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</row>
    <row r="533" ht="48.0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</row>
    <row r="534" ht="48.0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</row>
    <row r="535" ht="48.0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</row>
    <row r="536" ht="48.0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</row>
    <row r="537" ht="48.0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</row>
    <row r="538" ht="48.0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</row>
    <row r="539" ht="48.0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</row>
    <row r="540" ht="48.0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</row>
    <row r="541" ht="48.0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</row>
    <row r="542" ht="48.0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</row>
    <row r="543" ht="48.0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</row>
    <row r="544" ht="48.0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</row>
    <row r="545" ht="48.0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</row>
    <row r="546" ht="48.0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</row>
    <row r="547" ht="48.0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</row>
    <row r="548" ht="48.0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</row>
    <row r="549" ht="48.0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</row>
    <row r="550" ht="48.0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</row>
    <row r="551" ht="48.0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</row>
    <row r="552" ht="48.0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</row>
    <row r="553" ht="48.0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</row>
    <row r="554" ht="48.0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</row>
    <row r="555" ht="48.0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</row>
    <row r="556" ht="48.0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</row>
    <row r="557" ht="48.0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</row>
    <row r="558" ht="48.0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</row>
    <row r="559" ht="48.0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</row>
    <row r="560" ht="48.0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</row>
    <row r="561" ht="48.0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</row>
    <row r="562" ht="48.0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</row>
    <row r="563" ht="48.0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</row>
    <row r="564" ht="48.0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</row>
    <row r="565" ht="48.0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</row>
    <row r="566" ht="48.0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</row>
    <row r="567" ht="48.0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</row>
    <row r="568" ht="48.0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</row>
    <row r="569" ht="48.0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</row>
    <row r="570" ht="48.0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</row>
    <row r="571" ht="48.0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</row>
    <row r="572" ht="48.0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</row>
    <row r="573" ht="48.0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</row>
    <row r="574" ht="48.0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</row>
    <row r="575" ht="48.0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</row>
    <row r="576" ht="48.0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</row>
    <row r="577" ht="48.0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</row>
    <row r="578" ht="48.0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</row>
    <row r="579" ht="48.0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</row>
    <row r="580" ht="48.0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</row>
    <row r="581" ht="48.0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</row>
    <row r="582" ht="48.0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</row>
    <row r="583" ht="48.0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</row>
    <row r="584" ht="48.0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</row>
    <row r="585" ht="48.0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</row>
    <row r="586" ht="48.0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</row>
    <row r="587" ht="48.0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</row>
    <row r="588" ht="48.0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</row>
    <row r="589" ht="48.0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</row>
    <row r="590" ht="48.0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</row>
    <row r="591" ht="48.0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</row>
    <row r="592" ht="48.0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</row>
    <row r="593" ht="48.0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</row>
    <row r="594" ht="48.0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</row>
    <row r="595" ht="48.0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</row>
    <row r="596" ht="48.0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</row>
    <row r="597" ht="48.0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</row>
    <row r="598" ht="48.0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</row>
    <row r="599" ht="48.0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</row>
    <row r="600" ht="48.0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</row>
    <row r="601" ht="48.0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</row>
    <row r="602" ht="48.0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</row>
    <row r="603" ht="48.0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</row>
    <row r="604" ht="48.0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</row>
    <row r="605" ht="48.0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</row>
    <row r="606" ht="48.0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</row>
    <row r="607" ht="48.0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</row>
    <row r="608" ht="48.0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</row>
    <row r="609" ht="48.0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</row>
    <row r="610" ht="48.0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</row>
    <row r="611" ht="48.0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</row>
    <row r="612" ht="48.0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</row>
    <row r="613" ht="48.0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</row>
    <row r="614" ht="48.0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</row>
    <row r="615" ht="48.0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</row>
    <row r="616" ht="48.0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</row>
    <row r="617" ht="48.0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</row>
    <row r="618" ht="48.0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</row>
    <row r="619" ht="48.0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</row>
    <row r="620" ht="48.0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</row>
    <row r="621" ht="48.0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</row>
    <row r="622" ht="48.0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</row>
    <row r="623" ht="48.0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</row>
    <row r="624" ht="48.0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</row>
    <row r="625" ht="48.0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</row>
    <row r="626" ht="48.0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</row>
    <row r="627" ht="48.0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</row>
    <row r="628" ht="48.0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</row>
    <row r="629" ht="48.0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</row>
    <row r="630" ht="48.0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</row>
    <row r="631" ht="48.0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</row>
    <row r="632" ht="48.0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</row>
    <row r="633" ht="48.0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</row>
    <row r="634" ht="48.0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</row>
    <row r="635" ht="48.0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</row>
    <row r="636" ht="48.0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</row>
    <row r="637" ht="48.0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</row>
    <row r="638" ht="48.0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</row>
    <row r="639" ht="48.0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</row>
    <row r="640" ht="48.0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</row>
    <row r="641" ht="48.0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</row>
    <row r="642" ht="48.0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</row>
    <row r="643" ht="48.0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</row>
    <row r="644" ht="48.0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</row>
    <row r="645" ht="48.0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</row>
    <row r="646" ht="48.0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</row>
    <row r="647" ht="48.0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</row>
    <row r="648" ht="48.0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</row>
    <row r="649" ht="48.0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</row>
    <row r="650" ht="48.0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</row>
    <row r="651" ht="48.0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</row>
    <row r="652" ht="48.0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</row>
    <row r="653" ht="48.0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</row>
    <row r="654" ht="48.0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</row>
    <row r="655" ht="48.0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</row>
    <row r="656" ht="48.0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</row>
    <row r="657" ht="48.0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</row>
    <row r="658" ht="48.0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</row>
    <row r="659" ht="48.0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</row>
    <row r="660" ht="48.0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</row>
    <row r="661" ht="48.0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</row>
    <row r="662" ht="48.0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</row>
    <row r="663" ht="48.0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</row>
    <row r="664" ht="48.0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</row>
    <row r="665" ht="48.0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</row>
    <row r="666" ht="48.0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</row>
    <row r="667" ht="48.0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</row>
    <row r="668" ht="48.0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</row>
    <row r="669" ht="48.0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</row>
    <row r="670" ht="48.0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</row>
    <row r="671" ht="48.0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</row>
    <row r="672" ht="48.0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</row>
    <row r="673" ht="48.0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</row>
    <row r="674" ht="48.0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</row>
    <row r="675" ht="48.0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</row>
    <row r="676" ht="48.0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</row>
    <row r="677" ht="48.0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</row>
    <row r="678" ht="48.0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</row>
    <row r="679" ht="48.0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</row>
    <row r="680" ht="48.0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</row>
    <row r="681" ht="48.0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</row>
    <row r="682" ht="48.0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</row>
    <row r="683" ht="48.0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</row>
    <row r="684" ht="48.0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</row>
    <row r="685" ht="48.0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</row>
    <row r="686" ht="48.0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</row>
    <row r="687" ht="48.0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</row>
    <row r="688" ht="48.0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</row>
    <row r="689" ht="48.0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</row>
    <row r="690" ht="48.0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</row>
    <row r="691" ht="48.0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</row>
    <row r="692" ht="48.0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</row>
    <row r="693" ht="48.0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</row>
    <row r="694" ht="48.0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</row>
    <row r="695" ht="48.0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</row>
    <row r="696" ht="48.0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</row>
    <row r="697" ht="48.0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</row>
    <row r="698" ht="48.0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</row>
    <row r="699" ht="48.0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</row>
    <row r="700" ht="48.0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</row>
    <row r="701" ht="48.0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</row>
    <row r="702" ht="48.0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</row>
    <row r="703" ht="48.0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</row>
    <row r="704" ht="48.0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</row>
    <row r="705" ht="48.0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</row>
    <row r="706" ht="48.0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</row>
    <row r="707" ht="48.0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</row>
    <row r="708" ht="48.0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</row>
    <row r="709" ht="48.0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</row>
    <row r="710" ht="48.0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</row>
    <row r="711" ht="48.0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</row>
    <row r="712" ht="48.0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</row>
    <row r="713" ht="48.0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</row>
    <row r="714" ht="48.0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</row>
    <row r="715" ht="48.0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</row>
    <row r="716" ht="48.0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</row>
    <row r="717" ht="48.0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</row>
    <row r="718" ht="48.0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</row>
    <row r="719" ht="48.0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</row>
    <row r="720" ht="48.0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</row>
    <row r="721" ht="48.0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</row>
    <row r="722" ht="48.0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</row>
    <row r="723" ht="48.0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</row>
    <row r="724" ht="48.0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</row>
    <row r="725" ht="48.0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</row>
    <row r="726" ht="48.0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</row>
    <row r="727" ht="48.0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</row>
    <row r="728" ht="48.0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</row>
    <row r="729" ht="48.0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</row>
    <row r="730" ht="48.0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</row>
    <row r="731" ht="48.0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</row>
    <row r="732" ht="48.0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</row>
    <row r="733" ht="48.0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</row>
    <row r="734" ht="48.0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</row>
    <row r="735" ht="48.0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</row>
    <row r="736" ht="48.0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</row>
    <row r="737" ht="48.0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</row>
    <row r="738" ht="48.0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</row>
    <row r="739" ht="48.0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</row>
    <row r="740" ht="48.0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</row>
    <row r="741" ht="48.0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</row>
    <row r="742" ht="48.0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</row>
    <row r="743" ht="48.0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</row>
    <row r="744" ht="48.0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</row>
    <row r="745" ht="48.0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</row>
    <row r="746" ht="48.0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</row>
    <row r="747" ht="48.0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</row>
    <row r="748" ht="48.0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</row>
    <row r="749" ht="48.0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</row>
    <row r="750" ht="48.0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</row>
    <row r="751" ht="48.0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</row>
    <row r="752" ht="48.0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</row>
    <row r="753" ht="48.0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</row>
    <row r="754" ht="48.0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</row>
    <row r="755" ht="48.0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</row>
    <row r="756" ht="48.0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</row>
    <row r="757" ht="48.0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</row>
    <row r="758" ht="48.0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</row>
    <row r="759" ht="48.0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</row>
    <row r="760" ht="48.0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</row>
    <row r="761" ht="48.0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</row>
    <row r="762" ht="48.0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</row>
    <row r="763" ht="48.0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</row>
    <row r="764" ht="48.0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</row>
    <row r="765" ht="48.0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</row>
    <row r="766" ht="48.0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</row>
    <row r="767" ht="48.0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</row>
    <row r="768" ht="48.0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</row>
    <row r="769" ht="48.0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</row>
    <row r="770" ht="48.0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</row>
    <row r="771" ht="48.0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</row>
    <row r="772" ht="48.0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</row>
    <row r="773" ht="48.0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</row>
    <row r="774" ht="48.0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</row>
    <row r="775" ht="48.0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</row>
    <row r="776" ht="48.0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</row>
    <row r="777" ht="48.0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</row>
    <row r="778" ht="48.0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</row>
    <row r="779" ht="48.0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</row>
    <row r="780" ht="48.0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</row>
    <row r="781" ht="48.0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</row>
    <row r="782" ht="48.0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</row>
    <row r="783" ht="48.0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</row>
    <row r="784" ht="48.0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</row>
    <row r="785" ht="48.0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</row>
    <row r="786" ht="48.0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</row>
    <row r="787" ht="48.0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</row>
    <row r="788" ht="48.0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</row>
    <row r="789" ht="48.0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</row>
    <row r="790" ht="48.0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</row>
    <row r="791" ht="48.0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</row>
    <row r="792" ht="48.0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</row>
    <row r="793" ht="48.0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</row>
    <row r="794" ht="48.0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</row>
    <row r="795" ht="48.0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</row>
    <row r="796" ht="48.0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</row>
    <row r="797" ht="48.0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</row>
    <row r="798" ht="48.0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</row>
    <row r="799" ht="48.0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</row>
    <row r="800" ht="48.0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</row>
    <row r="801" ht="48.0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</row>
    <row r="802" ht="48.0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</row>
    <row r="803" ht="48.0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</row>
    <row r="804" ht="48.0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</row>
    <row r="805" ht="48.0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</row>
    <row r="806" ht="48.0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</row>
    <row r="807" ht="48.0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</row>
    <row r="808" ht="48.0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</row>
    <row r="809" ht="48.0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</row>
    <row r="810" ht="48.0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</row>
    <row r="811" ht="48.0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</row>
    <row r="812" ht="48.0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</row>
    <row r="813" ht="48.0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</row>
    <row r="814" ht="48.0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</row>
    <row r="815" ht="48.0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</row>
    <row r="816" ht="48.0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</row>
    <row r="817" ht="48.0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</row>
    <row r="818" ht="48.0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</row>
    <row r="819" ht="48.0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</row>
    <row r="820" ht="48.0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</row>
    <row r="821" ht="48.0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</row>
    <row r="822" ht="48.0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</row>
    <row r="823" ht="48.0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</row>
    <row r="824" ht="48.0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</row>
    <row r="825" ht="48.0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</row>
    <row r="826" ht="48.0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</row>
    <row r="827" ht="48.0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</row>
    <row r="828" ht="48.0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</row>
    <row r="829" ht="48.0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</row>
    <row r="830" ht="48.0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</row>
    <row r="831" ht="48.0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</row>
    <row r="832" ht="48.0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</row>
    <row r="833" ht="48.0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</row>
    <row r="834" ht="48.0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</row>
    <row r="835" ht="48.0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</row>
    <row r="836" ht="48.0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</row>
    <row r="837" ht="48.0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</row>
    <row r="838" ht="48.0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</row>
    <row r="839" ht="48.0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</row>
    <row r="840" ht="48.0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</row>
    <row r="841" ht="48.0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</row>
    <row r="842" ht="48.0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</row>
    <row r="843" ht="48.0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</row>
    <row r="844" ht="48.0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</row>
    <row r="845" ht="48.0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</row>
    <row r="846" ht="48.0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</row>
    <row r="847" ht="48.0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</row>
    <row r="848" ht="48.0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</row>
    <row r="849" ht="48.0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</row>
    <row r="850" ht="48.0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</row>
    <row r="851" ht="48.0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</row>
    <row r="852" ht="48.0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</row>
    <row r="853" ht="48.0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</row>
    <row r="854" ht="48.0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</row>
    <row r="855" ht="48.0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</row>
    <row r="856" ht="48.0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</row>
    <row r="857" ht="48.0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</row>
    <row r="858" ht="48.0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</row>
    <row r="859" ht="48.0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</row>
    <row r="860" ht="48.0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</row>
    <row r="861" ht="48.0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</row>
    <row r="862" ht="48.0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</row>
    <row r="863" ht="48.0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</row>
    <row r="864" ht="48.0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</row>
    <row r="865" ht="48.0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</row>
    <row r="866" ht="48.0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</row>
    <row r="867" ht="48.0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</row>
    <row r="868" ht="48.0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</row>
    <row r="869" ht="48.0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</row>
    <row r="870" ht="48.0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</row>
    <row r="871" ht="48.0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</row>
    <row r="872" ht="48.0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</row>
    <row r="873" ht="48.0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</row>
    <row r="874" ht="48.0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</row>
    <row r="875" ht="48.0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</row>
    <row r="876" ht="48.0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</row>
    <row r="877" ht="48.0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</row>
    <row r="878" ht="48.0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</row>
    <row r="879" ht="48.0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</row>
    <row r="880" ht="48.0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</row>
    <row r="881" ht="48.0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</row>
    <row r="882" ht="48.0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</row>
    <row r="883" ht="48.0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</row>
    <row r="884" ht="48.0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</row>
    <row r="885" ht="48.0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</row>
    <row r="886" ht="48.0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</row>
    <row r="887" ht="48.0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</row>
    <row r="888" ht="48.0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</row>
    <row r="889" ht="48.0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</row>
    <row r="890" ht="48.0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</row>
    <row r="891" ht="48.0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</row>
    <row r="892" ht="48.0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</row>
    <row r="893" ht="48.0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</row>
    <row r="894" ht="48.0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</row>
    <row r="895" ht="48.0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</row>
    <row r="896" ht="48.0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</row>
    <row r="897" ht="48.0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</row>
    <row r="898" ht="48.0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</row>
    <row r="899" ht="48.0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</row>
    <row r="900" ht="48.0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</row>
    <row r="901" ht="48.0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</row>
    <row r="902" ht="48.0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</row>
    <row r="903" ht="48.0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</row>
    <row r="904" ht="48.0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</row>
    <row r="905" ht="48.0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</row>
    <row r="906" ht="48.0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</row>
    <row r="907" ht="48.0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</row>
    <row r="908" ht="48.0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</row>
    <row r="909" ht="48.0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</row>
    <row r="910" ht="48.0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</row>
    <row r="911" ht="48.0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</row>
    <row r="912" ht="48.0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</row>
    <row r="913" ht="48.0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</row>
    <row r="914" ht="48.0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</row>
    <row r="915" ht="48.0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</row>
    <row r="916" ht="48.0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</row>
    <row r="917" ht="48.0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</row>
    <row r="918" ht="48.0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</row>
    <row r="919" ht="48.0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</row>
    <row r="920" ht="48.0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</row>
    <row r="921" ht="48.0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</row>
    <row r="922" ht="48.0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</row>
    <row r="923" ht="48.0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</row>
    <row r="924" ht="48.0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</row>
    <row r="925" ht="48.0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</row>
    <row r="926" ht="48.0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</row>
    <row r="927" ht="48.0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</row>
    <row r="928" ht="48.0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</row>
    <row r="929" ht="48.0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</row>
    <row r="930" ht="48.0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</row>
    <row r="931" ht="48.0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</row>
    <row r="932" ht="48.0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</row>
    <row r="933" ht="48.0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</row>
    <row r="934" ht="48.0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</row>
    <row r="935" ht="48.0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</row>
    <row r="936" ht="48.0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</row>
    <row r="937" ht="48.0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</row>
    <row r="938" ht="48.0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</row>
    <row r="939" ht="48.0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</row>
    <row r="940" ht="48.0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</row>
    <row r="941" ht="48.0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</row>
    <row r="942" ht="48.0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</row>
    <row r="943" ht="48.0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</row>
    <row r="944" ht="48.0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</row>
    <row r="945" ht="48.0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</row>
    <row r="946" ht="48.0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</row>
    <row r="947" ht="48.0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</row>
    <row r="948" ht="48.0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</row>
    <row r="949" ht="48.0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</row>
    <row r="950" ht="48.0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</row>
    <row r="951" ht="48.0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</row>
    <row r="952" ht="48.0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</row>
    <row r="953" ht="48.0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</row>
    <row r="954" ht="48.0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</row>
    <row r="955" ht="48.0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</row>
    <row r="956" ht="48.0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</row>
    <row r="957" ht="48.0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</row>
    <row r="958" ht="48.0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</row>
    <row r="959" ht="48.0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</row>
    <row r="960" ht="48.0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</row>
    <row r="961" ht="48.0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</row>
    <row r="962" ht="48.0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</row>
    <row r="963" ht="48.0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</row>
    <row r="964" ht="48.0" customHeight="1">
      <c r="A964" s="50"/>
      <c r="B964" s="50"/>
      <c r="C964" s="50"/>
      <c r="D964" s="50"/>
      <c r="I964" s="50"/>
      <c r="J964" s="50"/>
      <c r="K964" s="50"/>
      <c r="L964" s="50"/>
      <c r="M964" s="50"/>
      <c r="N964" s="50"/>
      <c r="O964" s="50"/>
      <c r="P964" s="50"/>
    </row>
    <row r="965" ht="48.0" customHeight="1">
      <c r="A965" s="50"/>
      <c r="B965" s="50"/>
      <c r="C965" s="50"/>
      <c r="D965" s="50"/>
      <c r="I965" s="50"/>
      <c r="J965" s="50"/>
      <c r="K965" s="50"/>
      <c r="L965" s="50"/>
      <c r="M965" s="50"/>
      <c r="N965" s="50"/>
      <c r="O965" s="50"/>
      <c r="P965" s="50"/>
    </row>
    <row r="966" ht="48.0" customHeight="1">
      <c r="A966" s="50"/>
      <c r="B966" s="50"/>
      <c r="C966" s="50"/>
      <c r="D966" s="50"/>
      <c r="I966" s="50"/>
      <c r="J966" s="50"/>
      <c r="K966" s="50"/>
      <c r="L966" s="50"/>
      <c r="M966" s="50"/>
      <c r="N966" s="50"/>
      <c r="O966" s="50"/>
      <c r="P966" s="50"/>
    </row>
    <row r="967" ht="48.0" customHeight="1">
      <c r="A967" s="50"/>
      <c r="B967" s="50"/>
      <c r="C967" s="50"/>
      <c r="D967" s="50"/>
      <c r="I967" s="50"/>
      <c r="J967" s="50"/>
      <c r="K967" s="50"/>
      <c r="L967" s="50"/>
      <c r="M967" s="50"/>
      <c r="N967" s="50"/>
      <c r="O967" s="50"/>
      <c r="P967" s="50"/>
    </row>
    <row r="968" ht="48.0" customHeight="1">
      <c r="A968" s="50"/>
      <c r="B968" s="50"/>
      <c r="C968" s="50"/>
      <c r="D968" s="50"/>
      <c r="I968" s="50"/>
      <c r="J968" s="50"/>
      <c r="K968" s="50"/>
      <c r="L968" s="50"/>
      <c r="M968" s="50"/>
      <c r="N968" s="50"/>
      <c r="O968" s="50"/>
      <c r="P968" s="50"/>
    </row>
    <row r="969" ht="48.0" customHeight="1">
      <c r="A969" s="50"/>
      <c r="B969" s="50"/>
      <c r="C969" s="50"/>
      <c r="D969" s="50"/>
      <c r="I969" s="50"/>
      <c r="J969" s="50"/>
      <c r="K969" s="50"/>
      <c r="L969" s="50"/>
      <c r="M969" s="50"/>
      <c r="N969" s="50"/>
      <c r="O969" s="50"/>
      <c r="P969" s="50"/>
    </row>
    <row r="970" ht="48.0" customHeight="1">
      <c r="A970" s="50"/>
      <c r="B970" s="50"/>
      <c r="C970" s="50"/>
      <c r="D970" s="50"/>
      <c r="I970" s="50"/>
      <c r="J970" s="50"/>
      <c r="K970" s="50"/>
      <c r="L970" s="50"/>
      <c r="M970" s="50"/>
      <c r="N970" s="50"/>
      <c r="O970" s="50"/>
      <c r="P970" s="50"/>
    </row>
    <row r="971" ht="48.0" customHeight="1">
      <c r="A971" s="50"/>
      <c r="B971" s="50"/>
      <c r="C971" s="50"/>
      <c r="D971" s="50"/>
      <c r="I971" s="50"/>
      <c r="J971" s="50"/>
      <c r="K971" s="50"/>
      <c r="L971" s="50"/>
      <c r="M971" s="50"/>
      <c r="N971" s="50"/>
      <c r="O971" s="50"/>
      <c r="P971" s="50"/>
    </row>
    <row r="972" ht="48.0" customHeight="1">
      <c r="A972" s="50"/>
      <c r="B972" s="50"/>
      <c r="C972" s="50"/>
      <c r="D972" s="50"/>
      <c r="I972" s="50"/>
      <c r="J972" s="50"/>
      <c r="K972" s="50"/>
      <c r="L972" s="50"/>
      <c r="M972" s="50"/>
      <c r="N972" s="50"/>
      <c r="O972" s="50"/>
      <c r="P972" s="50"/>
    </row>
    <row r="973" ht="48.0" customHeight="1">
      <c r="A973" s="50"/>
      <c r="B973" s="50"/>
      <c r="C973" s="50"/>
      <c r="D973" s="50"/>
      <c r="I973" s="50"/>
      <c r="J973" s="50"/>
      <c r="K973" s="50"/>
      <c r="L973" s="50"/>
      <c r="M973" s="50"/>
      <c r="N973" s="50"/>
      <c r="O973" s="50"/>
      <c r="P973" s="50"/>
    </row>
    <row r="974" ht="48.0" customHeight="1">
      <c r="A974" s="50"/>
      <c r="B974" s="50"/>
      <c r="C974" s="50"/>
      <c r="D974" s="50"/>
      <c r="I974" s="50"/>
      <c r="J974" s="50"/>
      <c r="K974" s="50"/>
      <c r="L974" s="50"/>
      <c r="M974" s="50"/>
      <c r="N974" s="50"/>
      <c r="O974" s="50"/>
      <c r="P974" s="50"/>
    </row>
    <row r="975" ht="48.0" customHeight="1">
      <c r="A975" s="50"/>
      <c r="B975" s="50"/>
      <c r="C975" s="50"/>
      <c r="D975" s="50"/>
      <c r="I975" s="50"/>
      <c r="J975" s="50"/>
      <c r="K975" s="50"/>
      <c r="L975" s="50"/>
      <c r="M975" s="50"/>
      <c r="N975" s="50"/>
      <c r="O975" s="50"/>
    </row>
  </sheetData>
  <mergeCells count="15">
    <mergeCell ref="J1:J2"/>
    <mergeCell ref="I1:I2"/>
    <mergeCell ref="H1:H2"/>
    <mergeCell ref="F1:G1"/>
    <mergeCell ref="E1:E2"/>
    <mergeCell ref="A1:A2"/>
    <mergeCell ref="D1:D2"/>
    <mergeCell ref="C1:C2"/>
    <mergeCell ref="B1:B2"/>
    <mergeCell ref="P1:P2"/>
    <mergeCell ref="O1:O2"/>
    <mergeCell ref="N1:N2"/>
    <mergeCell ref="M1:M2"/>
    <mergeCell ref="L1:L2"/>
    <mergeCell ref="K1:K2"/>
  </mergeCells>
  <conditionalFormatting sqref="B34">
    <cfRule type="expression" dxfId="0" priority="1">
      <formula>UNIQUE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0" width="34.57"/>
  </cols>
  <sheetData>
    <row r="1" ht="43.5" customHeight="1">
      <c r="A1" s="83" t="s">
        <v>303</v>
      </c>
      <c r="B1" s="69"/>
      <c r="C1" s="69"/>
      <c r="D1" s="69"/>
      <c r="E1" s="69"/>
      <c r="F1" s="69"/>
      <c r="G1" s="69"/>
      <c r="H1" s="69"/>
      <c r="I1" s="69"/>
      <c r="J1" s="4"/>
    </row>
    <row r="2" ht="43.5" customHeight="1">
      <c r="A2" s="86" t="s">
        <v>304</v>
      </c>
      <c r="B2" s="86" t="s">
        <v>305</v>
      </c>
      <c r="C2" s="86" t="s">
        <v>306</v>
      </c>
      <c r="D2" s="86" t="s">
        <v>307</v>
      </c>
      <c r="E2" s="86" t="s">
        <v>308</v>
      </c>
      <c r="F2" s="86" t="s">
        <v>309</v>
      </c>
      <c r="G2" s="86" t="s">
        <v>310</v>
      </c>
      <c r="H2" s="86" t="s">
        <v>311</v>
      </c>
      <c r="I2" s="86" t="s">
        <v>312</v>
      </c>
      <c r="J2" s="86" t="s">
        <v>313</v>
      </c>
    </row>
    <row r="3" ht="43.5" customHeight="1">
      <c r="A3" s="110" t="s">
        <v>314</v>
      </c>
      <c r="B3" s="111" t="s">
        <v>315</v>
      </c>
      <c r="C3" s="111" t="s">
        <v>315</v>
      </c>
      <c r="D3" s="112" t="s">
        <v>315</v>
      </c>
      <c r="E3" s="111" t="s">
        <v>316</v>
      </c>
      <c r="F3" s="44" t="s">
        <v>55</v>
      </c>
      <c r="G3" s="100" t="s">
        <v>317</v>
      </c>
      <c r="H3" s="111" t="s">
        <v>315</v>
      </c>
      <c r="I3" s="113" t="s">
        <v>317</v>
      </c>
      <c r="J3" s="37" t="s">
        <v>115</v>
      </c>
    </row>
    <row r="4" ht="43.5" customHeight="1">
      <c r="A4" s="100" t="s">
        <v>318</v>
      </c>
      <c r="B4" s="111" t="s">
        <v>319</v>
      </c>
      <c r="C4" s="111" t="s">
        <v>320</v>
      </c>
      <c r="D4" s="111" t="s">
        <v>321</v>
      </c>
      <c r="E4" s="111" t="s">
        <v>322</v>
      </c>
      <c r="F4" s="111" t="s">
        <v>323</v>
      </c>
      <c r="G4" s="111" t="s">
        <v>315</v>
      </c>
      <c r="H4" s="111" t="s">
        <v>319</v>
      </c>
      <c r="I4" s="111" t="s">
        <v>315</v>
      </c>
      <c r="J4" s="37" t="s">
        <v>324</v>
      </c>
    </row>
    <row r="5" ht="43.5" customHeight="1">
      <c r="A5" s="37" t="s">
        <v>315</v>
      </c>
      <c r="B5" s="111" t="s">
        <v>314</v>
      </c>
      <c r="C5" s="111" t="s">
        <v>314</v>
      </c>
      <c r="D5" s="112" t="s">
        <v>325</v>
      </c>
      <c r="E5" s="111" t="s">
        <v>326</v>
      </c>
      <c r="F5" s="111" t="s">
        <v>191</v>
      </c>
      <c r="G5" s="44" t="s">
        <v>324</v>
      </c>
      <c r="H5" s="44" t="s">
        <v>327</v>
      </c>
      <c r="I5" s="111" t="s">
        <v>319</v>
      </c>
      <c r="J5" s="37" t="s">
        <v>315</v>
      </c>
    </row>
    <row r="6" ht="43.5" customHeight="1">
      <c r="A6" s="110" t="s">
        <v>30</v>
      </c>
      <c r="B6" s="111" t="s">
        <v>318</v>
      </c>
      <c r="C6" s="111" t="s">
        <v>328</v>
      </c>
      <c r="D6" s="111" t="s">
        <v>322</v>
      </c>
      <c r="E6" s="44" t="s">
        <v>329</v>
      </c>
      <c r="F6" s="111" t="s">
        <v>330</v>
      </c>
      <c r="G6" s="111" t="s">
        <v>331</v>
      </c>
      <c r="H6" s="111" t="s">
        <v>332</v>
      </c>
      <c r="I6" s="111" t="s">
        <v>314</v>
      </c>
      <c r="J6" s="37" t="s">
        <v>319</v>
      </c>
    </row>
    <row r="7" ht="43.5" customHeight="1">
      <c r="A7" s="100" t="s">
        <v>186</v>
      </c>
      <c r="B7" s="111" t="s">
        <v>333</v>
      </c>
      <c r="C7" s="111" t="s">
        <v>321</v>
      </c>
      <c r="D7" s="111" t="s">
        <v>190</v>
      </c>
      <c r="E7" s="111" t="s">
        <v>334</v>
      </c>
      <c r="F7" s="111" t="s">
        <v>335</v>
      </c>
      <c r="G7" s="111" t="s">
        <v>316</v>
      </c>
      <c r="H7" s="111" t="s">
        <v>336</v>
      </c>
      <c r="I7" s="111" t="s">
        <v>321</v>
      </c>
      <c r="J7" s="37" t="s">
        <v>337</v>
      </c>
    </row>
    <row r="8" ht="43.5" customHeight="1">
      <c r="A8" s="37" t="s">
        <v>338</v>
      </c>
      <c r="B8" s="111" t="s">
        <v>327</v>
      </c>
      <c r="C8" s="111" t="s">
        <v>316</v>
      </c>
      <c r="D8" s="112" t="s">
        <v>187</v>
      </c>
      <c r="E8" s="111" t="s">
        <v>339</v>
      </c>
      <c r="F8" s="111" t="s">
        <v>340</v>
      </c>
      <c r="G8" s="111" t="s">
        <v>322</v>
      </c>
      <c r="H8" s="111" t="s">
        <v>51</v>
      </c>
      <c r="I8" s="111" t="s">
        <v>316</v>
      </c>
      <c r="J8" s="37" t="s">
        <v>328</v>
      </c>
    </row>
    <row r="9" ht="43.5" customHeight="1">
      <c r="A9" s="37" t="s">
        <v>341</v>
      </c>
      <c r="B9" s="111" t="s">
        <v>186</v>
      </c>
      <c r="C9" s="111" t="s">
        <v>325</v>
      </c>
      <c r="D9" s="111" t="s">
        <v>327</v>
      </c>
      <c r="E9" s="111" t="s">
        <v>342</v>
      </c>
      <c r="F9" s="44" t="s">
        <v>343</v>
      </c>
      <c r="G9" s="111" t="s">
        <v>326</v>
      </c>
      <c r="H9" s="111" t="s">
        <v>344</v>
      </c>
      <c r="I9" s="111" t="s">
        <v>325</v>
      </c>
      <c r="J9" s="37" t="s">
        <v>316</v>
      </c>
    </row>
    <row r="10" ht="43.5" customHeight="1">
      <c r="A10" s="37" t="s">
        <v>345</v>
      </c>
      <c r="B10" s="111" t="s">
        <v>188</v>
      </c>
      <c r="C10" s="111" t="s">
        <v>326</v>
      </c>
      <c r="D10" s="111" t="s">
        <v>186</v>
      </c>
      <c r="E10" s="111" t="s">
        <v>346</v>
      </c>
      <c r="F10" s="44" t="s">
        <v>347</v>
      </c>
      <c r="G10" s="111" t="s">
        <v>338</v>
      </c>
      <c r="H10" s="111" t="s">
        <v>348</v>
      </c>
      <c r="I10" s="111" t="s">
        <v>326</v>
      </c>
      <c r="J10" s="37" t="s">
        <v>326</v>
      </c>
    </row>
    <row r="11" ht="43.5" customHeight="1">
      <c r="A11" s="110" t="s">
        <v>51</v>
      </c>
      <c r="B11" s="111" t="s">
        <v>349</v>
      </c>
      <c r="C11" s="111" t="s">
        <v>327</v>
      </c>
      <c r="D11" s="112" t="s">
        <v>336</v>
      </c>
      <c r="E11" s="111" t="s">
        <v>350</v>
      </c>
      <c r="F11" s="111" t="s">
        <v>342</v>
      </c>
      <c r="G11" s="111" t="s">
        <v>187</v>
      </c>
      <c r="H11" s="111" t="s">
        <v>351</v>
      </c>
      <c r="I11" s="111" t="s">
        <v>187</v>
      </c>
      <c r="J11" s="100" t="s">
        <v>187</v>
      </c>
    </row>
    <row r="12" ht="43.5" customHeight="1">
      <c r="A12" s="37" t="s">
        <v>352</v>
      </c>
      <c r="B12" s="44" t="s">
        <v>341</v>
      </c>
      <c r="C12" s="111" t="s">
        <v>188</v>
      </c>
      <c r="D12" s="111" t="s">
        <v>353</v>
      </c>
      <c r="E12" s="111" t="s">
        <v>343</v>
      </c>
      <c r="F12" s="111" t="s">
        <v>354</v>
      </c>
      <c r="G12" s="111" t="s">
        <v>327</v>
      </c>
      <c r="H12" s="111" t="s">
        <v>355</v>
      </c>
      <c r="I12" s="111" t="s">
        <v>327</v>
      </c>
      <c r="J12" s="100" t="s">
        <v>327</v>
      </c>
    </row>
    <row r="13" ht="43.5" customHeight="1">
      <c r="A13" s="100" t="s">
        <v>354</v>
      </c>
      <c r="B13" s="111" t="s">
        <v>189</v>
      </c>
      <c r="C13" s="111" t="s">
        <v>349</v>
      </c>
      <c r="D13" s="112" t="s">
        <v>344</v>
      </c>
      <c r="E13" s="111" t="s">
        <v>356</v>
      </c>
      <c r="F13" s="44" t="s">
        <v>334</v>
      </c>
      <c r="G13" s="111" t="s">
        <v>357</v>
      </c>
      <c r="H13" s="44" t="s">
        <v>330</v>
      </c>
      <c r="I13" s="111" t="s">
        <v>188</v>
      </c>
      <c r="J13" s="100" t="s">
        <v>357</v>
      </c>
    </row>
    <row r="14" ht="43.5" customHeight="1">
      <c r="A14" s="110" t="s">
        <v>358</v>
      </c>
      <c r="B14" s="111" t="s">
        <v>345</v>
      </c>
      <c r="C14" s="111" t="s">
        <v>359</v>
      </c>
      <c r="D14" s="111" t="s">
        <v>348</v>
      </c>
      <c r="E14" s="111" t="s">
        <v>335</v>
      </c>
      <c r="F14" s="111" t="s">
        <v>187</v>
      </c>
      <c r="G14" s="111" t="s">
        <v>186</v>
      </c>
      <c r="H14" s="111" t="s">
        <v>44</v>
      </c>
      <c r="I14" s="111" t="s">
        <v>341</v>
      </c>
      <c r="J14" s="100" t="s">
        <v>188</v>
      </c>
    </row>
    <row r="15" ht="43.5" customHeight="1">
      <c r="A15" s="100" t="s">
        <v>360</v>
      </c>
      <c r="B15" s="111" t="s">
        <v>329</v>
      </c>
      <c r="C15" s="111" t="s">
        <v>332</v>
      </c>
      <c r="D15" s="111" t="s">
        <v>358</v>
      </c>
      <c r="E15" s="44" t="s">
        <v>361</v>
      </c>
      <c r="F15" s="111" t="s">
        <v>186</v>
      </c>
      <c r="G15" s="111" t="s">
        <v>188</v>
      </c>
      <c r="H15" s="111" t="s">
        <v>40</v>
      </c>
      <c r="I15" s="111" t="s">
        <v>362</v>
      </c>
      <c r="J15" s="100" t="s">
        <v>349</v>
      </c>
    </row>
    <row r="16" ht="43.5" customHeight="1">
      <c r="A16" s="100" t="s">
        <v>351</v>
      </c>
      <c r="B16" s="111" t="s">
        <v>51</v>
      </c>
      <c r="C16" s="111" t="s">
        <v>329</v>
      </c>
      <c r="D16" s="112" t="s">
        <v>347</v>
      </c>
      <c r="E16" s="44" t="s">
        <v>35</v>
      </c>
      <c r="F16" s="111" t="s">
        <v>349</v>
      </c>
      <c r="G16" s="111" t="s">
        <v>349</v>
      </c>
      <c r="H16" s="72"/>
      <c r="I16" s="111" t="s">
        <v>332</v>
      </c>
      <c r="J16" s="100" t="s">
        <v>341</v>
      </c>
    </row>
    <row r="17" ht="43.5" customHeight="1">
      <c r="A17" s="100" t="s">
        <v>343</v>
      </c>
      <c r="B17" s="111" t="s">
        <v>347</v>
      </c>
      <c r="C17" s="111" t="s">
        <v>363</v>
      </c>
      <c r="D17" s="111" t="s">
        <v>343</v>
      </c>
      <c r="E17" s="72"/>
      <c r="F17" s="111" t="s">
        <v>322</v>
      </c>
      <c r="G17" s="111" t="s">
        <v>359</v>
      </c>
      <c r="H17" s="72"/>
      <c r="I17" s="111" t="s">
        <v>189</v>
      </c>
      <c r="J17" s="100" t="s">
        <v>362</v>
      </c>
    </row>
    <row r="18" ht="43.5" customHeight="1">
      <c r="A18" s="110" t="s">
        <v>364</v>
      </c>
      <c r="B18" s="111" t="s">
        <v>343</v>
      </c>
      <c r="C18" s="111" t="s">
        <v>334</v>
      </c>
      <c r="D18" s="111" t="s">
        <v>364</v>
      </c>
      <c r="E18" s="72"/>
      <c r="F18" s="111" t="s">
        <v>190</v>
      </c>
      <c r="G18" s="111" t="s">
        <v>189</v>
      </c>
      <c r="H18" s="72"/>
      <c r="I18" s="111" t="s">
        <v>365</v>
      </c>
      <c r="J18" s="100" t="s">
        <v>332</v>
      </c>
    </row>
    <row r="19" ht="43.5" customHeight="1">
      <c r="A19" s="100" t="s">
        <v>356</v>
      </c>
      <c r="B19" s="111" t="s">
        <v>364</v>
      </c>
      <c r="C19" s="111" t="s">
        <v>51</v>
      </c>
      <c r="D19" s="111" t="s">
        <v>366</v>
      </c>
      <c r="E19" s="72"/>
      <c r="F19" s="111" t="s">
        <v>30</v>
      </c>
      <c r="G19" s="111" t="s">
        <v>345</v>
      </c>
      <c r="H19" s="72"/>
      <c r="I19" s="111" t="s">
        <v>329</v>
      </c>
      <c r="J19" s="100" t="s">
        <v>189</v>
      </c>
    </row>
    <row r="20" ht="43.5" customHeight="1">
      <c r="A20" s="100" t="s">
        <v>335</v>
      </c>
      <c r="B20" s="111" t="s">
        <v>356</v>
      </c>
      <c r="C20" s="111" t="s">
        <v>342</v>
      </c>
      <c r="D20" s="112" t="s">
        <v>367</v>
      </c>
      <c r="E20" s="72"/>
      <c r="F20" s="111" t="s">
        <v>321</v>
      </c>
      <c r="G20" s="111" t="s">
        <v>365</v>
      </c>
      <c r="H20" s="72"/>
      <c r="I20" s="111" t="s">
        <v>336</v>
      </c>
      <c r="J20" s="100" t="s">
        <v>345</v>
      </c>
    </row>
    <row r="21" ht="43.5" customHeight="1">
      <c r="A21" s="100" t="s">
        <v>191</v>
      </c>
      <c r="B21" s="111" t="s">
        <v>335</v>
      </c>
      <c r="C21" s="111" t="s">
        <v>360</v>
      </c>
      <c r="D21" s="111" t="s">
        <v>368</v>
      </c>
      <c r="E21" s="72"/>
      <c r="F21" s="111" t="s">
        <v>316</v>
      </c>
      <c r="G21" s="111" t="s">
        <v>329</v>
      </c>
      <c r="H21" s="72"/>
      <c r="I21" s="111" t="s">
        <v>353</v>
      </c>
      <c r="J21" s="100" t="s">
        <v>329</v>
      </c>
    </row>
    <row r="22" ht="43.5" customHeight="1">
      <c r="A22" s="110" t="s">
        <v>29</v>
      </c>
      <c r="B22" s="111" t="s">
        <v>191</v>
      </c>
      <c r="C22" s="111" t="s">
        <v>369</v>
      </c>
      <c r="D22" s="112" t="s">
        <v>35</v>
      </c>
      <c r="E22" s="72"/>
      <c r="F22" s="111" t="s">
        <v>318</v>
      </c>
      <c r="G22" s="111" t="s">
        <v>336</v>
      </c>
      <c r="H22" s="72"/>
      <c r="I22" s="111" t="s">
        <v>334</v>
      </c>
      <c r="J22" s="100" t="s">
        <v>353</v>
      </c>
    </row>
    <row r="23" ht="43.5" customHeight="1">
      <c r="A23" s="100" t="s">
        <v>24</v>
      </c>
      <c r="B23" s="111" t="s">
        <v>24</v>
      </c>
      <c r="C23" s="111" t="s">
        <v>370</v>
      </c>
      <c r="D23" s="111" t="s">
        <v>68</v>
      </c>
      <c r="E23" s="72"/>
      <c r="F23" s="113" t="s">
        <v>317</v>
      </c>
      <c r="G23" s="111" t="s">
        <v>334</v>
      </c>
      <c r="H23" s="72"/>
      <c r="I23" s="111" t="s">
        <v>339</v>
      </c>
      <c r="J23" s="100" t="s">
        <v>363</v>
      </c>
    </row>
    <row r="24" ht="43.5" customHeight="1">
      <c r="A24" s="100" t="s">
        <v>155</v>
      </c>
      <c r="B24" s="111" t="s">
        <v>155</v>
      </c>
      <c r="C24" s="111" t="s">
        <v>350</v>
      </c>
      <c r="D24" s="100" t="s">
        <v>48</v>
      </c>
      <c r="E24" s="72"/>
      <c r="F24" s="72"/>
      <c r="G24" s="111" t="s">
        <v>344</v>
      </c>
      <c r="H24" s="72"/>
      <c r="I24" s="111" t="s">
        <v>344</v>
      </c>
      <c r="J24" s="100" t="s">
        <v>352</v>
      </c>
    </row>
    <row r="25" ht="43.5" customHeight="1">
      <c r="A25" s="100" t="s">
        <v>66</v>
      </c>
      <c r="B25" s="111" t="s">
        <v>35</v>
      </c>
      <c r="C25" s="111" t="s">
        <v>364</v>
      </c>
      <c r="D25" s="72"/>
      <c r="E25" s="72"/>
      <c r="F25" s="72"/>
      <c r="G25" s="111" t="s">
        <v>342</v>
      </c>
      <c r="H25" s="72"/>
      <c r="I25" s="111" t="s">
        <v>342</v>
      </c>
      <c r="J25" s="100" t="s">
        <v>344</v>
      </c>
    </row>
    <row r="26" ht="43.5" customHeight="1">
      <c r="A26" s="100" t="s">
        <v>69</v>
      </c>
      <c r="B26" s="111" t="s">
        <v>34</v>
      </c>
      <c r="C26" s="111" t="s">
        <v>371</v>
      </c>
      <c r="D26" s="72"/>
      <c r="E26" s="72"/>
      <c r="F26" s="72"/>
      <c r="G26" s="111" t="s">
        <v>302</v>
      </c>
      <c r="H26" s="72"/>
      <c r="I26" s="111" t="s">
        <v>348</v>
      </c>
      <c r="J26" s="100" t="s">
        <v>342</v>
      </c>
    </row>
    <row r="27" ht="43.5" customHeight="1">
      <c r="A27" s="100" t="s">
        <v>75</v>
      </c>
      <c r="B27" s="111" t="s">
        <v>74</v>
      </c>
      <c r="C27" s="111" t="s">
        <v>356</v>
      </c>
      <c r="D27" s="72"/>
      <c r="E27" s="72"/>
      <c r="F27" s="72"/>
      <c r="G27" s="111" t="s">
        <v>372</v>
      </c>
      <c r="H27" s="72"/>
      <c r="I27" s="111" t="s">
        <v>360</v>
      </c>
      <c r="J27" s="100" t="s">
        <v>358</v>
      </c>
    </row>
    <row r="28" ht="43.5" customHeight="1">
      <c r="A28" s="110" t="s">
        <v>53</v>
      </c>
      <c r="B28" s="111" t="s">
        <v>68</v>
      </c>
      <c r="C28" s="111" t="s">
        <v>330</v>
      </c>
      <c r="D28" s="72"/>
      <c r="E28" s="72"/>
      <c r="F28" s="72"/>
      <c r="G28" s="111" t="s">
        <v>351</v>
      </c>
      <c r="H28" s="72"/>
      <c r="I28" s="111" t="s">
        <v>372</v>
      </c>
      <c r="J28" s="100" t="s">
        <v>346</v>
      </c>
    </row>
    <row r="29" ht="43.5" customHeight="1">
      <c r="A29" s="100" t="s">
        <v>63</v>
      </c>
      <c r="B29" s="37" t="s">
        <v>65</v>
      </c>
      <c r="C29" s="111" t="s">
        <v>29</v>
      </c>
      <c r="D29" s="72"/>
      <c r="E29" s="72"/>
      <c r="F29" s="72"/>
      <c r="G29" s="111" t="s">
        <v>373</v>
      </c>
      <c r="H29" s="72"/>
      <c r="I29" s="111" t="s">
        <v>369</v>
      </c>
      <c r="J29" s="100" t="s">
        <v>369</v>
      </c>
    </row>
    <row r="30" ht="43.5" customHeight="1">
      <c r="A30" s="100" t="s">
        <v>34</v>
      </c>
      <c r="B30" s="37" t="s">
        <v>71</v>
      </c>
      <c r="C30" s="111" t="s">
        <v>24</v>
      </c>
      <c r="D30" s="72"/>
      <c r="E30" s="72"/>
      <c r="F30" s="72"/>
      <c r="G30" s="111" t="s">
        <v>371</v>
      </c>
      <c r="H30" s="72"/>
      <c r="I30" s="111" t="s">
        <v>351</v>
      </c>
      <c r="J30" s="100" t="s">
        <v>370</v>
      </c>
    </row>
    <row r="31" ht="43.5" customHeight="1">
      <c r="A31" s="100" t="s">
        <v>74</v>
      </c>
      <c r="B31" s="37" t="s">
        <v>52</v>
      </c>
      <c r="C31" s="111" t="s">
        <v>155</v>
      </c>
      <c r="D31" s="72"/>
      <c r="E31" s="72"/>
      <c r="F31" s="72"/>
      <c r="G31" s="111" t="s">
        <v>27</v>
      </c>
      <c r="H31" s="72"/>
      <c r="I31" s="111" t="s">
        <v>347</v>
      </c>
      <c r="J31" s="100" t="s">
        <v>351</v>
      </c>
    </row>
    <row r="32" ht="43.5" customHeight="1">
      <c r="A32" s="100" t="s">
        <v>68</v>
      </c>
      <c r="B32" s="37" t="s">
        <v>230</v>
      </c>
      <c r="C32" s="111" t="s">
        <v>46</v>
      </c>
      <c r="D32" s="72"/>
      <c r="E32" s="72"/>
      <c r="F32" s="72"/>
      <c r="G32" s="111" t="s">
        <v>323</v>
      </c>
      <c r="H32" s="72"/>
      <c r="I32" s="111" t="s">
        <v>350</v>
      </c>
      <c r="J32" s="100" t="s">
        <v>347</v>
      </c>
    </row>
    <row r="33" ht="43.5" customHeight="1">
      <c r="A33" s="100" t="s">
        <v>48</v>
      </c>
      <c r="B33" s="37" t="s">
        <v>278</v>
      </c>
      <c r="C33" s="111" t="s">
        <v>66</v>
      </c>
      <c r="D33" s="72"/>
      <c r="E33" s="72"/>
      <c r="F33" s="72"/>
      <c r="G33" s="111" t="s">
        <v>25</v>
      </c>
      <c r="H33" s="72"/>
      <c r="I33" s="111" t="s">
        <v>373</v>
      </c>
      <c r="J33" s="100" t="s">
        <v>350</v>
      </c>
    </row>
    <row r="34" ht="43.5" customHeight="1">
      <c r="A34" s="37" t="s">
        <v>43</v>
      </c>
      <c r="B34" s="37" t="s">
        <v>49</v>
      </c>
      <c r="C34" s="111" t="s">
        <v>75</v>
      </c>
      <c r="D34" s="72"/>
      <c r="E34" s="72"/>
      <c r="F34" s="72"/>
      <c r="G34" s="111" t="s">
        <v>24</v>
      </c>
      <c r="H34" s="72"/>
      <c r="I34" s="111" t="s">
        <v>364</v>
      </c>
      <c r="J34" s="100" t="s">
        <v>343</v>
      </c>
    </row>
    <row r="35" ht="43.5" customHeight="1">
      <c r="A35" s="37" t="s">
        <v>65</v>
      </c>
      <c r="B35" s="72"/>
      <c r="C35" s="111" t="s">
        <v>56</v>
      </c>
      <c r="D35" s="72"/>
      <c r="E35" s="72"/>
      <c r="F35" s="72"/>
      <c r="G35" s="111" t="s">
        <v>69</v>
      </c>
      <c r="H35" s="72"/>
      <c r="I35" s="111" t="s">
        <v>371</v>
      </c>
      <c r="J35" s="100" t="s">
        <v>371</v>
      </c>
    </row>
    <row r="36" ht="43.5" customHeight="1">
      <c r="A36" s="37" t="s">
        <v>71</v>
      </c>
      <c r="B36" s="72"/>
      <c r="C36" s="111" t="s">
        <v>40</v>
      </c>
      <c r="D36" s="72"/>
      <c r="E36" s="72"/>
      <c r="F36" s="72"/>
      <c r="G36" s="111" t="s">
        <v>75</v>
      </c>
      <c r="H36" s="72"/>
      <c r="I36" s="111" t="s">
        <v>356</v>
      </c>
      <c r="J36" s="100" t="s">
        <v>356</v>
      </c>
    </row>
    <row r="37" ht="43.5" customHeight="1">
      <c r="A37" s="37" t="s">
        <v>73</v>
      </c>
      <c r="B37" s="72"/>
      <c r="C37" s="111" t="s">
        <v>53</v>
      </c>
      <c r="D37" s="72"/>
      <c r="E37" s="72"/>
      <c r="F37" s="72"/>
      <c r="G37" s="111" t="s">
        <v>56</v>
      </c>
      <c r="H37" s="72"/>
      <c r="I37" s="111" t="s">
        <v>366</v>
      </c>
      <c r="J37" s="100" t="s">
        <v>366</v>
      </c>
    </row>
    <row r="38" ht="43.5" customHeight="1">
      <c r="A38" s="37" t="s">
        <v>58</v>
      </c>
      <c r="B38" s="72"/>
      <c r="C38" s="111" t="s">
        <v>34</v>
      </c>
      <c r="D38" s="72"/>
      <c r="E38" s="72"/>
      <c r="F38" s="72"/>
      <c r="G38" s="111" t="s">
        <v>61</v>
      </c>
      <c r="H38" s="72"/>
      <c r="I38" s="111" t="s">
        <v>355</v>
      </c>
      <c r="J38" s="100" t="s">
        <v>355</v>
      </c>
    </row>
    <row r="39" ht="43.5" customHeight="1">
      <c r="A39" s="37" t="s">
        <v>52</v>
      </c>
      <c r="B39" s="72"/>
      <c r="C39" s="111" t="s">
        <v>55</v>
      </c>
      <c r="D39" s="72"/>
      <c r="E39" s="72"/>
      <c r="F39" s="72"/>
      <c r="G39" s="111" t="s">
        <v>40</v>
      </c>
      <c r="H39" s="72"/>
      <c r="I39" s="111" t="s">
        <v>323</v>
      </c>
      <c r="J39" s="100" t="s">
        <v>335</v>
      </c>
    </row>
    <row r="40" ht="43.5" customHeight="1">
      <c r="A40" s="72"/>
      <c r="B40" s="72"/>
      <c r="C40" s="100" t="s">
        <v>41</v>
      </c>
      <c r="D40" s="72"/>
      <c r="E40" s="72"/>
      <c r="F40" s="72"/>
      <c r="G40" s="111" t="s">
        <v>47</v>
      </c>
      <c r="H40" s="72"/>
      <c r="I40" s="111" t="s">
        <v>367</v>
      </c>
      <c r="J40" s="100" t="s">
        <v>367</v>
      </c>
    </row>
    <row r="41" ht="43.5" customHeight="1">
      <c r="A41" s="72"/>
      <c r="B41" s="72"/>
      <c r="C41" s="37" t="s">
        <v>36</v>
      </c>
      <c r="D41" s="72"/>
      <c r="E41" s="72"/>
      <c r="F41" s="72"/>
      <c r="G41" s="111" t="s">
        <v>35</v>
      </c>
      <c r="H41" s="72"/>
      <c r="I41" s="111" t="s">
        <v>191</v>
      </c>
      <c r="J41" s="100" t="s">
        <v>330</v>
      </c>
    </row>
    <row r="42" ht="43.5" customHeight="1">
      <c r="A42" s="72"/>
      <c r="B42" s="72"/>
      <c r="C42" s="37" t="s">
        <v>65</v>
      </c>
      <c r="D42" s="72"/>
      <c r="E42" s="72"/>
      <c r="F42" s="72"/>
      <c r="G42" s="111" t="s">
        <v>60</v>
      </c>
      <c r="H42" s="72"/>
      <c r="I42" s="111" t="s">
        <v>330</v>
      </c>
      <c r="J42" s="100" t="s">
        <v>361</v>
      </c>
    </row>
    <row r="43" ht="43.5" customHeight="1">
      <c r="A43" s="72"/>
      <c r="B43" s="72"/>
      <c r="C43" s="37" t="s">
        <v>71</v>
      </c>
      <c r="D43" s="72"/>
      <c r="E43" s="72"/>
      <c r="F43" s="72"/>
      <c r="G43" s="111" t="s">
        <v>74</v>
      </c>
      <c r="H43" s="72"/>
      <c r="I43" s="111" t="s">
        <v>361</v>
      </c>
      <c r="J43" s="100" t="s">
        <v>31</v>
      </c>
    </row>
    <row r="44" ht="43.5" customHeight="1">
      <c r="A44" s="72"/>
      <c r="B44" s="72"/>
      <c r="C44" s="37" t="s">
        <v>73</v>
      </c>
      <c r="D44" s="72"/>
      <c r="E44" s="72"/>
      <c r="F44" s="72"/>
      <c r="G44" s="111" t="s">
        <v>68</v>
      </c>
      <c r="H44" s="72"/>
      <c r="I44" s="111" t="s">
        <v>25</v>
      </c>
      <c r="J44" s="100" t="s">
        <v>38</v>
      </c>
    </row>
    <row r="45" ht="43.5" customHeight="1">
      <c r="A45" s="72"/>
      <c r="B45" s="72"/>
      <c r="C45" s="37" t="s">
        <v>58</v>
      </c>
      <c r="D45" s="72"/>
      <c r="E45" s="72"/>
      <c r="F45" s="72"/>
      <c r="G45" s="111" t="s">
        <v>55</v>
      </c>
      <c r="H45" s="72"/>
      <c r="I45" s="111" t="s">
        <v>50</v>
      </c>
      <c r="J45" s="100" t="s">
        <v>29</v>
      </c>
    </row>
    <row r="46" ht="43.5" customHeight="1">
      <c r="A46" s="72"/>
      <c r="B46" s="72"/>
      <c r="C46" s="37" t="s">
        <v>62</v>
      </c>
      <c r="D46" s="72"/>
      <c r="E46" s="72"/>
      <c r="F46" s="72"/>
      <c r="G46" s="114" t="s">
        <v>71</v>
      </c>
      <c r="H46" s="72"/>
      <c r="I46" s="111" t="s">
        <v>69</v>
      </c>
      <c r="J46" s="100" t="s">
        <v>50</v>
      </c>
    </row>
    <row r="47" ht="43.5" customHeight="1">
      <c r="A47" s="72"/>
      <c r="B47" s="72"/>
      <c r="C47" s="37" t="s">
        <v>72</v>
      </c>
      <c r="D47" s="72"/>
      <c r="E47" s="72"/>
      <c r="F47" s="72"/>
      <c r="G47" s="100" t="s">
        <v>73</v>
      </c>
      <c r="H47" s="72"/>
      <c r="I47" s="111" t="s">
        <v>44</v>
      </c>
      <c r="J47" s="100" t="s">
        <v>56</v>
      </c>
    </row>
    <row r="48" ht="43.5" customHeight="1">
      <c r="A48" s="72"/>
      <c r="B48" s="72"/>
      <c r="C48" s="72"/>
      <c r="D48" s="72"/>
      <c r="E48" s="72"/>
      <c r="F48" s="72"/>
      <c r="G48" s="114" t="s">
        <v>70</v>
      </c>
      <c r="H48" s="72"/>
      <c r="I48" s="111" t="s">
        <v>56</v>
      </c>
      <c r="J48" s="100" t="s">
        <v>40</v>
      </c>
    </row>
    <row r="49" ht="43.5" customHeight="1">
      <c r="A49" s="72"/>
      <c r="B49" s="72"/>
      <c r="C49" s="72"/>
      <c r="D49" s="72"/>
      <c r="E49" s="72"/>
      <c r="F49" s="72"/>
      <c r="G49" s="114" t="s">
        <v>58</v>
      </c>
      <c r="H49" s="72"/>
      <c r="I49" s="111" t="s">
        <v>40</v>
      </c>
      <c r="J49" s="100" t="s">
        <v>60</v>
      </c>
    </row>
    <row r="50" ht="43.5" customHeight="1">
      <c r="A50" s="72"/>
      <c r="B50" s="72"/>
      <c r="C50" s="72"/>
      <c r="D50" s="72"/>
      <c r="E50" s="72"/>
      <c r="F50" s="72"/>
      <c r="G50" s="114" t="s">
        <v>57</v>
      </c>
      <c r="H50" s="72"/>
      <c r="I50" s="111" t="s">
        <v>47</v>
      </c>
      <c r="J50" s="100" t="s">
        <v>74</v>
      </c>
    </row>
    <row r="51" ht="43.5" customHeight="1">
      <c r="A51" s="72"/>
      <c r="B51" s="72"/>
      <c r="C51" s="72"/>
      <c r="D51" s="72"/>
      <c r="E51" s="72"/>
      <c r="F51" s="72"/>
      <c r="G51" s="114" t="s">
        <v>62</v>
      </c>
      <c r="H51" s="72"/>
      <c r="I51" s="111" t="s">
        <v>35</v>
      </c>
      <c r="J51" s="100" t="s">
        <v>55</v>
      </c>
    </row>
    <row r="52" ht="43.5" customHeight="1">
      <c r="A52" s="72"/>
      <c r="B52" s="72"/>
      <c r="C52" s="72"/>
      <c r="D52" s="72"/>
      <c r="E52" s="72"/>
      <c r="F52" s="72"/>
      <c r="G52" s="114" t="s">
        <v>52</v>
      </c>
      <c r="H52" s="72"/>
      <c r="I52" s="111" t="s">
        <v>54</v>
      </c>
      <c r="J52" s="100" t="s">
        <v>41</v>
      </c>
    </row>
    <row r="53" ht="43.5" customHeight="1">
      <c r="A53" s="72"/>
      <c r="B53" s="72"/>
      <c r="C53" s="72"/>
      <c r="D53" s="72"/>
      <c r="E53" s="72"/>
      <c r="F53" s="72"/>
      <c r="G53" s="37" t="s">
        <v>26</v>
      </c>
      <c r="H53" s="72"/>
      <c r="I53" s="111" t="s">
        <v>63</v>
      </c>
      <c r="J53" s="100" t="s">
        <v>48</v>
      </c>
    </row>
    <row r="54" ht="43.5" customHeight="1">
      <c r="A54" s="72"/>
      <c r="B54" s="72"/>
      <c r="C54" s="72"/>
      <c r="D54" s="72"/>
      <c r="E54" s="72"/>
      <c r="F54" s="72"/>
      <c r="G54" s="37" t="s">
        <v>230</v>
      </c>
      <c r="H54" s="72"/>
      <c r="I54" s="111" t="s">
        <v>74</v>
      </c>
      <c r="J54" s="100" t="s">
        <v>32</v>
      </c>
    </row>
    <row r="55" ht="43.5" customHeight="1">
      <c r="A55" s="72"/>
      <c r="B55" s="72"/>
      <c r="C55" s="72"/>
      <c r="D55" s="72"/>
      <c r="E55" s="72"/>
      <c r="F55" s="72"/>
      <c r="G55" s="37" t="s">
        <v>153</v>
      </c>
      <c r="H55" s="72"/>
      <c r="I55" s="111" t="s">
        <v>68</v>
      </c>
      <c r="J55" s="37" t="s">
        <v>43</v>
      </c>
    </row>
    <row r="56" ht="43.5" customHeight="1">
      <c r="A56" s="72"/>
      <c r="B56" s="72"/>
      <c r="C56" s="72"/>
      <c r="D56" s="72"/>
      <c r="E56" s="72"/>
      <c r="F56" s="72"/>
      <c r="G56" s="37" t="s">
        <v>67</v>
      </c>
      <c r="H56" s="72"/>
      <c r="I56" s="111" t="s">
        <v>55</v>
      </c>
      <c r="J56" s="37" t="s">
        <v>65</v>
      </c>
    </row>
    <row r="57" ht="43.5" customHeight="1">
      <c r="A57" s="72"/>
      <c r="B57" s="72"/>
      <c r="C57" s="72"/>
      <c r="D57" s="72"/>
      <c r="E57" s="72"/>
      <c r="F57" s="72"/>
      <c r="G57" s="37" t="s">
        <v>72</v>
      </c>
      <c r="H57" s="72"/>
      <c r="I57" s="37" t="s">
        <v>67</v>
      </c>
      <c r="J57" s="37" t="s">
        <v>71</v>
      </c>
    </row>
    <row r="58" ht="43.5" customHeight="1">
      <c r="A58" s="72"/>
      <c r="B58" s="72"/>
      <c r="C58" s="72"/>
      <c r="D58" s="72"/>
      <c r="E58" s="72"/>
      <c r="F58" s="72"/>
      <c r="G58" s="72"/>
      <c r="H58" s="72"/>
      <c r="I58" s="72"/>
      <c r="J58" s="37" t="s">
        <v>73</v>
      </c>
    </row>
    <row r="59" ht="43.5" customHeight="1">
      <c r="A59" s="72"/>
      <c r="B59" s="72"/>
      <c r="C59" s="72"/>
      <c r="D59" s="72"/>
      <c r="E59" s="72"/>
      <c r="F59" s="72"/>
      <c r="G59" s="72"/>
      <c r="H59" s="72"/>
      <c r="I59" s="72"/>
      <c r="J59" s="37" t="s">
        <v>70</v>
      </c>
    </row>
    <row r="60">
      <c r="A60" s="79"/>
      <c r="B60" s="79"/>
      <c r="C60" s="79"/>
      <c r="D60" s="79"/>
      <c r="E60" s="79"/>
      <c r="F60" s="79"/>
      <c r="G60" s="79"/>
      <c r="H60" s="79"/>
      <c r="I60" s="79"/>
      <c r="J60" s="37" t="s">
        <v>57</v>
      </c>
    </row>
    <row r="61">
      <c r="A61" s="79"/>
      <c r="B61" s="79"/>
      <c r="C61" s="79"/>
      <c r="D61" s="79"/>
      <c r="E61" s="79"/>
      <c r="F61" s="79"/>
      <c r="G61" s="79"/>
      <c r="H61" s="79"/>
      <c r="I61" s="79"/>
      <c r="J61" s="37" t="s">
        <v>62</v>
      </c>
    </row>
    <row r="62">
      <c r="A62" s="79"/>
      <c r="B62" s="79"/>
      <c r="C62" s="79"/>
      <c r="D62" s="79"/>
      <c r="E62" s="79"/>
      <c r="F62" s="79"/>
      <c r="G62" s="79"/>
      <c r="H62" s="79"/>
      <c r="I62" s="79"/>
      <c r="J62" s="37" t="s">
        <v>26</v>
      </c>
    </row>
    <row r="63">
      <c r="A63" s="79"/>
      <c r="B63" s="79"/>
      <c r="C63" s="79"/>
      <c r="D63" s="79"/>
      <c r="E63" s="79"/>
      <c r="F63" s="79"/>
      <c r="G63" s="79"/>
      <c r="H63" s="79"/>
      <c r="I63" s="79"/>
      <c r="J63" s="37" t="s">
        <v>230</v>
      </c>
    </row>
    <row r="64" ht="43.5" customHeight="1">
      <c r="A64" s="72"/>
      <c r="B64" s="72"/>
      <c r="C64" s="72"/>
      <c r="D64" s="72"/>
      <c r="E64" s="72"/>
      <c r="F64" s="72"/>
      <c r="G64" s="72"/>
      <c r="H64" s="72"/>
      <c r="I64" s="72"/>
      <c r="J64" s="37" t="s">
        <v>36</v>
      </c>
    </row>
    <row r="65" ht="43.5" customHeight="1">
      <c r="A65" s="72"/>
      <c r="B65" s="72"/>
      <c r="C65" s="72"/>
      <c r="D65" s="72"/>
      <c r="E65" s="72"/>
      <c r="F65" s="72"/>
      <c r="G65" s="72"/>
      <c r="H65" s="72"/>
      <c r="I65" s="72"/>
      <c r="J65" s="37" t="s">
        <v>72</v>
      </c>
    </row>
    <row r="66" ht="43.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</row>
    <row r="67" ht="43.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</row>
    <row r="68" ht="43.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</row>
    <row r="69" ht="43.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</row>
    <row r="70" ht="43.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</row>
    <row r="71" ht="43.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</row>
    <row r="72" ht="43.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</row>
    <row r="73" ht="43.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</row>
    <row r="74" ht="43.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</row>
    <row r="75" ht="43.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</row>
    <row r="76" ht="43.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</row>
    <row r="77" ht="43.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</row>
    <row r="78" ht="43.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</row>
    <row r="79" ht="43.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</row>
    <row r="80" ht="43.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</row>
    <row r="81" ht="43.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</row>
    <row r="82" ht="43.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</row>
    <row r="83" ht="43.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</row>
    <row r="84" ht="43.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</row>
    <row r="85" ht="43.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</row>
    <row r="86" ht="43.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</row>
    <row r="87" ht="43.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</row>
    <row r="88" ht="43.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</row>
    <row r="89" ht="43.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</row>
    <row r="90" ht="43.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</row>
    <row r="91" ht="43.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</row>
    <row r="92" ht="43.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</row>
    <row r="93" ht="43.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</row>
    <row r="94" ht="43.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</row>
    <row r="95" ht="43.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</row>
    <row r="96" ht="43.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</row>
    <row r="97" ht="43.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</row>
    <row r="98" ht="43.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</row>
    <row r="99" ht="43.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</row>
    <row r="100" ht="43.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</row>
    <row r="101" ht="43.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</row>
    <row r="102" ht="43.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</row>
    <row r="103" ht="43.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</row>
    <row r="104" ht="43.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</row>
    <row r="105" ht="43.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</row>
    <row r="106" ht="43.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</row>
    <row r="107" ht="43.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</row>
    <row r="108" ht="43.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</row>
    <row r="109" ht="43.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</row>
    <row r="110" ht="43.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</row>
    <row r="111" ht="43.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</row>
    <row r="112" ht="43.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</row>
    <row r="113" ht="43.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</row>
    <row r="114" ht="43.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</row>
    <row r="115" ht="43.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</row>
    <row r="116" ht="43.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</row>
    <row r="117" ht="43.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</row>
    <row r="118" ht="43.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</row>
    <row r="119" ht="43.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</row>
    <row r="120" ht="43.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</row>
    <row r="121" ht="43.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</row>
    <row r="122" ht="43.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</row>
    <row r="123" ht="43.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</row>
    <row r="124" ht="43.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</row>
    <row r="125" ht="43.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</row>
    <row r="126" ht="43.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</row>
    <row r="127" ht="43.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</row>
    <row r="128" ht="43.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</row>
    <row r="129" ht="43.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</row>
    <row r="130" ht="43.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</row>
    <row r="131" ht="43.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</row>
    <row r="132" ht="43.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</row>
    <row r="133" ht="43.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</row>
    <row r="134" ht="43.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</row>
    <row r="135" ht="43.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</row>
    <row r="136" ht="43.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</row>
    <row r="137" ht="43.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</row>
    <row r="138" ht="43.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</row>
    <row r="139" ht="43.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</row>
    <row r="140" ht="43.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</row>
    <row r="141" ht="43.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</row>
    <row r="142" ht="43.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</row>
    <row r="143" ht="43.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</row>
    <row r="144" ht="43.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</row>
    <row r="145" ht="43.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</row>
    <row r="146" ht="43.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</row>
    <row r="147" ht="43.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</row>
    <row r="148" ht="43.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</row>
    <row r="149" ht="43.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</row>
    <row r="150" ht="43.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</row>
    <row r="151" ht="43.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</row>
    <row r="152" ht="43.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</row>
    <row r="153" ht="43.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</row>
    <row r="154" ht="43.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</row>
    <row r="155" ht="43.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</row>
    <row r="156" ht="43.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</row>
    <row r="157" ht="43.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</row>
    <row r="158" ht="43.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</row>
    <row r="159" ht="43.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</row>
    <row r="160" ht="43.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</row>
    <row r="161" ht="43.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</row>
    <row r="162" ht="43.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</row>
    <row r="163" ht="43.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</row>
    <row r="164" ht="43.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</row>
    <row r="165" ht="43.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</row>
    <row r="166" ht="43.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</row>
    <row r="167" ht="43.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</row>
    <row r="168" ht="43.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</row>
    <row r="169" ht="43.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</row>
    <row r="170" ht="43.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</row>
    <row r="171" ht="43.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</row>
    <row r="172" ht="43.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</row>
    <row r="173" ht="43.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ht="43.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</row>
    <row r="175" ht="43.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</row>
    <row r="176" ht="43.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</row>
    <row r="177" ht="43.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</row>
    <row r="178" ht="43.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</row>
    <row r="179" ht="43.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ht="43.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</row>
    <row r="181" ht="43.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</row>
    <row r="182" ht="43.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</row>
    <row r="183" ht="43.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</row>
    <row r="184" ht="43.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</row>
    <row r="185" ht="43.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</row>
    <row r="186" ht="43.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</row>
    <row r="187" ht="43.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</row>
    <row r="188" ht="43.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</row>
    <row r="189" ht="43.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</row>
    <row r="190" ht="43.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</row>
    <row r="191" ht="43.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</row>
    <row r="192" ht="43.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</row>
    <row r="193" ht="43.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</row>
    <row r="194" ht="43.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</row>
    <row r="195" ht="43.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</row>
    <row r="196" ht="43.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</row>
    <row r="197" ht="43.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</row>
    <row r="198" ht="43.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</row>
    <row r="199" ht="43.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</row>
    <row r="200" ht="43.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</row>
    <row r="201" ht="43.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</row>
    <row r="202" ht="43.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</row>
    <row r="203" ht="43.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</row>
    <row r="204" ht="43.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</row>
    <row r="205" ht="43.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</row>
    <row r="206" ht="43.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</row>
    <row r="207" ht="43.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</row>
    <row r="208" ht="43.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</row>
    <row r="209" ht="43.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</row>
    <row r="210" ht="43.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</row>
    <row r="211" ht="43.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</row>
    <row r="212" ht="43.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</row>
    <row r="213" ht="43.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</row>
    <row r="214" ht="43.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</row>
    <row r="215" ht="43.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</row>
    <row r="216" ht="43.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</row>
    <row r="217" ht="43.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</row>
    <row r="218" ht="43.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</row>
    <row r="219" ht="43.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</row>
    <row r="220" ht="43.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</row>
    <row r="221" ht="43.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</row>
    <row r="222" ht="43.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</row>
    <row r="223" ht="43.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</row>
    <row r="224" ht="43.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</row>
    <row r="225" ht="43.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</row>
    <row r="226" ht="43.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</row>
    <row r="227" ht="43.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ht="43.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</row>
    <row r="229" ht="43.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</row>
    <row r="230" ht="43.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</row>
    <row r="231" ht="43.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</row>
    <row r="232" ht="43.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</row>
    <row r="233" ht="43.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</row>
    <row r="234" ht="43.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</row>
    <row r="235" ht="43.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</row>
    <row r="236" ht="43.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</row>
    <row r="237" ht="43.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</row>
    <row r="238" ht="43.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</row>
    <row r="239" ht="43.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</row>
    <row r="240" ht="43.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</row>
    <row r="241" ht="43.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</row>
    <row r="242" ht="43.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</row>
    <row r="243" ht="43.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</row>
    <row r="244" ht="43.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</row>
    <row r="245" ht="43.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</row>
    <row r="246" ht="43.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</row>
    <row r="247" ht="43.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</row>
    <row r="248" ht="43.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</row>
    <row r="249" ht="43.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</row>
    <row r="250" ht="43.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</row>
    <row r="251" ht="43.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</row>
    <row r="252" ht="43.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</row>
    <row r="253" ht="43.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</row>
    <row r="254" ht="43.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</row>
    <row r="255" ht="43.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</row>
    <row r="256" ht="43.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</row>
    <row r="257" ht="43.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</row>
    <row r="258" ht="43.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</row>
    <row r="259" ht="43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</row>
    <row r="260" ht="43.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</row>
    <row r="261" ht="43.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</row>
    <row r="262" ht="43.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</row>
    <row r="263" ht="43.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</row>
    <row r="264" ht="43.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</row>
    <row r="265" ht="43.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</row>
    <row r="266" ht="43.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</row>
    <row r="267" ht="43.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</row>
    <row r="268" ht="43.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</row>
    <row r="269" ht="43.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</row>
    <row r="270" ht="43.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</row>
    <row r="271" ht="43.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</row>
    <row r="272" ht="43.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</row>
    <row r="273" ht="43.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</row>
    <row r="274" ht="43.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</row>
    <row r="275" ht="43.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</row>
    <row r="276" ht="43.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</row>
    <row r="277" ht="43.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</row>
    <row r="278" ht="43.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</row>
    <row r="279" ht="43.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</row>
    <row r="280" ht="43.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</row>
    <row r="281" ht="43.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</row>
    <row r="282" ht="43.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</row>
    <row r="283" ht="43.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</row>
    <row r="284" ht="43.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</row>
    <row r="285" ht="43.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</row>
    <row r="286" ht="43.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</row>
    <row r="287" ht="43.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</row>
    <row r="288" ht="43.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</row>
    <row r="289" ht="43.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</row>
    <row r="290" ht="43.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</row>
    <row r="291" ht="43.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</row>
    <row r="292" ht="43.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</row>
    <row r="293" ht="43.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</row>
    <row r="294" ht="43.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</row>
    <row r="295" ht="43.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</row>
    <row r="296" ht="43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</row>
    <row r="297" ht="43.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</row>
    <row r="298" ht="43.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</row>
    <row r="299" ht="43.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</row>
    <row r="300" ht="43.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</row>
    <row r="301" ht="43.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</row>
    <row r="302" ht="43.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</row>
    <row r="303" ht="43.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</row>
    <row r="304" ht="43.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</row>
    <row r="305" ht="43.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</row>
    <row r="306" ht="43.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</row>
    <row r="307" ht="43.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</row>
    <row r="308" ht="43.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</row>
    <row r="309" ht="43.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</row>
    <row r="310" ht="43.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</row>
    <row r="311" ht="43.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</row>
    <row r="312" ht="43.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</row>
    <row r="313" ht="43.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</row>
    <row r="314" ht="43.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</row>
    <row r="315" ht="43.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</row>
    <row r="316" ht="43.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</row>
    <row r="317" ht="43.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</row>
    <row r="318" ht="43.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</row>
    <row r="319" ht="43.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</row>
    <row r="320" ht="43.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</row>
    <row r="321" ht="43.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</row>
    <row r="322" ht="43.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</row>
    <row r="323" ht="43.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</row>
    <row r="324" ht="43.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</row>
    <row r="325" ht="43.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</row>
    <row r="326" ht="43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</row>
    <row r="327" ht="43.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</row>
    <row r="328" ht="43.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</row>
    <row r="329" ht="43.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</row>
    <row r="330" ht="43.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</row>
    <row r="331" ht="43.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</row>
    <row r="332" ht="43.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</row>
    <row r="333" ht="43.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</row>
    <row r="334" ht="43.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</row>
    <row r="335" ht="43.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</row>
    <row r="336" ht="43.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</row>
    <row r="337" ht="43.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</row>
    <row r="338" ht="43.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</row>
    <row r="339" ht="43.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</row>
    <row r="340" ht="43.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</row>
    <row r="341" ht="43.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</row>
    <row r="342" ht="43.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</row>
    <row r="343" ht="43.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</row>
    <row r="344" ht="43.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</row>
    <row r="345" ht="43.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</row>
    <row r="346" ht="43.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</row>
    <row r="347" ht="43.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</row>
    <row r="348" ht="43.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</row>
    <row r="349" ht="43.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</row>
    <row r="350" ht="43.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</row>
    <row r="351" ht="43.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</row>
    <row r="352" ht="43.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</row>
    <row r="353" ht="43.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</row>
    <row r="354" ht="43.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</row>
    <row r="355" ht="43.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</row>
    <row r="356" ht="43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</row>
    <row r="357" ht="43.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</row>
    <row r="358" ht="43.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</row>
    <row r="359" ht="43.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</row>
    <row r="360" ht="43.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</row>
    <row r="361" ht="43.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</row>
    <row r="362" ht="43.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</row>
    <row r="363" ht="43.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</row>
    <row r="364" ht="43.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</row>
    <row r="365" ht="43.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</row>
    <row r="366" ht="43.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</row>
    <row r="367" ht="43.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</row>
    <row r="368" ht="43.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</row>
    <row r="369" ht="43.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</row>
    <row r="370" ht="43.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</row>
    <row r="371" ht="43.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</row>
    <row r="372" ht="43.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</row>
    <row r="373" ht="43.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</row>
    <row r="374" ht="43.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</row>
    <row r="375" ht="43.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</row>
    <row r="376" ht="43.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</row>
    <row r="377" ht="43.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</row>
    <row r="378" ht="43.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</row>
    <row r="379" ht="43.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</row>
    <row r="380" ht="43.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</row>
    <row r="381" ht="43.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</row>
    <row r="382" ht="43.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</row>
    <row r="383" ht="43.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</row>
    <row r="384" ht="43.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</row>
    <row r="385" ht="43.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</row>
    <row r="386" ht="43.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</row>
    <row r="387" ht="43.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</row>
    <row r="388" ht="43.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</row>
    <row r="389" ht="43.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</row>
    <row r="390" ht="43.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</row>
    <row r="391" ht="43.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</row>
    <row r="392" ht="43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</row>
    <row r="393" ht="43.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</row>
    <row r="394" ht="43.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</row>
    <row r="395" ht="43.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</row>
    <row r="396" ht="43.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</row>
    <row r="397" ht="43.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</row>
    <row r="398" ht="43.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</row>
    <row r="399" ht="43.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</row>
    <row r="400" ht="43.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</row>
    <row r="401" ht="43.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</row>
    <row r="402" ht="43.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</row>
    <row r="403" ht="43.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</row>
    <row r="404" ht="43.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</row>
    <row r="405" ht="43.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</row>
    <row r="406" ht="43.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</row>
    <row r="407" ht="43.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</row>
    <row r="408" ht="43.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</row>
    <row r="409" ht="43.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</row>
    <row r="410" ht="43.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</row>
    <row r="411" ht="43.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</row>
    <row r="412" ht="43.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</row>
    <row r="413" ht="43.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</row>
    <row r="414" ht="43.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</row>
    <row r="415" ht="43.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</row>
    <row r="416" ht="43.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</row>
    <row r="417" ht="43.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</row>
    <row r="418" ht="43.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</row>
    <row r="419" ht="43.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</row>
    <row r="420" ht="43.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</row>
    <row r="421" ht="43.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</row>
    <row r="422" ht="43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</row>
    <row r="423" ht="43.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</row>
    <row r="424" ht="43.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</row>
    <row r="425" ht="43.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</row>
    <row r="426" ht="43.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</row>
    <row r="427" ht="43.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</row>
    <row r="428" ht="43.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</row>
    <row r="429" ht="43.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</row>
    <row r="430" ht="43.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</row>
    <row r="431" ht="43.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</row>
    <row r="432" ht="43.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</row>
    <row r="433" ht="43.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</row>
    <row r="434" ht="43.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</row>
    <row r="435" ht="43.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</row>
    <row r="436" ht="43.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</row>
    <row r="437" ht="43.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</row>
    <row r="438" ht="43.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</row>
    <row r="439" ht="43.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</row>
    <row r="440" ht="43.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</row>
    <row r="441" ht="43.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</row>
    <row r="442" ht="43.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</row>
    <row r="443" ht="43.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</row>
    <row r="444" ht="43.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</row>
    <row r="445" ht="43.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</row>
    <row r="446" ht="43.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</row>
    <row r="447" ht="43.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</row>
    <row r="448" ht="43.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</row>
    <row r="449" ht="43.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</row>
    <row r="450" ht="43.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</row>
    <row r="451" ht="43.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</row>
    <row r="452" ht="43.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</row>
    <row r="453" ht="43.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</row>
    <row r="454" ht="43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</row>
    <row r="455" ht="43.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</row>
    <row r="456" ht="43.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</row>
    <row r="457" ht="43.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</row>
    <row r="458" ht="43.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</row>
    <row r="459" ht="43.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</row>
    <row r="460" ht="43.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</row>
    <row r="461" ht="43.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</row>
    <row r="462" ht="43.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</row>
    <row r="463" ht="43.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</row>
    <row r="464" ht="43.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</row>
    <row r="465" ht="43.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</row>
    <row r="466" ht="43.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</row>
    <row r="467" ht="43.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</row>
    <row r="468" ht="43.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</row>
    <row r="469" ht="43.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</row>
    <row r="470" ht="43.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</row>
    <row r="471" ht="43.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</row>
    <row r="472" ht="43.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</row>
    <row r="473" ht="43.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</row>
    <row r="474" ht="43.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</row>
    <row r="475" ht="43.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</row>
    <row r="476" ht="43.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</row>
    <row r="477" ht="43.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</row>
    <row r="478" ht="43.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</row>
    <row r="479" ht="43.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</row>
    <row r="480" ht="43.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</row>
    <row r="481" ht="43.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</row>
    <row r="482" ht="43.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</row>
    <row r="483" ht="43.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</row>
    <row r="484" ht="43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</row>
    <row r="485" ht="43.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</row>
    <row r="486" ht="43.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</row>
    <row r="487" ht="43.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</row>
    <row r="488" ht="43.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</row>
    <row r="489" ht="43.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</row>
    <row r="490" ht="43.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</row>
    <row r="491" ht="43.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</row>
    <row r="492" ht="43.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</row>
    <row r="493" ht="43.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</row>
    <row r="494" ht="43.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</row>
    <row r="495" ht="43.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</row>
    <row r="496" ht="43.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</row>
    <row r="497" ht="43.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</row>
    <row r="498" ht="43.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</row>
    <row r="499" ht="43.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</row>
    <row r="500" ht="43.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</row>
    <row r="501" ht="43.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</row>
    <row r="502" ht="43.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</row>
    <row r="503" ht="43.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</row>
    <row r="504" ht="43.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</row>
    <row r="505" ht="43.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</row>
    <row r="506" ht="43.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</row>
    <row r="507" ht="43.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</row>
    <row r="508" ht="43.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</row>
    <row r="509" ht="43.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</row>
    <row r="510" ht="43.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</row>
    <row r="511" ht="43.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</row>
    <row r="512" ht="43.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</row>
    <row r="513" ht="43.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</row>
    <row r="514" ht="43.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</row>
    <row r="515" ht="43.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</row>
    <row r="516" ht="43.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</row>
    <row r="517" ht="43.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</row>
    <row r="518" ht="43.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</row>
    <row r="519" ht="43.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</row>
    <row r="520" ht="43.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</row>
    <row r="521" ht="43.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</row>
    <row r="522" ht="43.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</row>
    <row r="523" ht="43.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</row>
    <row r="524" ht="43.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</row>
    <row r="525" ht="43.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</row>
    <row r="526" ht="43.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</row>
    <row r="527" ht="43.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</row>
    <row r="528" ht="43.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</row>
    <row r="529" ht="43.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</row>
    <row r="530" ht="43.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</row>
    <row r="531" ht="43.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</row>
    <row r="532" ht="43.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</row>
    <row r="533" ht="43.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</row>
    <row r="534" ht="43.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</row>
    <row r="535" ht="43.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</row>
    <row r="536" ht="43.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</row>
    <row r="537" ht="43.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</row>
    <row r="538" ht="43.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</row>
    <row r="539" ht="43.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</row>
    <row r="540" ht="43.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</row>
    <row r="541" ht="43.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</row>
    <row r="542" ht="43.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</row>
    <row r="543" ht="43.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</row>
    <row r="544" ht="43.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</row>
    <row r="545" ht="43.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</row>
    <row r="546" ht="43.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</row>
    <row r="547" ht="43.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</row>
    <row r="548" ht="43.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</row>
    <row r="549" ht="43.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</row>
    <row r="550" ht="43.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</row>
    <row r="551" ht="43.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</row>
    <row r="552" ht="43.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</row>
    <row r="553" ht="43.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</row>
    <row r="554" ht="43.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</row>
    <row r="555" ht="43.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</row>
    <row r="556" ht="43.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</row>
    <row r="557" ht="43.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</row>
    <row r="558" ht="43.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</row>
    <row r="559" ht="43.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</row>
    <row r="560" ht="43.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</row>
    <row r="561" ht="43.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</row>
    <row r="562" ht="43.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</row>
    <row r="563" ht="43.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</row>
    <row r="564" ht="43.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</row>
    <row r="565" ht="43.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</row>
    <row r="566" ht="43.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</row>
    <row r="567" ht="43.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</row>
    <row r="568" ht="43.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</row>
    <row r="569" ht="43.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</row>
    <row r="570" ht="43.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</row>
    <row r="571" ht="43.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</row>
    <row r="572" ht="43.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</row>
    <row r="573" ht="43.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</row>
    <row r="574" ht="43.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</row>
    <row r="575" ht="43.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</row>
    <row r="576" ht="43.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</row>
    <row r="577" ht="43.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</row>
    <row r="578" ht="43.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</row>
    <row r="579" ht="43.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</row>
    <row r="580" ht="43.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</row>
    <row r="581" ht="43.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</row>
    <row r="582" ht="43.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</row>
    <row r="583" ht="43.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</row>
    <row r="584" ht="43.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</row>
    <row r="585" ht="43.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</row>
    <row r="586" ht="43.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</row>
    <row r="587" ht="43.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</row>
    <row r="588" ht="43.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</row>
    <row r="589" ht="43.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</row>
    <row r="590" ht="43.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</row>
    <row r="591" ht="43.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</row>
    <row r="592" ht="43.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</row>
    <row r="593" ht="43.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</row>
    <row r="594" ht="43.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</row>
    <row r="595" ht="43.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</row>
    <row r="596" ht="43.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</row>
    <row r="597" ht="43.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</row>
    <row r="598" ht="43.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</row>
    <row r="599" ht="43.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</row>
    <row r="600" ht="43.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</row>
    <row r="601" ht="43.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</row>
    <row r="602" ht="43.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</row>
    <row r="603" ht="43.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</row>
    <row r="604" ht="43.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</row>
    <row r="605" ht="43.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</row>
    <row r="606" ht="43.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</row>
    <row r="607" ht="43.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</row>
    <row r="608" ht="43.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</row>
    <row r="609" ht="43.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</row>
    <row r="610" ht="43.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</row>
    <row r="611" ht="43.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</row>
    <row r="612" ht="43.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</row>
    <row r="613" ht="43.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</row>
    <row r="614" ht="43.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</row>
    <row r="615" ht="43.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</row>
    <row r="616" ht="43.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</row>
    <row r="617" ht="43.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</row>
    <row r="618" ht="43.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</row>
    <row r="619" ht="43.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</row>
    <row r="620" ht="43.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</row>
    <row r="621" ht="43.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</row>
    <row r="622" ht="43.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</row>
    <row r="623" ht="43.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</row>
    <row r="624" ht="43.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</row>
    <row r="625" ht="43.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</row>
    <row r="626" ht="43.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</row>
    <row r="627" ht="43.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</row>
    <row r="628" ht="43.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</row>
    <row r="629" ht="43.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</row>
    <row r="630" ht="43.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</row>
    <row r="631" ht="43.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</row>
    <row r="632" ht="43.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</row>
    <row r="633" ht="43.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</row>
    <row r="634" ht="43.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</row>
    <row r="635" ht="43.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</row>
    <row r="636" ht="43.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</row>
    <row r="637" ht="43.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</row>
    <row r="638" ht="43.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</row>
    <row r="639" ht="43.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</row>
    <row r="640" ht="43.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</row>
    <row r="641" ht="43.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</row>
    <row r="642" ht="43.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</row>
    <row r="643" ht="43.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</row>
    <row r="644" ht="43.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</row>
    <row r="645" ht="43.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</row>
    <row r="646" ht="43.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</row>
    <row r="647" ht="43.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</row>
    <row r="648" ht="43.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</row>
    <row r="649" ht="43.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</row>
    <row r="650" ht="43.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</row>
    <row r="651" ht="43.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</row>
    <row r="652" ht="43.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</row>
    <row r="653" ht="43.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</row>
    <row r="654" ht="43.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</row>
    <row r="655" ht="43.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</row>
    <row r="656" ht="43.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</row>
    <row r="657" ht="43.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</row>
    <row r="658" ht="43.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</row>
    <row r="659" ht="43.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</row>
    <row r="660" ht="43.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</row>
    <row r="661" ht="43.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</row>
    <row r="662" ht="43.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</row>
    <row r="663" ht="43.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</row>
    <row r="664" ht="43.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</row>
    <row r="665" ht="43.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</row>
    <row r="666" ht="43.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</row>
    <row r="667" ht="43.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</row>
    <row r="668" ht="43.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</row>
    <row r="669" ht="43.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</row>
    <row r="670" ht="43.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</row>
    <row r="671" ht="43.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</row>
    <row r="672" ht="43.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</row>
    <row r="673" ht="43.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</row>
    <row r="674" ht="43.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</row>
    <row r="675" ht="43.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</row>
    <row r="676" ht="43.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</row>
    <row r="677" ht="43.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</row>
    <row r="678" ht="43.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</row>
    <row r="679" ht="43.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</row>
    <row r="680" ht="43.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</row>
    <row r="681" ht="43.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</row>
    <row r="682" ht="43.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</row>
    <row r="683" ht="43.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</row>
    <row r="684" ht="43.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</row>
    <row r="685" ht="43.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</row>
    <row r="686" ht="43.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</row>
    <row r="687" ht="43.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</row>
    <row r="688" ht="43.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</row>
    <row r="689" ht="43.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</row>
    <row r="690" ht="43.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</row>
    <row r="691" ht="43.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</row>
    <row r="692" ht="43.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</row>
    <row r="693" ht="43.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</row>
    <row r="694" ht="43.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</row>
    <row r="695" ht="43.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</row>
    <row r="696" ht="43.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</row>
    <row r="697" ht="43.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</row>
    <row r="698" ht="43.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</row>
    <row r="699" ht="43.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</row>
    <row r="700" ht="43.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</row>
    <row r="701" ht="43.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</row>
    <row r="702" ht="43.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</row>
    <row r="703" ht="43.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</row>
    <row r="704" ht="43.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</row>
    <row r="705" ht="43.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</row>
    <row r="706" ht="43.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</row>
    <row r="707" ht="43.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</row>
    <row r="708" ht="43.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</row>
    <row r="709" ht="43.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</row>
    <row r="710" ht="43.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</row>
    <row r="711" ht="43.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</row>
    <row r="712" ht="43.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</row>
    <row r="713" ht="43.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</row>
    <row r="714" ht="43.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</row>
    <row r="715" ht="43.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</row>
    <row r="716" ht="43.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</row>
    <row r="717" ht="43.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</row>
    <row r="718" ht="43.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</row>
    <row r="719" ht="43.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</row>
    <row r="720" ht="43.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</row>
    <row r="721" ht="43.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</row>
    <row r="722" ht="43.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</row>
    <row r="723" ht="43.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</row>
    <row r="724" ht="43.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</row>
    <row r="725" ht="43.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</row>
    <row r="726" ht="43.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</row>
    <row r="727" ht="43.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</row>
    <row r="728" ht="43.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</row>
    <row r="729" ht="43.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</row>
    <row r="730" ht="43.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</row>
    <row r="731" ht="43.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</row>
    <row r="732" ht="43.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</row>
    <row r="733" ht="43.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</row>
    <row r="734" ht="43.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</row>
    <row r="735" ht="43.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</row>
    <row r="736" ht="43.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</row>
    <row r="737" ht="43.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</row>
    <row r="738" ht="43.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</row>
    <row r="739" ht="43.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</row>
    <row r="740" ht="43.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</row>
    <row r="741" ht="43.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</row>
    <row r="742" ht="43.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</row>
    <row r="743" ht="43.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</row>
    <row r="744" ht="43.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</row>
    <row r="745" ht="43.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</row>
    <row r="746" ht="43.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</row>
    <row r="747" ht="43.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</row>
    <row r="748" ht="43.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</row>
    <row r="749" ht="43.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</row>
    <row r="750" ht="43.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</row>
    <row r="751" ht="43.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</row>
    <row r="752" ht="43.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</row>
    <row r="753" ht="43.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</row>
    <row r="754" ht="43.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</row>
    <row r="755" ht="43.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</row>
    <row r="756" ht="43.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</row>
    <row r="757" ht="43.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</row>
    <row r="758" ht="43.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</row>
    <row r="759" ht="43.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</row>
    <row r="760" ht="43.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</row>
    <row r="761" ht="43.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</row>
    <row r="762" ht="43.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</row>
    <row r="763" ht="43.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</row>
    <row r="764" ht="43.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</row>
    <row r="765" ht="43.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</row>
    <row r="766" ht="43.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</row>
    <row r="767" ht="43.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</row>
    <row r="768" ht="43.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</row>
    <row r="769" ht="43.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</row>
    <row r="770" ht="43.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</row>
    <row r="771" ht="43.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</row>
    <row r="772" ht="43.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</row>
    <row r="773" ht="43.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</row>
    <row r="774" ht="43.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</row>
    <row r="775" ht="43.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</row>
    <row r="776" ht="43.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</row>
    <row r="777" ht="43.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</row>
    <row r="778" ht="43.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</row>
    <row r="779" ht="43.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</row>
    <row r="780" ht="43.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</row>
    <row r="781" ht="43.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</row>
    <row r="782" ht="43.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</row>
    <row r="783" ht="43.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</row>
    <row r="784" ht="43.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</row>
    <row r="785" ht="43.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</row>
    <row r="786" ht="43.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</row>
    <row r="787" ht="43.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</row>
    <row r="788" ht="43.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</row>
    <row r="789" ht="43.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</row>
    <row r="790" ht="43.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</row>
    <row r="791" ht="43.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</row>
    <row r="792" ht="43.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</row>
    <row r="793" ht="43.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</row>
    <row r="794" ht="43.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</row>
    <row r="795" ht="43.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</row>
    <row r="796" ht="43.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</row>
    <row r="797" ht="43.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</row>
    <row r="798" ht="43.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</row>
    <row r="799" ht="43.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</row>
    <row r="800" ht="43.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</row>
    <row r="801" ht="43.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</row>
    <row r="802" ht="43.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</row>
    <row r="803" ht="43.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</row>
    <row r="804" ht="43.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</row>
    <row r="805" ht="43.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</row>
    <row r="806" ht="43.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</row>
    <row r="807" ht="43.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</row>
    <row r="808" ht="43.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</row>
    <row r="809" ht="43.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</row>
    <row r="810" ht="43.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</row>
    <row r="811" ht="43.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</row>
    <row r="812" ht="43.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</row>
    <row r="813" ht="43.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</row>
    <row r="814" ht="43.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</row>
    <row r="815" ht="43.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</row>
    <row r="816" ht="43.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</row>
    <row r="817" ht="43.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</row>
    <row r="818" ht="43.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</row>
    <row r="819" ht="43.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</row>
    <row r="820" ht="43.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</row>
    <row r="821" ht="43.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</row>
    <row r="822" ht="43.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</row>
    <row r="823" ht="43.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</row>
    <row r="824" ht="43.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</row>
    <row r="825" ht="43.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</row>
    <row r="826" ht="43.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</row>
    <row r="827" ht="43.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</row>
    <row r="828" ht="43.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</row>
    <row r="829" ht="43.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</row>
    <row r="830" ht="43.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</row>
    <row r="831" ht="43.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</row>
    <row r="832" ht="43.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</row>
    <row r="833" ht="43.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</row>
    <row r="834" ht="43.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</row>
    <row r="835" ht="43.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</row>
    <row r="836" ht="43.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</row>
    <row r="837" ht="43.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</row>
    <row r="838" ht="43.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</row>
    <row r="839" ht="43.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</row>
    <row r="840" ht="43.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</row>
    <row r="841" ht="43.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</row>
    <row r="842" ht="43.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</row>
    <row r="843" ht="43.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</row>
    <row r="844" ht="43.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</row>
    <row r="845" ht="43.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</row>
    <row r="846" ht="43.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</row>
    <row r="847" ht="43.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</row>
    <row r="848" ht="43.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</row>
    <row r="849" ht="43.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</row>
    <row r="850" ht="43.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</row>
    <row r="851" ht="43.5" customHeight="1">
      <c r="A851" s="72"/>
      <c r="B851" s="75"/>
      <c r="C851" s="72"/>
      <c r="D851" s="72"/>
      <c r="E851" s="72"/>
      <c r="F851" s="72"/>
      <c r="G851" s="72"/>
      <c r="H851" s="72"/>
      <c r="I851" s="72"/>
      <c r="J851" s="72"/>
    </row>
    <row r="852" ht="43.5" customHeight="1">
      <c r="A852" s="75"/>
      <c r="B852" s="75"/>
      <c r="C852" s="72"/>
      <c r="D852" s="72"/>
      <c r="E852" s="72"/>
      <c r="F852" s="72"/>
      <c r="G852" s="72"/>
      <c r="H852" s="72"/>
      <c r="I852" s="72"/>
      <c r="J852" s="72"/>
    </row>
    <row r="853" ht="43.5" customHeight="1">
      <c r="A853" s="75"/>
      <c r="B853" s="75"/>
      <c r="C853" s="72"/>
      <c r="D853" s="72"/>
      <c r="E853" s="72"/>
      <c r="F853" s="72"/>
      <c r="G853" s="72"/>
      <c r="H853" s="72"/>
      <c r="I853" s="72"/>
      <c r="J853" s="72"/>
    </row>
    <row r="854" ht="43.5" customHeight="1">
      <c r="A854" s="75"/>
      <c r="B854" s="75"/>
      <c r="C854" s="72"/>
      <c r="D854" s="72"/>
      <c r="E854" s="72"/>
      <c r="F854" s="72"/>
      <c r="G854" s="72"/>
      <c r="H854" s="72"/>
      <c r="I854" s="72"/>
      <c r="J854" s="72"/>
    </row>
    <row r="855" ht="43.5" customHeight="1">
      <c r="A855" s="75"/>
      <c r="B855" s="75"/>
      <c r="C855" s="72"/>
      <c r="D855" s="72"/>
      <c r="E855" s="72"/>
      <c r="F855" s="72"/>
      <c r="G855" s="72"/>
      <c r="H855" s="72"/>
      <c r="I855" s="72"/>
      <c r="J855" s="72"/>
    </row>
    <row r="856" ht="43.5" customHeight="1">
      <c r="A856" s="75"/>
      <c r="B856" s="75"/>
      <c r="C856" s="72"/>
      <c r="D856" s="72"/>
      <c r="E856" s="72"/>
      <c r="F856" s="72"/>
      <c r="G856" s="72"/>
      <c r="H856" s="72"/>
      <c r="I856" s="72"/>
      <c r="J856" s="72"/>
    </row>
    <row r="857" ht="43.5" customHeight="1">
      <c r="A857" s="75"/>
      <c r="B857" s="75"/>
      <c r="C857" s="72"/>
      <c r="D857" s="72"/>
      <c r="E857" s="72"/>
      <c r="F857" s="72"/>
      <c r="G857" s="72"/>
      <c r="H857" s="72"/>
      <c r="I857" s="72"/>
      <c r="J857" s="72"/>
    </row>
    <row r="858" ht="43.5" customHeight="1">
      <c r="A858" s="75"/>
      <c r="B858" s="75"/>
      <c r="C858" s="72"/>
      <c r="D858" s="72"/>
      <c r="E858" s="72"/>
      <c r="F858" s="72"/>
      <c r="G858" s="72"/>
      <c r="H858" s="72"/>
      <c r="I858" s="72"/>
      <c r="J858" s="72"/>
    </row>
    <row r="859" ht="43.5" customHeight="1">
      <c r="A859" s="75"/>
      <c r="B859" s="75"/>
      <c r="C859" s="72"/>
      <c r="D859" s="72"/>
      <c r="E859" s="72"/>
      <c r="F859" s="72"/>
      <c r="G859" s="72"/>
      <c r="H859" s="72"/>
      <c r="I859" s="72"/>
      <c r="J859" s="72"/>
    </row>
    <row r="860" ht="43.5" customHeight="1">
      <c r="A860" s="75"/>
      <c r="B860" s="75"/>
      <c r="C860" s="72"/>
      <c r="D860" s="72"/>
      <c r="E860" s="72"/>
      <c r="F860" s="72"/>
      <c r="G860" s="72"/>
      <c r="H860" s="72"/>
      <c r="I860" s="72"/>
      <c r="J860" s="72"/>
    </row>
    <row r="861" ht="43.5" customHeight="1">
      <c r="A861" s="75"/>
      <c r="B861" s="75"/>
      <c r="C861" s="72"/>
      <c r="D861" s="72"/>
      <c r="E861" s="72"/>
      <c r="F861" s="72"/>
      <c r="G861" s="72"/>
      <c r="H861" s="72"/>
      <c r="I861" s="72"/>
      <c r="J861" s="72"/>
    </row>
    <row r="862" ht="43.5" customHeight="1">
      <c r="A862" s="75"/>
      <c r="B862" s="75"/>
      <c r="C862" s="75"/>
      <c r="D862" s="72"/>
      <c r="E862" s="72"/>
      <c r="F862" s="72"/>
      <c r="G862" s="72"/>
      <c r="H862" s="72"/>
      <c r="I862" s="72"/>
      <c r="J862" s="72"/>
    </row>
    <row r="863" ht="43.5" customHeight="1">
      <c r="A863" s="75"/>
      <c r="B863" s="75"/>
      <c r="C863" s="75"/>
      <c r="D863" s="72"/>
      <c r="E863" s="72"/>
      <c r="F863" s="72"/>
      <c r="G863" s="72"/>
      <c r="H863" s="72"/>
      <c r="I863" s="72"/>
      <c r="J863" s="72"/>
    </row>
    <row r="864" ht="43.5" customHeight="1">
      <c r="A864" s="75"/>
      <c r="B864" s="75"/>
      <c r="C864" s="75"/>
      <c r="D864" s="72"/>
      <c r="E864" s="72"/>
      <c r="F864" s="72"/>
      <c r="G864" s="72"/>
      <c r="H864" s="72"/>
      <c r="I864" s="72"/>
      <c r="J864" s="72"/>
    </row>
    <row r="865" ht="43.5" customHeight="1">
      <c r="A865" s="75"/>
      <c r="B865" s="75"/>
      <c r="C865" s="75"/>
      <c r="D865" s="72"/>
      <c r="E865" s="72"/>
      <c r="F865" s="72"/>
      <c r="G865" s="72"/>
      <c r="H865" s="72"/>
      <c r="I865" s="75"/>
      <c r="J865" s="72"/>
    </row>
    <row r="866" ht="43.5" customHeight="1">
      <c r="A866" s="75"/>
      <c r="B866" s="75"/>
      <c r="C866" s="75"/>
      <c r="D866" s="72"/>
      <c r="E866" s="72"/>
      <c r="F866" s="72"/>
      <c r="G866" s="72"/>
      <c r="H866" s="72"/>
      <c r="I866" s="75"/>
      <c r="J866" s="72"/>
    </row>
    <row r="867" ht="43.5" customHeight="1">
      <c r="A867" s="75"/>
      <c r="B867" s="75"/>
      <c r="C867" s="75"/>
      <c r="D867" s="72"/>
      <c r="E867" s="72"/>
      <c r="F867" s="72"/>
      <c r="G867" s="72"/>
      <c r="H867" s="72"/>
      <c r="I867" s="75"/>
      <c r="J867" s="72"/>
    </row>
    <row r="868" ht="43.5" customHeight="1">
      <c r="A868" s="75"/>
      <c r="B868" s="75"/>
      <c r="C868" s="75"/>
      <c r="D868" s="72"/>
      <c r="E868" s="72"/>
      <c r="F868" s="72"/>
      <c r="G868" s="72"/>
      <c r="H868" s="72"/>
      <c r="I868" s="75"/>
      <c r="J868" s="72"/>
    </row>
    <row r="869" ht="43.5" customHeight="1">
      <c r="A869" s="75"/>
      <c r="B869" s="75"/>
      <c r="C869" s="75"/>
      <c r="D869" s="72"/>
      <c r="E869" s="72"/>
      <c r="F869" s="72"/>
      <c r="G869" s="72"/>
      <c r="H869" s="72"/>
      <c r="I869" s="75"/>
      <c r="J869" s="72"/>
    </row>
    <row r="870" ht="43.5" customHeight="1">
      <c r="A870" s="75"/>
      <c r="B870" s="75"/>
      <c r="C870" s="75"/>
      <c r="D870" s="75"/>
      <c r="E870" s="72"/>
      <c r="F870" s="72"/>
      <c r="G870" s="75"/>
      <c r="H870" s="72"/>
      <c r="I870" s="75"/>
      <c r="J870" s="72"/>
    </row>
    <row r="871" ht="43.5" customHeight="1">
      <c r="A871" s="75"/>
      <c r="B871" s="75"/>
      <c r="C871" s="75"/>
      <c r="D871" s="75"/>
      <c r="E871" s="75"/>
      <c r="F871" s="72"/>
      <c r="G871" s="75"/>
      <c r="H871" s="75"/>
      <c r="I871" s="75"/>
      <c r="J871" s="72"/>
    </row>
    <row r="872" ht="43.5" customHeight="1">
      <c r="A872" s="75"/>
      <c r="B872" s="75"/>
      <c r="C872" s="75"/>
      <c r="D872" s="75"/>
      <c r="E872" s="75"/>
      <c r="F872" s="72"/>
      <c r="G872" s="75"/>
      <c r="H872" s="75"/>
      <c r="I872" s="75"/>
      <c r="J872" s="75"/>
    </row>
    <row r="873" ht="43.5" customHeight="1">
      <c r="A873" s="75"/>
      <c r="B873" s="75"/>
      <c r="C873" s="75"/>
      <c r="D873" s="75"/>
      <c r="E873" s="75"/>
      <c r="F873" s="72"/>
      <c r="G873" s="75"/>
      <c r="H873" s="75"/>
      <c r="I873" s="75"/>
      <c r="J873" s="75"/>
    </row>
    <row r="874" ht="43.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</row>
    <row r="875" ht="43.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</row>
    <row r="876" ht="43.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</row>
    <row r="877" ht="43.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</row>
    <row r="878" ht="43.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</row>
    <row r="879" ht="43.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</row>
    <row r="880" ht="43.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</row>
    <row r="881" ht="43.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</row>
    <row r="882" ht="43.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</row>
    <row r="883" ht="43.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</row>
    <row r="884" ht="43.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</row>
    <row r="885" ht="43.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</row>
    <row r="886" ht="43.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</row>
    <row r="887" ht="43.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</row>
    <row r="888" ht="43.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</row>
    <row r="889" ht="43.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</row>
    <row r="890" ht="43.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</row>
    <row r="891" ht="43.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</row>
    <row r="892" ht="43.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</row>
    <row r="893" ht="43.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</row>
    <row r="894" ht="43.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</row>
    <row r="895" ht="43.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</row>
    <row r="896" ht="43.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</row>
    <row r="897" ht="43.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</row>
    <row r="898" ht="43.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</row>
    <row r="899" ht="43.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</row>
    <row r="900" ht="43.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</row>
    <row r="901" ht="43.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</row>
    <row r="902" ht="43.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</row>
    <row r="903" ht="43.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</row>
    <row r="904" ht="43.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</row>
    <row r="905" ht="43.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</row>
    <row r="906" ht="43.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</row>
    <row r="907" ht="43.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</row>
    <row r="908" ht="43.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</row>
    <row r="909" ht="43.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</row>
    <row r="910" ht="43.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</row>
    <row r="911" ht="43.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</row>
    <row r="912" ht="43.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</row>
    <row r="913" ht="43.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</row>
    <row r="914" ht="43.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</row>
    <row r="915" ht="43.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</row>
    <row r="916" ht="43.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</row>
    <row r="917" ht="43.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</row>
    <row r="918" ht="43.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</row>
    <row r="919" ht="43.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</row>
    <row r="920" ht="43.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</row>
    <row r="921" ht="43.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</row>
    <row r="922" ht="43.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</row>
    <row r="923" ht="43.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</row>
    <row r="924" ht="43.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</row>
    <row r="925" ht="43.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</row>
    <row r="926" ht="43.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</row>
    <row r="927" ht="43.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</row>
    <row r="928" ht="43.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</row>
    <row r="929" ht="43.5" customHeight="1">
      <c r="A929" s="75"/>
      <c r="B929" s="75"/>
      <c r="C929" s="79"/>
      <c r="D929" s="75"/>
      <c r="E929" s="75"/>
      <c r="F929" s="75"/>
      <c r="G929" s="75"/>
      <c r="H929" s="75"/>
      <c r="I929" s="75"/>
      <c r="J929" s="75"/>
    </row>
    <row r="930" ht="43.5" customHeight="1">
      <c r="A930" s="75"/>
      <c r="B930" s="75"/>
      <c r="C930" s="79"/>
      <c r="D930" s="75"/>
      <c r="E930" s="75"/>
      <c r="F930" s="75"/>
      <c r="G930" s="79"/>
      <c r="H930" s="75"/>
      <c r="I930" s="79"/>
      <c r="J930" s="75"/>
    </row>
    <row r="931" ht="43.5" customHeight="1">
      <c r="A931" s="75"/>
      <c r="B931" s="75"/>
      <c r="C931" s="79"/>
      <c r="D931" s="75"/>
      <c r="E931" s="75"/>
      <c r="F931" s="75"/>
      <c r="G931" s="79"/>
      <c r="H931" s="75"/>
      <c r="I931" s="79"/>
      <c r="J931" s="75"/>
    </row>
    <row r="932" ht="43.5" customHeight="1">
      <c r="A932" s="75"/>
      <c r="B932" s="75"/>
      <c r="C932" s="79"/>
      <c r="D932" s="75"/>
      <c r="E932" s="75"/>
      <c r="F932" s="75"/>
      <c r="G932" s="79"/>
      <c r="H932" s="75"/>
      <c r="I932" s="79"/>
      <c r="J932" s="75"/>
    </row>
    <row r="933" ht="43.5" customHeight="1">
      <c r="A933" s="75"/>
      <c r="B933" s="75"/>
      <c r="C933" s="79"/>
      <c r="D933" s="75"/>
      <c r="E933" s="75"/>
      <c r="F933" s="79"/>
      <c r="G933" s="79"/>
      <c r="H933" s="79"/>
      <c r="I933" s="79"/>
      <c r="J933" s="75"/>
    </row>
    <row r="934" ht="43.5" customHeight="1">
      <c r="A934" s="75"/>
      <c r="B934" s="75"/>
      <c r="C934" s="79"/>
      <c r="D934" s="75"/>
      <c r="E934" s="75"/>
      <c r="F934" s="79"/>
      <c r="G934" s="79"/>
      <c r="H934" s="79"/>
      <c r="I934" s="79"/>
      <c r="J934" s="75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36.29"/>
  </cols>
  <sheetData>
    <row r="1" ht="54.0" customHeight="1">
      <c r="A1" s="115" t="s">
        <v>374</v>
      </c>
      <c r="B1" s="115" t="s">
        <v>375</v>
      </c>
      <c r="C1" s="115" t="s">
        <v>376</v>
      </c>
      <c r="D1" s="115" t="s">
        <v>377</v>
      </c>
      <c r="E1" s="115" t="s">
        <v>378</v>
      </c>
      <c r="F1" s="115" t="s">
        <v>379</v>
      </c>
      <c r="G1" s="115" t="s">
        <v>380</v>
      </c>
    </row>
    <row r="2" ht="54.0" customHeight="1">
      <c r="A2" s="7" t="str">
        <f>HYPERLINK("https://arxiv.org/pdf/1903.05734.pdf","Maybe Deep Neural Networks are the Best Choice for Modeling Source Code")</f>
        <v>Maybe Deep Neural Networks are the Best Choice for Modeling Source Code</v>
      </c>
      <c r="B2" s="7" t="str">
        <f>HYPERLINK("https://dl-acm-org.proxy.wm.edu/citation.cfm?id=3240471","A Neural Framework for Retrieval and Summarization of Source Code")</f>
        <v>A Neural Framework for Retrieval and Summarization of Source Code</v>
      </c>
      <c r="C2" s="7" t="str">
        <f>HYPERLINK("https://dl-acm-org.proxy.wm.edu/citation.cfm?id=3238166","Deep Learning Based Feature Envy Detection")</f>
        <v>Deep Learning Based Feature Envy Detection</v>
      </c>
      <c r="D2" s="7" t="str">
        <f>HYPERLINK("https://dl-acm-org.proxy.wm.edu/citation.cfm?id=3106290","Are deep neural networks the best choice for modeling source code?")</f>
        <v>Are deep neural networks the best choice for modeling source code?</v>
      </c>
      <c r="E2" s="7" t="str">
        <f>HYPERLINK("https://ieeexplore-ieee-org.proxy.wm.edu/document/8094428","Deep Green: Modelling Time-Series of Software Energy Consumption")</f>
        <v>Deep Green: Modelling Time-Series of Software Energy Consumption</v>
      </c>
      <c r="F2" s="7" t="str">
        <f>HYPERLINK("http://proceedings.mlr.press/v70/deng17a/deng17a.pdf","Image-to-markup generation with coarse-to-fine attention")</f>
        <v>Image-to-markup generation with coarse-to-fine attention</v>
      </c>
      <c r="G2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</row>
    <row r="3" ht="54.0" customHeight="1">
      <c r="A3" s="50"/>
      <c r="B3" s="8" t="str">
        <f>HYPERLINK("https://papers.nips.cc/paper/6803-neural-program-meta-induction.pdf","Neural program metainduction.")</f>
        <v>Neural program metainduction.</v>
      </c>
      <c r="C3" s="7" t="str">
        <f>HYPERLINK("https://dl-acm-org.proxy.wm.edu/citation.cfm?id=3097445","Automatic Text Input Generation for Mobile Testing")</f>
        <v>Automatic Text Input Generation for Mobile Testing</v>
      </c>
      <c r="D3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E3" s="7" t="str">
        <f>HYPERLINK("https://arxiv.org/abs/1511.06279","Neural programmer-interpreters")</f>
        <v>Neural programmer-interpreters</v>
      </c>
      <c r="F3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G3" s="7" t="str">
        <f>HYPERLINK("http://proceedings.mlr.press/v80/sun18a.html","Neural Program Synthesis from Diverse Demonstration Videos")</f>
        <v>Neural Program Synthesis from Diverse Demonstration Videos</v>
      </c>
    </row>
    <row r="4" ht="54.0" customHeight="1">
      <c r="A4" s="50"/>
      <c r="B4" s="7" t="str">
        <f>HYPERLINK("https://arxiv.org/abs/1703.05698","Neural sketch learning for conditional program generation")</f>
        <v>Neural sketch learning for conditional program generation</v>
      </c>
      <c r="C4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D4" s="7" t="str">
        <f>HYPERLINK("https://dl.acm.org/citation.cfm?id=2950334","Deep API Learning")</f>
        <v>Deep API Learning</v>
      </c>
      <c r="E4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F4" s="7" t="str">
        <f>HYPERLINK("https://ieeexplore.ieee.org/document/7332513","Exploring the use of deep learning for feature location")</f>
        <v>Exploring the use of deep learning for feature location</v>
      </c>
      <c r="G4" s="7" t="str">
        <f>HYPERLINK("https://dl.acm.org/citation.cfm?id=3180155.3180219","Neuro-Symbolic Program Corrector for Introductory Programming Assignments")</f>
        <v>Neuro-Symbolic Program Corrector for Introductory Programming Assignments</v>
      </c>
    </row>
    <row r="5" ht="54.0" customHeight="1">
      <c r="A5" s="50"/>
      <c r="B5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C5" s="7" t="str">
        <f>HYPERLINK("https://www.cs.rice.edu/~sc40/pubs/murali-fse17.pdf","Bayesian specification learning for finding API usage errors")</f>
        <v>Bayesian specification learning for finding API usage errors</v>
      </c>
      <c r="D5" s="8" t="str">
        <f>HYPERLINK("https://dl-acm-org.proxy.wm.edu/citation.cfm?id=3264832","On the Naturalness of Proofs")</f>
        <v>On the Naturalness of Proofs</v>
      </c>
      <c r="E5" s="8" t="str">
        <f>HYPERLINK("https://papers.nips.cc/paper/8001-learning-loop-invariants-for-program-verification","Learning loop invariants for program verification")</f>
        <v>Learning loop invariants for program verification</v>
      </c>
      <c r="F5" s="7" t="str">
        <f>HYPERLINK("https://dl.acm.org/citation.cfm?id=2820559","Toward Deep Learning Software Repositories")</f>
        <v>Toward Deep Learning Software Repositories</v>
      </c>
      <c r="G5" s="7" t="str">
        <f>HYPERLINK("http://proceedings.mlr.press/v37/piech15.html","Learning program embeddings to propagate feedback on student code")</f>
        <v>Learning program embeddings to propagate feedback on student code</v>
      </c>
    </row>
    <row r="6" ht="54.0" customHeight="1">
      <c r="A6" s="50"/>
      <c r="B6" s="7" t="str">
        <f>HYPERLINK("https://arxiv.org/abs/1611.01989","Deepcoder: Learning to write programs")</f>
        <v>Deepcoder: Learning to write programs</v>
      </c>
      <c r="C6" s="7" t="str">
        <f>HYPERLINK("http://people.cs.vt.edu/nm8247/publications/icsme-research-118-camera-ready.pdf","CCLearner: A Deep Learning-Based Clone Detection Approach")</f>
        <v>CCLearner: A Deep Learning-Based Clone Detection Approach</v>
      </c>
      <c r="D6" s="8" t="str">
        <f>HYPERLINK("http://delivery.acm.org/10.1145/3190000/3180195/p94-lin.pdf","Sentiment Analysis for Software Engineering: How Far Can We Go?")</f>
        <v>Sentiment Analysis for Software Engineering: How Far Can We Go?</v>
      </c>
      <c r="E6" s="10" t="s">
        <v>115</v>
      </c>
      <c r="F6" s="7" t="str">
        <f>HYPERLINK("https://dl-acm-org.proxy.wm.edu/citation.cfm?id=2884804","Automatically Learning Semantic Features for Defect Prediction")</f>
        <v>Automatically Learning Semantic Features for Defect Prediction</v>
      </c>
      <c r="G6" s="7" t="str">
        <f>HYPERLINK("https://ieeexplore.ieee.org/document/7582748/versions","Deep learning code fragments for code clone detection")</f>
        <v>Deep learning code fragments for code clone detection</v>
      </c>
    </row>
    <row r="7" ht="54.0" customHeight="1">
      <c r="A7" s="50"/>
      <c r="B7" s="11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C7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D7" s="13" t="s">
        <v>230</v>
      </c>
      <c r="E7" s="7" t="str">
        <f>HYPERLINK("http://proceedings.mlr.press/v70/gaunt17a.html","Differentiable programs with neural libraries")</f>
        <v>Differentiable programs with neural libraries</v>
      </c>
      <c r="F7" s="7" t="str">
        <f>HYPERLINK("https://papers.nips.cc/paper/6284-latent-attention-for-if-then-program-synthesis","Latent attention for if-then program synthesis")</f>
        <v>Latent attention for if-then program synthesis</v>
      </c>
      <c r="G7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</row>
    <row r="8" ht="54.0" customHeight="1">
      <c r="A8" s="50"/>
      <c r="B8" s="11" t="str">
        <f>HYPERLINK("https://dl-acm-org.proxy.wm.edu/citation.cfm?id=3180167","Deep Code Search")</f>
        <v>Deep Code Search</v>
      </c>
      <c r="C8" s="7" t="str">
        <f>HYPERLINK("https://dl-acm-org.proxy.wm.edu/citation.cfm?id=3155573","Learn&amp;Fuzz: Machine learning for input fuzzing")</f>
        <v>Learn&amp;Fuzz: Machine learning for input fuzzing</v>
      </c>
      <c r="D8" s="13" t="s">
        <v>36</v>
      </c>
      <c r="E8" s="50"/>
      <c r="F8" s="8" t="str">
        <f>HYPERLINK("https://arxiv.org/pdf/1703.07469.pdf","Robustfill: Neural program learning under noisy i/o")</f>
        <v>Robustfill: Neural program learning under noisy i/o</v>
      </c>
      <c r="G8" s="8" t="str">
        <f>HYPERLINK("https://arxiv.org/abs/1711.07163","Dynamic Neural Program Embedding for Program Repair")</f>
        <v>Dynamic Neural Program Embedding for Program Repair</v>
      </c>
    </row>
    <row r="9" ht="54.0" customHeight="1">
      <c r="A9" s="50"/>
      <c r="B9" s="11" t="str">
        <f>HYPERLINK("https://dl-acm-org.proxy.wm.edu/citation.cfm?id=3213848","Compiler Fuzzing Through Deep Learning")</f>
        <v>Compiler Fuzzing Through Deep Learning</v>
      </c>
      <c r="C9" s="7" t="str">
        <f>HYPERLINK("http://proceedings.mlr.press/v70/levy17a.html","Learning to align the source code to the compiled object code")</f>
        <v>Learning to align the source code to the compiled object code</v>
      </c>
      <c r="D9" s="13" t="s">
        <v>67</v>
      </c>
      <c r="E9" s="50"/>
      <c r="F9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G9" s="8" t="str">
        <f>HYPERLINK("https://arxiv.org/abs/1711.00740","Learning to represent programs with graphs")</f>
        <v>Learning to represent programs with graphs</v>
      </c>
    </row>
    <row r="10" ht="54.0" customHeight="1">
      <c r="A10" s="50"/>
      <c r="B10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C10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D10" s="50"/>
      <c r="E10" s="50"/>
      <c r="F10" s="7" t="str">
        <f>HYPERLINK("https://arxiv.org/abs/1805.04276","Leveraging grammar and reinforcement learning for neural program synthesis")</f>
        <v>Leveraging grammar and reinforcement learning for neural program synthesis</v>
      </c>
      <c r="G10" s="11" t="str">
        <f>HYPERLINK("https://ieeexplore.ieee.org/document/8255666","A deep learning model for estimating story points")</f>
        <v>A deep learning model for estimating story points</v>
      </c>
    </row>
    <row r="11" ht="54.0" customHeight="1">
      <c r="A11" s="50"/>
      <c r="B11" s="9" t="s">
        <v>31</v>
      </c>
      <c r="C11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D11" s="50"/>
      <c r="E11" s="50"/>
      <c r="F11" s="7" t="str">
        <f>HYPERLINK("https://arxiv.org/abs/1804.01186","Neural-guided deductive search for real-time program synthesis from examples")</f>
        <v>Neural-guided deductive search for real-time program synthesis from examples</v>
      </c>
      <c r="G11" s="15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</row>
    <row r="12" ht="54.0" customHeight="1">
      <c r="A12" s="50"/>
      <c r="B12" s="9" t="s">
        <v>38</v>
      </c>
      <c r="C12" s="7" t="str">
        <f>HYPERLINK("https://arxiv.org/abs/1809.04059","Neural-augmented Static Analysis of Android Communication")</f>
        <v>Neural-augmented Static Analysis of Android Communication</v>
      </c>
      <c r="D12" s="50"/>
      <c r="E12" s="50"/>
      <c r="F12" s="7" t="str">
        <f>HYPERLINK("https://arxiv.org/abs/1706.01284","Towards synthesizing complex programs from input-output")</f>
        <v>Towards synthesizing complex programs from input-output</v>
      </c>
      <c r="G12" s="7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</row>
    <row r="13" ht="54.0" customHeight="1">
      <c r="A13" s="50"/>
      <c r="B13" s="9" t="s">
        <v>50</v>
      </c>
      <c r="C13" s="7" t="str">
        <f>HYPERLINK("https://dl.acm.org/citation.cfm?id=3275433","On the Adoption of Neural Networks in Modeling Software Reliability")</f>
        <v>On the Adoption of Neural Networks in Modeling Software Reliability</v>
      </c>
      <c r="D13" s="50"/>
      <c r="E13" s="50"/>
      <c r="F13" s="8" t="str">
        <f>HYPERLINK("https://ieeexplore-ieee-org.proxy.wm.edu/document/7898472","Predicting Delivery Capability in Iterative Software Development")</f>
        <v>Predicting Delivery Capability in Iterative Software Development</v>
      </c>
      <c r="G13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</row>
    <row r="14" ht="54.0" customHeight="1">
      <c r="A14" s="50"/>
      <c r="B14" s="9" t="s">
        <v>46</v>
      </c>
      <c r="C14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D14" s="50"/>
      <c r="E14" s="50"/>
      <c r="F14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  <c r="G14" s="50"/>
    </row>
    <row r="15" ht="54.0" customHeight="1">
      <c r="A15" s="50"/>
      <c r="B15" s="23" t="s">
        <v>71</v>
      </c>
      <c r="C15" s="7" t="str">
        <f>HYPERLINK("https://dl.acm.org/citation.cfm?id=2786849","Suggesting Accurate Method and Class Names")</f>
        <v>Suggesting Accurate Method and Class Names</v>
      </c>
      <c r="D15" s="50"/>
      <c r="E15" s="50"/>
      <c r="F15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G15" s="50"/>
    </row>
    <row r="16" ht="54.0" customHeight="1">
      <c r="A16" s="50"/>
      <c r="B16" s="23" t="s">
        <v>70</v>
      </c>
      <c r="C16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D16" s="50"/>
      <c r="E16" s="50"/>
      <c r="F16" s="11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G16" s="50"/>
    </row>
    <row r="17" ht="54.0" customHeight="1">
      <c r="A17" s="50"/>
      <c r="B17" s="23" t="s">
        <v>62</v>
      </c>
      <c r="C17" s="7" t="str">
        <f>HYPERLINK("https://arxiv.org/pdf/1602.03001.pdf","A convolutional attention network for extreme summarization of source code")</f>
        <v>A convolutional attention network for extreme summarization of source code</v>
      </c>
      <c r="D17" s="50"/>
      <c r="E17" s="50"/>
      <c r="F17" s="9" t="s">
        <v>61</v>
      </c>
      <c r="G17" s="50"/>
    </row>
    <row r="18" ht="54.0" customHeight="1">
      <c r="A18" s="50"/>
      <c r="B18" s="13" t="s">
        <v>28</v>
      </c>
      <c r="C18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D18" s="50"/>
      <c r="E18" s="50"/>
      <c r="F18" s="9" t="s">
        <v>47</v>
      </c>
      <c r="G18" s="50"/>
    </row>
    <row r="19" ht="54.0" customHeight="1">
      <c r="A19" s="50"/>
      <c r="B19" s="23" t="s">
        <v>58</v>
      </c>
      <c r="C19" s="8" t="str">
        <f>HYPERLINK("https://arxiv.org/abs/1806.05837","Oreo: Detection of Clones in the Twilight Zone")</f>
        <v>Oreo: Detection of Clones in the Twilight Zone</v>
      </c>
      <c r="D19" s="50"/>
      <c r="E19" s="50"/>
      <c r="F19" s="9" t="s">
        <v>63</v>
      </c>
      <c r="G19" s="50"/>
    </row>
    <row r="20" ht="54.0" customHeight="1">
      <c r="A20" s="50"/>
      <c r="B20" s="50"/>
      <c r="C20" s="8" t="str">
        <f>HYPERLINK("https://arxiv.org/abs/1708.02884","Predicting and Evaluating Software Model Growth in the Automotive Industry")</f>
        <v>Predicting and Evaluating Software Model Growth in the Automotive Industry</v>
      </c>
      <c r="D20" s="50"/>
      <c r="E20" s="50"/>
      <c r="F20" s="9" t="s">
        <v>60</v>
      </c>
      <c r="G20" s="50"/>
    </row>
    <row r="21" ht="54.0" customHeight="1">
      <c r="A21" s="50"/>
      <c r="B21" s="50"/>
      <c r="C21" s="11" t="str">
        <f>HYPERLINK("https://dl-acm-org.proxy.wm.edu/citation.cfm?id=3236051","Deep Learning Type Inference")</f>
        <v>Deep Learning Type Inference</v>
      </c>
      <c r="D21" s="50"/>
      <c r="E21" s="50"/>
      <c r="F21" s="9" t="s">
        <v>34</v>
      </c>
      <c r="G21" s="50"/>
    </row>
    <row r="22" ht="54.0" customHeight="1">
      <c r="A22" s="50"/>
      <c r="B22" s="50"/>
      <c r="C22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D22" s="50"/>
      <c r="E22" s="50"/>
      <c r="F22" s="9" t="s">
        <v>74</v>
      </c>
      <c r="G22" s="50"/>
    </row>
    <row r="23" ht="54.0" customHeight="1">
      <c r="A23" s="50"/>
      <c r="B23" s="50"/>
      <c r="C23" s="11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D23" s="50"/>
      <c r="E23" s="50"/>
      <c r="F23" s="9" t="s">
        <v>68</v>
      </c>
      <c r="G23" s="50"/>
    </row>
    <row r="24" ht="54.0" customHeight="1">
      <c r="A24" s="50"/>
      <c r="B24" s="50"/>
      <c r="C24" s="11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D24" s="50"/>
      <c r="E24" s="50"/>
      <c r="F24" s="9" t="s">
        <v>55</v>
      </c>
      <c r="G24" s="50"/>
    </row>
    <row r="25" ht="54.0" customHeight="1">
      <c r="A25" s="50"/>
      <c r="B25" s="50"/>
      <c r="C25" s="11" t="str">
        <f>HYPERLINK("https://dl.acm.org/citation.cfm?id=3213846.3213876","Deep Specification Mining")</f>
        <v>Deep Specification Mining</v>
      </c>
      <c r="D25" s="50"/>
      <c r="E25" s="50"/>
      <c r="F25" s="107" t="s">
        <v>32</v>
      </c>
      <c r="G25" s="50"/>
    </row>
    <row r="26" ht="54.0" customHeight="1">
      <c r="A26" s="50"/>
      <c r="B26" s="50"/>
      <c r="C26" s="8" t="str">
        <f>HYPERLINK("https://papers.nips.cc/paper/7521-tree-to-tree-neural-networks-for-program-translation","Tree-to-tree neural networks for program translation")</f>
        <v>Tree-to-tree neural networks for program translation</v>
      </c>
      <c r="D26" s="50"/>
      <c r="E26" s="50"/>
      <c r="F26" s="13" t="s">
        <v>65</v>
      </c>
      <c r="G26" s="50"/>
    </row>
    <row r="27" ht="54.0" customHeight="1">
      <c r="A27" s="50"/>
      <c r="B27" s="50"/>
      <c r="C27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D27" s="50"/>
      <c r="E27" s="50"/>
      <c r="F27" s="13" t="s">
        <v>28</v>
      </c>
      <c r="G27" s="50"/>
    </row>
    <row r="28" ht="54.0" customHeight="1">
      <c r="A28" s="50"/>
      <c r="B28" s="50"/>
      <c r="C28" s="8" t="str">
        <f>HYPERLINK("https://dl.acm.org/citation.cfm?id=3238199","αDiff: cross-version binary code similarity detection with DNN")</f>
        <v>αDiff: cross-version binary code similarity detection with DNN</v>
      </c>
      <c r="D28" s="50"/>
      <c r="E28" s="50"/>
      <c r="F28" s="13" t="s">
        <v>49</v>
      </c>
      <c r="G28" s="50"/>
    </row>
    <row r="29" ht="54.0" customHeight="1">
      <c r="A29" s="50"/>
      <c r="B29" s="50"/>
      <c r="C29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D29" s="50"/>
      <c r="E29" s="50"/>
      <c r="F29" s="23" t="s">
        <v>64</v>
      </c>
      <c r="G29" s="50"/>
    </row>
    <row r="30" ht="54.0" customHeight="1">
      <c r="A30" s="50"/>
      <c r="B30" s="50"/>
      <c r="C30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D30" s="50"/>
      <c r="E30" s="50"/>
      <c r="F30" s="13" t="s">
        <v>26</v>
      </c>
      <c r="G30" s="50"/>
    </row>
    <row r="31" ht="54.0" customHeight="1">
      <c r="A31" s="50"/>
      <c r="B31" s="50"/>
      <c r="C31" s="11" t="str">
        <f>HYPERLINK("https://ieeexplore-ieee-org.proxy.wm.edu/document/8493285","Automating Intention Mining")</f>
        <v>Automating Intention Mining</v>
      </c>
      <c r="D31" s="50"/>
      <c r="E31" s="50"/>
      <c r="F31" s="23" t="s">
        <v>52</v>
      </c>
      <c r="G31" s="50"/>
    </row>
    <row r="32" ht="54.0" customHeight="1">
      <c r="A32" s="50"/>
      <c r="B32" s="50"/>
      <c r="C32" s="15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D32" s="50"/>
      <c r="E32" s="50"/>
      <c r="F32" s="50"/>
      <c r="G32" s="50"/>
    </row>
    <row r="33" ht="54.0" customHeight="1">
      <c r="A33" s="50"/>
      <c r="B33" s="50"/>
      <c r="C33" s="15" t="str">
        <f>HYPERLINK("https://ieeexplore-ieee-org.proxy.wm.edu/document/8565907","Mining Fix Patterns for FindBugs Violations")</f>
        <v>Mining Fix Patterns for FindBugs Violations</v>
      </c>
      <c r="D33" s="50"/>
      <c r="E33" s="50"/>
      <c r="F33" s="50"/>
      <c r="G33" s="50"/>
    </row>
    <row r="34" ht="54.0" customHeight="1">
      <c r="A34" s="50"/>
      <c r="B34" s="50"/>
      <c r="C34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D34" s="50"/>
      <c r="E34" s="50"/>
      <c r="F34" s="50"/>
      <c r="G34" s="50"/>
    </row>
    <row r="35" ht="54.0" customHeight="1">
      <c r="A35" s="50"/>
      <c r="B35" s="50"/>
      <c r="C35" s="9" t="s">
        <v>25</v>
      </c>
      <c r="D35" s="50"/>
      <c r="E35" s="50"/>
      <c r="F35" s="50"/>
      <c r="G35" s="50"/>
    </row>
    <row r="36" ht="54.0" customHeight="1">
      <c r="A36" s="50"/>
      <c r="B36" s="50"/>
      <c r="C36" s="9" t="s">
        <v>33</v>
      </c>
      <c r="D36" s="50"/>
      <c r="E36" s="50"/>
      <c r="F36" s="50"/>
      <c r="G36" s="50"/>
    </row>
    <row r="37" ht="54.0" customHeight="1">
      <c r="A37" s="50"/>
      <c r="B37" s="50"/>
      <c r="C37" s="9" t="s">
        <v>29</v>
      </c>
      <c r="D37" s="50"/>
      <c r="E37" s="50"/>
      <c r="F37" s="50"/>
      <c r="G37" s="50"/>
    </row>
    <row r="38" ht="54.0" customHeight="1">
      <c r="A38" s="116"/>
      <c r="B38" s="50"/>
      <c r="C38" s="9" t="s">
        <v>24</v>
      </c>
      <c r="D38" s="50"/>
      <c r="E38" s="50"/>
      <c r="F38" s="50"/>
      <c r="G38" s="50"/>
    </row>
    <row r="39" ht="54.0" customHeight="1">
      <c r="A39" s="50"/>
      <c r="B39" s="50"/>
      <c r="C39" s="9" t="s">
        <v>155</v>
      </c>
      <c r="D39" s="50"/>
      <c r="E39" s="50"/>
      <c r="F39" s="50"/>
      <c r="G39" s="50"/>
    </row>
    <row r="40" ht="54.0" customHeight="1">
      <c r="A40" s="50"/>
      <c r="B40" s="50"/>
      <c r="C40" s="9" t="s">
        <v>66</v>
      </c>
      <c r="D40" s="50"/>
      <c r="E40" s="50"/>
      <c r="F40" s="50"/>
      <c r="G40" s="50"/>
    </row>
    <row r="41" ht="54.0" customHeight="1">
      <c r="A41" s="50"/>
      <c r="B41" s="50"/>
      <c r="C41" s="9" t="s">
        <v>69</v>
      </c>
      <c r="D41" s="50"/>
      <c r="E41" s="50"/>
      <c r="F41" s="50"/>
      <c r="G41" s="50"/>
    </row>
    <row r="42" ht="54.0" customHeight="1">
      <c r="A42" s="50"/>
      <c r="B42" s="50"/>
      <c r="C42" s="9" t="s">
        <v>75</v>
      </c>
      <c r="D42" s="50"/>
      <c r="E42" s="50"/>
      <c r="F42" s="50"/>
      <c r="G42" s="50"/>
    </row>
    <row r="43" ht="54.0" customHeight="1">
      <c r="A43" s="50"/>
      <c r="B43" s="50"/>
      <c r="C43" s="9" t="s">
        <v>44</v>
      </c>
      <c r="D43" s="50"/>
      <c r="E43" s="50"/>
      <c r="F43" s="50"/>
      <c r="G43" s="50"/>
    </row>
    <row r="44" ht="54.0" customHeight="1">
      <c r="A44" s="50"/>
      <c r="B44" s="50"/>
      <c r="C44" s="9" t="s">
        <v>56</v>
      </c>
      <c r="D44" s="50"/>
      <c r="E44" s="50"/>
      <c r="F44" s="50"/>
      <c r="G44" s="50"/>
    </row>
    <row r="45" ht="54.0" customHeight="1">
      <c r="A45" s="50"/>
      <c r="B45" s="50"/>
      <c r="C45" s="9" t="s">
        <v>40</v>
      </c>
      <c r="D45" s="50"/>
      <c r="E45" s="50"/>
      <c r="F45" s="50"/>
      <c r="G45" s="50"/>
    </row>
    <row r="46" ht="54.0" customHeight="1">
      <c r="A46" s="50"/>
      <c r="B46" s="50"/>
      <c r="C46" s="9" t="s">
        <v>35</v>
      </c>
      <c r="D46" s="50"/>
      <c r="E46" s="50"/>
      <c r="F46" s="50"/>
      <c r="G46" s="50"/>
    </row>
    <row r="47" ht="54.0" customHeight="1">
      <c r="A47" s="50"/>
      <c r="B47" s="50"/>
      <c r="C47" s="9" t="s">
        <v>54</v>
      </c>
      <c r="D47" s="50"/>
      <c r="E47" s="50"/>
      <c r="F47" s="50"/>
      <c r="G47" s="50"/>
    </row>
    <row r="48" ht="54.0" customHeight="1">
      <c r="A48" s="50"/>
      <c r="B48" s="50"/>
      <c r="C48" s="9" t="s">
        <v>53</v>
      </c>
      <c r="D48" s="50"/>
      <c r="E48" s="50"/>
      <c r="F48" s="50"/>
      <c r="G48" s="50"/>
    </row>
    <row r="49" ht="54.0" customHeight="1">
      <c r="A49" s="50"/>
      <c r="B49" s="50"/>
      <c r="C49" s="107" t="s">
        <v>41</v>
      </c>
      <c r="D49" s="50"/>
      <c r="E49" s="50"/>
      <c r="F49" s="50"/>
      <c r="G49" s="50"/>
    </row>
    <row r="50" ht="54.0" customHeight="1">
      <c r="A50" s="50"/>
      <c r="B50" s="50"/>
      <c r="C50" s="107" t="s">
        <v>48</v>
      </c>
      <c r="D50" s="50"/>
      <c r="E50" s="50"/>
      <c r="F50" s="50"/>
      <c r="G50" s="50"/>
    </row>
    <row r="51" ht="54.0" customHeight="1">
      <c r="A51" s="50"/>
      <c r="B51" s="50"/>
      <c r="C51" s="13" t="s">
        <v>43</v>
      </c>
      <c r="D51" s="50"/>
      <c r="E51" s="50"/>
      <c r="F51" s="50"/>
      <c r="G51" s="50"/>
    </row>
    <row r="52" ht="54.0" customHeight="1">
      <c r="A52" s="50"/>
      <c r="B52" s="50"/>
      <c r="C52" s="23" t="s">
        <v>73</v>
      </c>
      <c r="D52" s="50"/>
      <c r="E52" s="50"/>
      <c r="F52" s="50"/>
      <c r="G52" s="50"/>
    </row>
    <row r="53" ht="54.0" customHeight="1">
      <c r="A53" s="50"/>
      <c r="B53" s="50"/>
      <c r="C53" s="23" t="s">
        <v>57</v>
      </c>
      <c r="D53" s="50"/>
      <c r="E53" s="50"/>
      <c r="F53" s="50"/>
      <c r="G53" s="50"/>
    </row>
    <row r="54" ht="54.0" customHeight="1">
      <c r="A54" s="50"/>
      <c r="B54" s="50"/>
      <c r="C54" s="13" t="s">
        <v>153</v>
      </c>
      <c r="D54" s="50"/>
      <c r="E54" s="50"/>
      <c r="F54" s="50"/>
      <c r="G54" s="50"/>
    </row>
    <row r="55" ht="54.0" customHeight="1">
      <c r="A55" s="50"/>
      <c r="B55" s="50"/>
      <c r="C55" s="13" t="s">
        <v>278</v>
      </c>
      <c r="D55" s="50"/>
      <c r="E55" s="50"/>
      <c r="F55" s="50"/>
      <c r="G55" s="50"/>
    </row>
    <row r="56" ht="54.0" customHeight="1">
      <c r="A56" s="50"/>
      <c r="B56" s="50"/>
      <c r="C56" s="13" t="s">
        <v>72</v>
      </c>
      <c r="D56" s="50"/>
      <c r="E56" s="50"/>
      <c r="F56" s="50"/>
      <c r="G56" s="50"/>
    </row>
    <row r="57" ht="54.0" customHeight="1">
      <c r="A57" s="50"/>
      <c r="B57" s="50"/>
      <c r="C57" s="50"/>
      <c r="D57" s="50"/>
      <c r="E57" s="50"/>
      <c r="F57" s="50"/>
      <c r="G57" s="50"/>
    </row>
    <row r="58" ht="54.0" customHeight="1">
      <c r="A58" s="50"/>
      <c r="B58" s="50"/>
      <c r="C58" s="50"/>
      <c r="D58" s="50"/>
      <c r="E58" s="50"/>
      <c r="F58" s="50"/>
      <c r="G58" s="50"/>
    </row>
    <row r="59" ht="54.0" customHeight="1">
      <c r="A59" s="50"/>
      <c r="B59" s="50"/>
      <c r="C59" s="50"/>
      <c r="D59" s="50"/>
      <c r="E59" s="50"/>
      <c r="F59" s="50"/>
      <c r="G59" s="50"/>
    </row>
    <row r="60" ht="54.0" customHeight="1">
      <c r="A60" s="50"/>
      <c r="B60" s="50"/>
      <c r="C60" s="50"/>
      <c r="D60" s="50"/>
      <c r="E60" s="50"/>
      <c r="F60" s="50"/>
      <c r="G60" s="50"/>
    </row>
    <row r="61" ht="54.0" customHeight="1">
      <c r="A61" s="50"/>
      <c r="B61" s="50"/>
      <c r="C61" s="50"/>
      <c r="D61" s="50"/>
      <c r="E61" s="50"/>
      <c r="F61" s="50"/>
      <c r="G61" s="50"/>
    </row>
    <row r="62" ht="54.0" customHeight="1">
      <c r="A62" s="50"/>
      <c r="B62" s="50"/>
      <c r="C62" s="50"/>
      <c r="D62" s="50"/>
      <c r="E62" s="50"/>
      <c r="F62" s="50"/>
      <c r="G62" s="50"/>
    </row>
    <row r="63" ht="54.0" customHeight="1">
      <c r="A63" s="50"/>
      <c r="B63" s="50"/>
      <c r="C63" s="50"/>
      <c r="D63" s="50"/>
      <c r="E63" s="50"/>
      <c r="F63" s="50"/>
      <c r="G63" s="50"/>
    </row>
    <row r="64" ht="54.0" customHeight="1">
      <c r="A64" s="50"/>
      <c r="B64" s="50"/>
      <c r="C64" s="50"/>
      <c r="D64" s="50"/>
      <c r="E64" s="50"/>
      <c r="F64" s="50"/>
      <c r="G64" s="50"/>
    </row>
    <row r="65" ht="54.0" customHeight="1">
      <c r="A65" s="50"/>
      <c r="B65" s="50"/>
      <c r="C65" s="50"/>
      <c r="D65" s="50"/>
      <c r="E65" s="50"/>
      <c r="F65" s="50"/>
      <c r="G65" s="50"/>
    </row>
    <row r="66" ht="54.0" customHeight="1">
      <c r="A66" s="50"/>
      <c r="B66" s="50"/>
      <c r="C66" s="50"/>
      <c r="D66" s="50"/>
      <c r="E66" s="50"/>
      <c r="F66" s="50"/>
      <c r="G66" s="50"/>
    </row>
    <row r="67" ht="54.0" customHeight="1">
      <c r="A67" s="50"/>
      <c r="B67" s="50"/>
      <c r="C67" s="50"/>
      <c r="D67" s="50"/>
      <c r="E67" s="50"/>
      <c r="F67" s="50"/>
      <c r="G67" s="50"/>
    </row>
    <row r="68" ht="54.0" customHeight="1">
      <c r="A68" s="50"/>
      <c r="B68" s="50"/>
      <c r="C68" s="50"/>
      <c r="D68" s="50"/>
      <c r="E68" s="50"/>
      <c r="F68" s="50"/>
      <c r="G68" s="50"/>
    </row>
    <row r="69" ht="54.0" customHeight="1">
      <c r="A69" s="50"/>
      <c r="B69" s="50"/>
      <c r="C69" s="50"/>
      <c r="D69" s="50"/>
      <c r="E69" s="50"/>
      <c r="F69" s="50"/>
      <c r="G69" s="50"/>
    </row>
    <row r="70" ht="54.0" customHeight="1">
      <c r="A70" s="50"/>
      <c r="B70" s="50"/>
      <c r="C70" s="50"/>
      <c r="D70" s="50"/>
      <c r="E70" s="50"/>
      <c r="F70" s="50"/>
      <c r="G70" s="50"/>
    </row>
    <row r="71" ht="54.0" customHeight="1">
      <c r="A71" s="50"/>
      <c r="B71" s="50"/>
      <c r="C71" s="50"/>
      <c r="D71" s="50"/>
      <c r="E71" s="50"/>
      <c r="F71" s="50"/>
      <c r="G71" s="50"/>
    </row>
    <row r="72" ht="54.0" customHeight="1">
      <c r="A72" s="50"/>
      <c r="B72" s="50"/>
      <c r="C72" s="50"/>
      <c r="D72" s="50"/>
      <c r="E72" s="50"/>
      <c r="F72" s="50"/>
      <c r="G72" s="50"/>
    </row>
    <row r="73" ht="54.0" customHeight="1">
      <c r="A73" s="50"/>
      <c r="B73" s="50"/>
      <c r="C73" s="50"/>
      <c r="D73" s="50"/>
      <c r="E73" s="50"/>
      <c r="F73" s="50"/>
      <c r="G73" s="50"/>
    </row>
    <row r="74" ht="54.0" customHeight="1">
      <c r="A74" s="50"/>
      <c r="B74" s="50"/>
      <c r="C74" s="50"/>
      <c r="D74" s="50"/>
      <c r="E74" s="50"/>
      <c r="F74" s="50"/>
      <c r="G74" s="50"/>
    </row>
    <row r="75" ht="54.0" customHeight="1">
      <c r="A75" s="50"/>
      <c r="B75" s="50"/>
      <c r="C75" s="50"/>
      <c r="D75" s="50"/>
      <c r="E75" s="50"/>
      <c r="F75" s="50"/>
      <c r="G75" s="50"/>
    </row>
    <row r="76" ht="54.0" customHeight="1">
      <c r="A76" s="50"/>
      <c r="B76" s="50"/>
      <c r="C76" s="50"/>
      <c r="D76" s="50"/>
      <c r="E76" s="50"/>
      <c r="F76" s="50"/>
      <c r="G76" s="50"/>
    </row>
    <row r="77" ht="54.0" customHeight="1">
      <c r="A77" s="50"/>
      <c r="B77" s="50"/>
      <c r="C77" s="50"/>
      <c r="D77" s="50"/>
      <c r="E77" s="50"/>
      <c r="F77" s="50"/>
      <c r="G77" s="50"/>
    </row>
    <row r="78" ht="54.0" customHeight="1">
      <c r="A78" s="50"/>
      <c r="B78" s="50"/>
      <c r="C78" s="50"/>
      <c r="D78" s="50"/>
      <c r="E78" s="50"/>
      <c r="F78" s="50"/>
      <c r="G78" s="50"/>
    </row>
    <row r="79" ht="54.0" customHeight="1">
      <c r="A79" s="50"/>
      <c r="B79" s="50"/>
      <c r="C79" s="50"/>
      <c r="D79" s="50"/>
      <c r="E79" s="50"/>
      <c r="F79" s="50"/>
      <c r="G79" s="50"/>
    </row>
    <row r="80" ht="54.0" customHeight="1">
      <c r="A80" s="50"/>
      <c r="B80" s="50"/>
      <c r="C80" s="50"/>
      <c r="D80" s="50"/>
      <c r="E80" s="50"/>
      <c r="F80" s="50"/>
      <c r="G80" s="50"/>
    </row>
    <row r="81" ht="54.0" customHeight="1">
      <c r="A81" s="50"/>
      <c r="B81" s="50"/>
      <c r="C81" s="50"/>
      <c r="D81" s="50"/>
      <c r="E81" s="50"/>
      <c r="F81" s="50"/>
      <c r="G81" s="50"/>
    </row>
    <row r="82" ht="54.0" customHeight="1">
      <c r="A82" s="50"/>
      <c r="B82" s="50"/>
      <c r="C82" s="50"/>
      <c r="D82" s="50"/>
      <c r="E82" s="50"/>
      <c r="F82" s="50"/>
      <c r="G82" s="50"/>
    </row>
    <row r="83" ht="54.0" customHeight="1">
      <c r="A83" s="50"/>
      <c r="B83" s="50"/>
      <c r="C83" s="50"/>
      <c r="D83" s="50"/>
      <c r="E83" s="50"/>
      <c r="F83" s="50"/>
      <c r="G83" s="50"/>
    </row>
    <row r="84" ht="54.0" customHeight="1">
      <c r="A84" s="50"/>
      <c r="B84" s="50"/>
      <c r="C84" s="50"/>
      <c r="D84" s="50"/>
      <c r="E84" s="50"/>
      <c r="F84" s="50"/>
      <c r="G84" s="50"/>
    </row>
    <row r="85" ht="54.0" customHeight="1">
      <c r="A85" s="50"/>
      <c r="B85" s="50"/>
      <c r="C85" s="50"/>
      <c r="D85" s="50"/>
      <c r="E85" s="50"/>
      <c r="F85" s="50"/>
      <c r="G85" s="50"/>
    </row>
    <row r="86" ht="54.0" customHeight="1">
      <c r="A86" s="50"/>
      <c r="B86" s="50"/>
      <c r="C86" s="50"/>
      <c r="D86" s="50"/>
      <c r="E86" s="50"/>
      <c r="F86" s="50"/>
      <c r="G86" s="50"/>
    </row>
    <row r="87" ht="54.0" customHeight="1">
      <c r="A87" s="50"/>
      <c r="B87" s="50"/>
      <c r="C87" s="50"/>
      <c r="D87" s="50"/>
      <c r="E87" s="50"/>
      <c r="F87" s="50"/>
      <c r="G87" s="50"/>
    </row>
    <row r="88" ht="54.0" customHeight="1">
      <c r="A88" s="50"/>
      <c r="B88" s="50"/>
      <c r="C88" s="50"/>
      <c r="D88" s="50"/>
      <c r="E88" s="50"/>
      <c r="F88" s="50"/>
      <c r="G88" s="50"/>
    </row>
    <row r="89" ht="54.0" customHeight="1">
      <c r="A89" s="50"/>
      <c r="B89" s="50"/>
      <c r="C89" s="50"/>
      <c r="D89" s="50"/>
      <c r="E89" s="50"/>
      <c r="F89" s="50"/>
      <c r="G89" s="50"/>
    </row>
    <row r="90" ht="54.0" customHeight="1">
      <c r="A90" s="50"/>
      <c r="B90" s="50"/>
      <c r="C90" s="50"/>
      <c r="D90" s="50"/>
      <c r="E90" s="50"/>
      <c r="F90" s="50"/>
      <c r="G90" s="50"/>
    </row>
    <row r="91" ht="54.0" customHeight="1">
      <c r="A91" s="50"/>
      <c r="B91" s="50"/>
      <c r="C91" s="50"/>
      <c r="D91" s="50"/>
      <c r="E91" s="50"/>
      <c r="F91" s="50"/>
      <c r="G91" s="50"/>
    </row>
    <row r="92" ht="54.0" customHeight="1">
      <c r="A92" s="50"/>
      <c r="B92" s="50"/>
      <c r="C92" s="50"/>
      <c r="D92" s="50"/>
      <c r="E92" s="50"/>
      <c r="F92" s="50"/>
      <c r="G92" s="50"/>
    </row>
    <row r="93" ht="54.0" customHeight="1">
      <c r="A93" s="50"/>
      <c r="B93" s="50"/>
      <c r="C93" s="50"/>
      <c r="D93" s="50"/>
      <c r="E93" s="50"/>
      <c r="F93" s="50"/>
      <c r="G93" s="50"/>
    </row>
    <row r="94" ht="54.0" customHeight="1">
      <c r="A94" s="50"/>
      <c r="B94" s="50"/>
      <c r="C94" s="50"/>
      <c r="D94" s="50"/>
      <c r="E94" s="50"/>
      <c r="F94" s="50"/>
      <c r="G94" s="50"/>
    </row>
    <row r="95" ht="54.0" customHeight="1">
      <c r="A95" s="50"/>
      <c r="B95" s="50"/>
      <c r="C95" s="50"/>
      <c r="D95" s="50"/>
      <c r="E95" s="50"/>
      <c r="F95" s="50"/>
      <c r="G95" s="50"/>
    </row>
    <row r="96" ht="54.0" customHeight="1">
      <c r="A96" s="50"/>
      <c r="B96" s="50"/>
      <c r="C96" s="50"/>
      <c r="D96" s="50"/>
      <c r="E96" s="50"/>
      <c r="F96" s="50"/>
      <c r="G96" s="50"/>
    </row>
    <row r="97" ht="54.0" customHeight="1">
      <c r="A97" s="50"/>
      <c r="B97" s="50"/>
      <c r="C97" s="50"/>
      <c r="D97" s="50"/>
      <c r="E97" s="50"/>
      <c r="F97" s="50"/>
      <c r="G97" s="50"/>
    </row>
    <row r="98" ht="54.0" customHeight="1">
      <c r="A98" s="50"/>
      <c r="B98" s="50"/>
      <c r="C98" s="50"/>
      <c r="D98" s="50"/>
      <c r="E98" s="50"/>
      <c r="F98" s="50"/>
      <c r="G98" s="50"/>
    </row>
    <row r="99" ht="54.0" customHeight="1">
      <c r="A99" s="50"/>
      <c r="B99" s="50"/>
      <c r="C99" s="50"/>
      <c r="D99" s="50"/>
      <c r="E99" s="50"/>
      <c r="F99" s="50"/>
      <c r="G99" s="50"/>
    </row>
    <row r="100" ht="54.0" customHeight="1">
      <c r="A100" s="50"/>
      <c r="B100" s="50"/>
      <c r="C100" s="50"/>
      <c r="D100" s="50"/>
      <c r="E100" s="50"/>
      <c r="F100" s="50"/>
      <c r="G100" s="50"/>
    </row>
    <row r="101" ht="54.0" customHeight="1">
      <c r="A101" s="50"/>
      <c r="B101" s="50"/>
      <c r="C101" s="50"/>
      <c r="D101" s="50"/>
      <c r="E101" s="50"/>
      <c r="F101" s="50"/>
      <c r="G101" s="50"/>
    </row>
    <row r="102" ht="54.0" customHeight="1">
      <c r="A102" s="50"/>
      <c r="B102" s="50"/>
      <c r="C102" s="50"/>
      <c r="D102" s="50"/>
      <c r="E102" s="50"/>
      <c r="F102" s="50"/>
      <c r="G102" s="50"/>
    </row>
    <row r="103" ht="54.0" customHeight="1">
      <c r="A103" s="50"/>
      <c r="B103" s="50"/>
      <c r="C103" s="50"/>
      <c r="D103" s="50"/>
      <c r="E103" s="50"/>
      <c r="F103" s="50"/>
      <c r="G103" s="50"/>
    </row>
    <row r="104" ht="54.0" customHeight="1">
      <c r="A104" s="50"/>
      <c r="B104" s="50"/>
      <c r="C104" s="50"/>
      <c r="D104" s="50"/>
      <c r="E104" s="50"/>
      <c r="F104" s="50"/>
      <c r="G104" s="50"/>
    </row>
    <row r="105" ht="54.0" customHeight="1">
      <c r="A105" s="50"/>
      <c r="B105" s="50"/>
      <c r="C105" s="50"/>
      <c r="D105" s="50"/>
      <c r="E105" s="50"/>
      <c r="F105" s="50"/>
      <c r="G105" s="50"/>
    </row>
    <row r="106" ht="54.0" customHeight="1">
      <c r="A106" s="50"/>
      <c r="B106" s="50"/>
      <c r="C106" s="50"/>
      <c r="D106" s="50"/>
      <c r="E106" s="50"/>
      <c r="F106" s="50"/>
      <c r="G106" s="50"/>
    </row>
    <row r="107" ht="54.0" customHeight="1">
      <c r="A107" s="50"/>
      <c r="B107" s="50"/>
      <c r="C107" s="50"/>
      <c r="D107" s="50"/>
      <c r="E107" s="50"/>
      <c r="F107" s="50"/>
      <c r="G107" s="50"/>
    </row>
    <row r="108" ht="54.0" customHeight="1">
      <c r="A108" s="50"/>
      <c r="B108" s="50"/>
      <c r="C108" s="50"/>
      <c r="D108" s="50"/>
      <c r="E108" s="50"/>
      <c r="F108" s="50"/>
      <c r="G108" s="50"/>
    </row>
    <row r="109" ht="54.0" customHeight="1">
      <c r="A109" s="50"/>
      <c r="B109" s="50"/>
      <c r="C109" s="50"/>
      <c r="D109" s="50"/>
      <c r="E109" s="50"/>
      <c r="F109" s="50"/>
      <c r="G109" s="50"/>
    </row>
    <row r="110" ht="54.0" customHeight="1">
      <c r="A110" s="50"/>
      <c r="B110" s="50"/>
      <c r="C110" s="50"/>
      <c r="D110" s="50"/>
      <c r="E110" s="50"/>
      <c r="F110" s="50"/>
      <c r="G110" s="50"/>
    </row>
    <row r="111" ht="54.0" customHeight="1">
      <c r="A111" s="50"/>
      <c r="B111" s="50"/>
      <c r="C111" s="50"/>
      <c r="D111" s="50"/>
      <c r="E111" s="50"/>
      <c r="F111" s="50"/>
      <c r="G111" s="50"/>
    </row>
    <row r="112" ht="54.0" customHeight="1">
      <c r="A112" s="50"/>
      <c r="B112" s="50"/>
      <c r="C112" s="50"/>
      <c r="D112" s="50"/>
      <c r="E112" s="50"/>
      <c r="F112" s="50"/>
      <c r="G112" s="50"/>
    </row>
    <row r="113" ht="54.0" customHeight="1">
      <c r="A113" s="50"/>
      <c r="B113" s="50"/>
      <c r="C113" s="50"/>
      <c r="D113" s="50"/>
      <c r="E113" s="50"/>
      <c r="F113" s="50"/>
      <c r="G113" s="50"/>
    </row>
    <row r="114" ht="54.0" customHeight="1">
      <c r="A114" s="50"/>
      <c r="B114" s="50"/>
      <c r="C114" s="50"/>
      <c r="D114" s="50"/>
      <c r="E114" s="50"/>
      <c r="F114" s="50"/>
      <c r="G114" s="50"/>
    </row>
    <row r="115" ht="54.0" customHeight="1">
      <c r="A115" s="50"/>
      <c r="B115" s="50"/>
      <c r="C115" s="50"/>
      <c r="D115" s="50"/>
      <c r="E115" s="50"/>
      <c r="F115" s="50"/>
      <c r="G115" s="50"/>
    </row>
    <row r="116" ht="54.0" customHeight="1">
      <c r="A116" s="50"/>
      <c r="B116" s="50"/>
      <c r="C116" s="50"/>
      <c r="D116" s="50"/>
      <c r="E116" s="50"/>
      <c r="F116" s="50"/>
      <c r="G116" s="50"/>
    </row>
    <row r="117" ht="54.0" customHeight="1">
      <c r="A117" s="50"/>
      <c r="B117" s="50"/>
      <c r="C117" s="50"/>
      <c r="D117" s="50"/>
      <c r="E117" s="50"/>
      <c r="F117" s="50"/>
      <c r="G117" s="50"/>
    </row>
    <row r="118" ht="54.0" customHeight="1">
      <c r="A118" s="50"/>
      <c r="B118" s="50"/>
      <c r="C118" s="50"/>
      <c r="D118" s="50"/>
      <c r="E118" s="50"/>
      <c r="F118" s="50"/>
      <c r="G118" s="50"/>
    </row>
    <row r="119" ht="54.0" customHeight="1">
      <c r="A119" s="50"/>
      <c r="B119" s="50"/>
      <c r="C119" s="50"/>
      <c r="D119" s="50"/>
      <c r="E119" s="50"/>
      <c r="F119" s="50"/>
      <c r="G119" s="50"/>
    </row>
    <row r="120" ht="54.0" customHeight="1">
      <c r="A120" s="50"/>
      <c r="B120" s="50"/>
      <c r="C120" s="50"/>
      <c r="D120" s="50"/>
      <c r="E120" s="50"/>
      <c r="F120" s="50"/>
      <c r="G120" s="50"/>
    </row>
    <row r="121" ht="54.0" customHeight="1">
      <c r="A121" s="50"/>
      <c r="B121" s="50"/>
      <c r="C121" s="50"/>
      <c r="D121" s="50"/>
      <c r="E121" s="50"/>
      <c r="F121" s="50"/>
      <c r="G121" s="50"/>
    </row>
    <row r="122" ht="54.0" customHeight="1">
      <c r="A122" s="50"/>
      <c r="B122" s="50"/>
      <c r="C122" s="50"/>
      <c r="D122" s="50"/>
      <c r="E122" s="50"/>
      <c r="F122" s="50"/>
      <c r="G122" s="50"/>
    </row>
    <row r="123" ht="54.0" customHeight="1">
      <c r="A123" s="50"/>
      <c r="B123" s="50"/>
      <c r="C123" s="50"/>
      <c r="D123" s="50"/>
      <c r="E123" s="50"/>
      <c r="F123" s="50"/>
      <c r="G123" s="50"/>
    </row>
    <row r="124" ht="54.0" customHeight="1">
      <c r="A124" s="50"/>
      <c r="B124" s="50"/>
      <c r="C124" s="50"/>
      <c r="D124" s="50"/>
      <c r="E124" s="50"/>
      <c r="F124" s="50"/>
      <c r="G124" s="50"/>
    </row>
    <row r="125" ht="54.0" customHeight="1">
      <c r="A125" s="50"/>
      <c r="B125" s="50"/>
      <c r="C125" s="50"/>
      <c r="D125" s="50"/>
      <c r="E125" s="50"/>
      <c r="F125" s="50"/>
      <c r="G125" s="50"/>
    </row>
    <row r="126" ht="54.0" customHeight="1">
      <c r="A126" s="50"/>
      <c r="B126" s="50"/>
      <c r="C126" s="50"/>
      <c r="D126" s="50"/>
      <c r="E126" s="50"/>
      <c r="F126" s="50"/>
      <c r="G126" s="50"/>
    </row>
    <row r="127" ht="54.0" customHeight="1">
      <c r="A127" s="50"/>
      <c r="B127" s="50"/>
      <c r="C127" s="50"/>
      <c r="D127" s="50"/>
      <c r="E127" s="50"/>
      <c r="F127" s="50"/>
      <c r="G127" s="50"/>
    </row>
    <row r="128" ht="54.0" customHeight="1">
      <c r="A128" s="50"/>
      <c r="B128" s="50"/>
      <c r="C128" s="50"/>
      <c r="D128" s="50"/>
      <c r="E128" s="50"/>
      <c r="F128" s="50"/>
      <c r="G128" s="50"/>
    </row>
    <row r="129" ht="54.0" customHeight="1">
      <c r="A129" s="50"/>
      <c r="B129" s="50"/>
      <c r="C129" s="50"/>
      <c r="D129" s="50"/>
      <c r="E129" s="50"/>
      <c r="F129" s="50"/>
      <c r="G129" s="50"/>
    </row>
    <row r="130" ht="54.0" customHeight="1">
      <c r="A130" s="50"/>
      <c r="B130" s="50"/>
      <c r="C130" s="50"/>
      <c r="D130" s="50"/>
      <c r="E130" s="50"/>
      <c r="F130" s="50"/>
      <c r="G130" s="50"/>
    </row>
    <row r="131" ht="54.0" customHeight="1">
      <c r="A131" s="50"/>
      <c r="B131" s="50"/>
      <c r="C131" s="50"/>
      <c r="D131" s="50"/>
      <c r="E131" s="50"/>
      <c r="F131" s="50"/>
      <c r="G131" s="50"/>
    </row>
    <row r="132" ht="54.0" customHeight="1">
      <c r="A132" s="50"/>
      <c r="B132" s="50"/>
      <c r="C132" s="50"/>
      <c r="D132" s="50"/>
      <c r="E132" s="50"/>
      <c r="F132" s="50"/>
      <c r="G132" s="50"/>
    </row>
    <row r="133" ht="54.0" customHeight="1">
      <c r="A133" s="50"/>
      <c r="B133" s="50"/>
      <c r="C133" s="50"/>
      <c r="D133" s="50"/>
      <c r="E133" s="50"/>
      <c r="F133" s="50"/>
      <c r="G133" s="50"/>
    </row>
    <row r="134" ht="54.0" customHeight="1">
      <c r="A134" s="50"/>
      <c r="B134" s="50"/>
      <c r="C134" s="50"/>
      <c r="D134" s="50"/>
      <c r="E134" s="50"/>
      <c r="F134" s="50"/>
      <c r="G134" s="50"/>
    </row>
    <row r="135" ht="54.0" customHeight="1">
      <c r="A135" s="50"/>
      <c r="B135" s="50"/>
      <c r="C135" s="50"/>
      <c r="D135" s="50"/>
      <c r="E135" s="50"/>
      <c r="F135" s="50"/>
      <c r="G135" s="50"/>
    </row>
    <row r="136" ht="54.0" customHeight="1">
      <c r="A136" s="50"/>
      <c r="B136" s="50"/>
      <c r="C136" s="50"/>
      <c r="D136" s="50"/>
      <c r="E136" s="50"/>
      <c r="F136" s="50"/>
      <c r="G136" s="50"/>
    </row>
    <row r="137" ht="54.0" customHeight="1">
      <c r="A137" s="50"/>
      <c r="B137" s="50"/>
      <c r="C137" s="50"/>
      <c r="D137" s="50"/>
      <c r="E137" s="50"/>
      <c r="F137" s="50"/>
      <c r="G137" s="50"/>
    </row>
    <row r="138" ht="54.0" customHeight="1">
      <c r="A138" s="50"/>
      <c r="B138" s="50"/>
      <c r="C138" s="50"/>
      <c r="D138" s="50"/>
      <c r="E138" s="50"/>
      <c r="F138" s="50"/>
      <c r="G138" s="50"/>
    </row>
    <row r="139" ht="54.0" customHeight="1">
      <c r="A139" s="50"/>
      <c r="B139" s="50"/>
      <c r="C139" s="50"/>
      <c r="D139" s="50"/>
      <c r="E139" s="50"/>
      <c r="F139" s="50"/>
      <c r="G139" s="50"/>
    </row>
    <row r="140" ht="54.0" customHeight="1">
      <c r="A140" s="50"/>
      <c r="B140" s="50"/>
      <c r="C140" s="50"/>
      <c r="D140" s="50"/>
      <c r="E140" s="50"/>
      <c r="F140" s="50"/>
      <c r="G140" s="50"/>
    </row>
    <row r="141" ht="54.0" customHeight="1">
      <c r="A141" s="50"/>
      <c r="B141" s="50"/>
      <c r="C141" s="50"/>
      <c r="D141" s="50"/>
      <c r="E141" s="50"/>
      <c r="F141" s="50"/>
      <c r="G141" s="50"/>
    </row>
    <row r="142" ht="54.0" customHeight="1">
      <c r="A142" s="50"/>
      <c r="B142" s="50"/>
      <c r="C142" s="50"/>
      <c r="D142" s="50"/>
      <c r="E142" s="50"/>
      <c r="F142" s="50"/>
      <c r="G142" s="50"/>
    </row>
    <row r="143" ht="54.0" customHeight="1">
      <c r="A143" s="50"/>
      <c r="B143" s="50"/>
      <c r="C143" s="50"/>
      <c r="D143" s="50"/>
      <c r="E143" s="50"/>
      <c r="F143" s="50"/>
      <c r="G143" s="50"/>
    </row>
    <row r="144" ht="54.0" customHeight="1">
      <c r="A144" s="50"/>
      <c r="B144" s="50"/>
      <c r="C144" s="50"/>
      <c r="D144" s="50"/>
      <c r="E144" s="50"/>
      <c r="F144" s="50"/>
      <c r="G144" s="50"/>
    </row>
    <row r="145" ht="54.0" customHeight="1">
      <c r="A145" s="50"/>
      <c r="B145" s="50"/>
      <c r="C145" s="50"/>
      <c r="D145" s="50"/>
      <c r="E145" s="50"/>
      <c r="F145" s="50"/>
      <c r="G145" s="50"/>
    </row>
    <row r="146" ht="54.0" customHeight="1">
      <c r="A146" s="50"/>
      <c r="B146" s="50"/>
      <c r="C146" s="50"/>
      <c r="D146" s="50"/>
      <c r="E146" s="50"/>
      <c r="F146" s="50"/>
      <c r="G146" s="50"/>
    </row>
    <row r="147" ht="54.0" customHeight="1">
      <c r="A147" s="50"/>
      <c r="B147" s="50"/>
      <c r="C147" s="50"/>
      <c r="D147" s="50"/>
      <c r="E147" s="50"/>
      <c r="F147" s="50"/>
      <c r="G147" s="50"/>
    </row>
    <row r="148" ht="54.0" customHeight="1">
      <c r="A148" s="50"/>
      <c r="B148" s="50"/>
      <c r="C148" s="50"/>
      <c r="D148" s="50"/>
      <c r="E148" s="50"/>
      <c r="F148" s="50"/>
      <c r="G148" s="50"/>
    </row>
    <row r="149" ht="54.0" customHeight="1">
      <c r="A149" s="50"/>
      <c r="B149" s="50"/>
      <c r="C149" s="50"/>
      <c r="D149" s="50"/>
      <c r="E149" s="50"/>
      <c r="F149" s="50"/>
      <c r="G149" s="50"/>
    </row>
    <row r="150" ht="54.0" customHeight="1">
      <c r="A150" s="50"/>
      <c r="B150" s="50"/>
      <c r="C150" s="50"/>
      <c r="D150" s="50"/>
      <c r="E150" s="50"/>
      <c r="F150" s="50"/>
      <c r="G150" s="50"/>
    </row>
    <row r="151" ht="54.0" customHeight="1">
      <c r="A151" s="50"/>
      <c r="B151" s="50"/>
      <c r="C151" s="50"/>
      <c r="D151" s="50"/>
      <c r="E151" s="50"/>
      <c r="F151" s="50"/>
      <c r="G151" s="50"/>
    </row>
    <row r="152" ht="54.0" customHeight="1">
      <c r="A152" s="50"/>
      <c r="B152" s="50"/>
      <c r="C152" s="50"/>
      <c r="D152" s="50"/>
      <c r="E152" s="50"/>
      <c r="F152" s="50"/>
      <c r="G152" s="50"/>
    </row>
    <row r="153" ht="54.0" customHeight="1">
      <c r="A153" s="50"/>
      <c r="B153" s="50"/>
      <c r="C153" s="50"/>
      <c r="D153" s="50"/>
      <c r="E153" s="50"/>
      <c r="F153" s="50"/>
      <c r="G153" s="50"/>
    </row>
    <row r="154" ht="54.0" customHeight="1">
      <c r="A154" s="50"/>
      <c r="B154" s="50"/>
      <c r="C154" s="50"/>
      <c r="D154" s="50"/>
      <c r="E154" s="50"/>
      <c r="F154" s="50"/>
      <c r="G154" s="50"/>
    </row>
    <row r="155" ht="54.0" customHeight="1">
      <c r="A155" s="50"/>
      <c r="B155" s="50"/>
      <c r="C155" s="50"/>
      <c r="D155" s="50"/>
      <c r="E155" s="50"/>
      <c r="F155" s="50"/>
      <c r="G155" s="50"/>
    </row>
    <row r="156" ht="54.0" customHeight="1">
      <c r="A156" s="50"/>
      <c r="B156" s="50"/>
      <c r="C156" s="50"/>
      <c r="D156" s="50"/>
      <c r="E156" s="50"/>
      <c r="F156" s="50"/>
      <c r="G156" s="50"/>
    </row>
    <row r="157" ht="54.0" customHeight="1">
      <c r="A157" s="50"/>
      <c r="B157" s="50"/>
      <c r="C157" s="50"/>
      <c r="D157" s="50"/>
      <c r="E157" s="50"/>
      <c r="F157" s="50"/>
      <c r="G157" s="50"/>
    </row>
    <row r="158" ht="54.0" customHeight="1">
      <c r="A158" s="50"/>
      <c r="B158" s="50"/>
      <c r="C158" s="50"/>
      <c r="D158" s="50"/>
      <c r="E158" s="50"/>
      <c r="F158" s="50"/>
      <c r="G158" s="50"/>
    </row>
    <row r="159" ht="54.0" customHeight="1">
      <c r="A159" s="50"/>
      <c r="B159" s="50"/>
      <c r="C159" s="50"/>
      <c r="D159" s="50"/>
      <c r="E159" s="50"/>
      <c r="F159" s="50"/>
      <c r="G159" s="50"/>
    </row>
    <row r="160" ht="54.0" customHeight="1">
      <c r="A160" s="50"/>
      <c r="B160" s="50"/>
      <c r="C160" s="50"/>
      <c r="D160" s="50"/>
      <c r="E160" s="50"/>
      <c r="F160" s="50"/>
      <c r="G160" s="50"/>
    </row>
    <row r="161" ht="54.0" customHeight="1">
      <c r="A161" s="50"/>
      <c r="B161" s="50"/>
      <c r="C161" s="50"/>
      <c r="D161" s="50"/>
      <c r="E161" s="50"/>
      <c r="F161" s="50"/>
      <c r="G161" s="50"/>
    </row>
    <row r="162" ht="54.0" customHeight="1">
      <c r="A162" s="50"/>
      <c r="B162" s="50"/>
      <c r="C162" s="50"/>
      <c r="D162" s="50"/>
      <c r="E162" s="50"/>
      <c r="F162" s="50"/>
      <c r="G162" s="50"/>
    </row>
    <row r="163" ht="54.0" customHeight="1">
      <c r="A163" s="50"/>
      <c r="B163" s="50"/>
      <c r="C163" s="50"/>
      <c r="D163" s="50"/>
      <c r="E163" s="50"/>
      <c r="F163" s="50"/>
      <c r="G163" s="50"/>
    </row>
    <row r="164" ht="54.0" customHeight="1">
      <c r="A164" s="50"/>
      <c r="B164" s="50"/>
      <c r="C164" s="50"/>
      <c r="D164" s="50"/>
      <c r="E164" s="50"/>
      <c r="F164" s="50"/>
      <c r="G164" s="50"/>
    </row>
    <row r="165" ht="54.0" customHeight="1">
      <c r="A165" s="50"/>
      <c r="B165" s="50"/>
      <c r="C165" s="50"/>
      <c r="D165" s="50"/>
      <c r="E165" s="50"/>
      <c r="F165" s="50"/>
      <c r="G165" s="50"/>
    </row>
    <row r="166" ht="54.0" customHeight="1">
      <c r="A166" s="50"/>
      <c r="B166" s="50"/>
      <c r="C166" s="50"/>
      <c r="D166" s="50"/>
      <c r="E166" s="50"/>
      <c r="F166" s="50"/>
      <c r="G166" s="50"/>
    </row>
    <row r="167" ht="54.0" customHeight="1">
      <c r="A167" s="50"/>
      <c r="B167" s="50"/>
      <c r="C167" s="50"/>
      <c r="D167" s="50"/>
      <c r="E167" s="50"/>
      <c r="F167" s="50"/>
      <c r="G167" s="50"/>
    </row>
    <row r="168" ht="54.0" customHeight="1">
      <c r="A168" s="50"/>
      <c r="B168" s="50"/>
      <c r="C168" s="50"/>
      <c r="D168" s="50"/>
      <c r="E168" s="50"/>
      <c r="F168" s="50"/>
      <c r="G168" s="50"/>
    </row>
    <row r="169" ht="54.0" customHeight="1">
      <c r="A169" s="50"/>
      <c r="B169" s="50"/>
      <c r="C169" s="50"/>
      <c r="D169" s="50"/>
      <c r="E169" s="50"/>
      <c r="F169" s="50"/>
      <c r="G169" s="50"/>
    </row>
    <row r="170" ht="54.0" customHeight="1">
      <c r="A170" s="50"/>
      <c r="B170" s="50"/>
      <c r="C170" s="50"/>
      <c r="D170" s="50"/>
      <c r="E170" s="50"/>
      <c r="F170" s="50"/>
      <c r="G170" s="50"/>
    </row>
    <row r="171" ht="54.0" customHeight="1">
      <c r="A171" s="50"/>
      <c r="B171" s="50"/>
      <c r="C171" s="50"/>
      <c r="D171" s="50"/>
      <c r="E171" s="50"/>
      <c r="F171" s="50"/>
      <c r="G171" s="50"/>
    </row>
    <row r="172" ht="54.0" customHeight="1">
      <c r="A172" s="50"/>
      <c r="B172" s="50"/>
      <c r="C172" s="50"/>
      <c r="D172" s="50"/>
      <c r="E172" s="50"/>
      <c r="F172" s="50"/>
      <c r="G172" s="50"/>
    </row>
    <row r="173" ht="54.0" customHeight="1">
      <c r="A173" s="50"/>
      <c r="B173" s="50"/>
      <c r="C173" s="50"/>
      <c r="D173" s="50"/>
      <c r="E173" s="50"/>
      <c r="F173" s="50"/>
      <c r="G173" s="50"/>
    </row>
    <row r="174" ht="54.0" customHeight="1">
      <c r="A174" s="50"/>
      <c r="B174" s="50"/>
      <c r="C174" s="50"/>
      <c r="D174" s="50"/>
      <c r="E174" s="50"/>
      <c r="F174" s="50"/>
      <c r="G174" s="50"/>
    </row>
    <row r="175" ht="54.0" customHeight="1">
      <c r="A175" s="50"/>
      <c r="B175" s="50"/>
      <c r="C175" s="50"/>
      <c r="D175" s="50"/>
      <c r="E175" s="50"/>
      <c r="F175" s="50"/>
      <c r="G175" s="50"/>
    </row>
    <row r="176" ht="54.0" customHeight="1">
      <c r="A176" s="50"/>
      <c r="B176" s="50"/>
      <c r="C176" s="50"/>
      <c r="D176" s="50"/>
      <c r="E176" s="50"/>
      <c r="F176" s="50"/>
      <c r="G176" s="50"/>
    </row>
    <row r="177" ht="54.0" customHeight="1">
      <c r="A177" s="50"/>
      <c r="B177" s="50"/>
      <c r="C177" s="50"/>
      <c r="D177" s="50"/>
      <c r="E177" s="50"/>
      <c r="F177" s="50"/>
      <c r="G177" s="50"/>
    </row>
    <row r="178" ht="54.0" customHeight="1">
      <c r="A178" s="50"/>
      <c r="B178" s="50"/>
      <c r="C178" s="50"/>
      <c r="D178" s="50"/>
      <c r="E178" s="50"/>
      <c r="F178" s="50"/>
      <c r="G178" s="50"/>
    </row>
    <row r="179" ht="54.0" customHeight="1">
      <c r="A179" s="50"/>
      <c r="B179" s="50"/>
      <c r="C179" s="50"/>
      <c r="D179" s="50"/>
      <c r="E179" s="50"/>
      <c r="F179" s="50"/>
      <c r="G179" s="50"/>
    </row>
    <row r="180" ht="54.0" customHeight="1">
      <c r="A180" s="50"/>
      <c r="B180" s="50"/>
      <c r="C180" s="50"/>
      <c r="D180" s="50"/>
      <c r="E180" s="50"/>
      <c r="F180" s="50"/>
      <c r="G180" s="50"/>
    </row>
    <row r="181" ht="54.0" customHeight="1">
      <c r="A181" s="50"/>
      <c r="B181" s="50"/>
      <c r="C181" s="50"/>
      <c r="D181" s="50"/>
      <c r="E181" s="50"/>
      <c r="F181" s="50"/>
      <c r="G181" s="50"/>
    </row>
    <row r="182" ht="54.0" customHeight="1">
      <c r="A182" s="50"/>
      <c r="B182" s="50"/>
      <c r="C182" s="50"/>
      <c r="D182" s="50"/>
      <c r="E182" s="50"/>
      <c r="F182" s="50"/>
      <c r="G182" s="50"/>
    </row>
    <row r="183" ht="54.0" customHeight="1">
      <c r="A183" s="50"/>
      <c r="B183" s="50"/>
      <c r="C183" s="50"/>
      <c r="D183" s="50"/>
      <c r="E183" s="50"/>
      <c r="F183" s="50"/>
      <c r="G183" s="50"/>
    </row>
    <row r="184" ht="54.0" customHeight="1">
      <c r="A184" s="50"/>
      <c r="B184" s="50"/>
      <c r="C184" s="50"/>
      <c r="D184" s="50"/>
      <c r="E184" s="50"/>
      <c r="F184" s="50"/>
      <c r="G184" s="50"/>
    </row>
    <row r="185" ht="54.0" customHeight="1">
      <c r="A185" s="50"/>
      <c r="B185" s="50"/>
      <c r="C185" s="50"/>
      <c r="D185" s="50"/>
      <c r="E185" s="50"/>
      <c r="F185" s="50"/>
      <c r="G185" s="50"/>
    </row>
    <row r="186" ht="54.0" customHeight="1">
      <c r="A186" s="50"/>
      <c r="B186" s="50"/>
      <c r="C186" s="50"/>
      <c r="D186" s="50"/>
      <c r="E186" s="50"/>
      <c r="F186" s="50"/>
      <c r="G186" s="50"/>
    </row>
    <row r="187" ht="54.0" customHeight="1">
      <c r="A187" s="50"/>
      <c r="B187" s="50"/>
      <c r="C187" s="50"/>
      <c r="D187" s="50"/>
      <c r="E187" s="50"/>
      <c r="F187" s="50"/>
      <c r="G187" s="50"/>
    </row>
    <row r="188" ht="54.0" customHeight="1">
      <c r="A188" s="50"/>
      <c r="B188" s="50"/>
      <c r="C188" s="50"/>
      <c r="D188" s="50"/>
      <c r="E188" s="50"/>
      <c r="F188" s="50"/>
      <c r="G188" s="50"/>
    </row>
    <row r="189" ht="54.0" customHeight="1">
      <c r="A189" s="50"/>
      <c r="B189" s="50"/>
      <c r="C189" s="50"/>
      <c r="D189" s="50"/>
      <c r="E189" s="50"/>
      <c r="F189" s="50"/>
      <c r="G189" s="50"/>
    </row>
    <row r="190" ht="54.0" customHeight="1">
      <c r="A190" s="50"/>
      <c r="B190" s="50"/>
      <c r="C190" s="50"/>
      <c r="D190" s="50"/>
      <c r="E190" s="50"/>
      <c r="F190" s="50"/>
      <c r="G190" s="50"/>
    </row>
    <row r="191" ht="54.0" customHeight="1">
      <c r="A191" s="50"/>
      <c r="B191" s="50"/>
      <c r="C191" s="50"/>
      <c r="D191" s="50"/>
      <c r="E191" s="50"/>
      <c r="F191" s="50"/>
      <c r="G191" s="50"/>
    </row>
    <row r="192" ht="54.0" customHeight="1">
      <c r="A192" s="50"/>
      <c r="B192" s="50"/>
      <c r="C192" s="50"/>
      <c r="D192" s="50"/>
      <c r="E192" s="50"/>
      <c r="F192" s="50"/>
      <c r="G192" s="50"/>
    </row>
    <row r="193" ht="54.0" customHeight="1">
      <c r="A193" s="50"/>
      <c r="B193" s="50"/>
      <c r="C193" s="50"/>
      <c r="D193" s="50"/>
      <c r="E193" s="50"/>
      <c r="F193" s="50"/>
      <c r="G193" s="50"/>
    </row>
    <row r="194" ht="54.0" customHeight="1">
      <c r="A194" s="50"/>
      <c r="B194" s="50"/>
      <c r="C194" s="50"/>
      <c r="D194" s="50"/>
      <c r="E194" s="50"/>
      <c r="F194" s="50"/>
      <c r="G194" s="50"/>
    </row>
    <row r="195" ht="54.0" customHeight="1">
      <c r="A195" s="50"/>
      <c r="B195" s="50"/>
      <c r="C195" s="50"/>
      <c r="D195" s="50"/>
      <c r="E195" s="50"/>
      <c r="F195" s="50"/>
      <c r="G195" s="50"/>
    </row>
    <row r="196" ht="54.0" customHeight="1">
      <c r="A196" s="50"/>
      <c r="B196" s="50"/>
      <c r="C196" s="50"/>
      <c r="D196" s="50"/>
      <c r="E196" s="50"/>
      <c r="F196" s="50"/>
      <c r="G196" s="50"/>
    </row>
    <row r="197" ht="54.0" customHeight="1">
      <c r="A197" s="50"/>
      <c r="B197" s="50"/>
      <c r="C197" s="50"/>
      <c r="D197" s="50"/>
      <c r="E197" s="50"/>
      <c r="F197" s="50"/>
      <c r="G197" s="50"/>
    </row>
    <row r="198" ht="54.0" customHeight="1">
      <c r="A198" s="50"/>
      <c r="B198" s="50"/>
      <c r="C198" s="50"/>
      <c r="D198" s="50"/>
      <c r="E198" s="50"/>
      <c r="F198" s="50"/>
      <c r="G198" s="50"/>
    </row>
    <row r="199" ht="54.0" customHeight="1">
      <c r="A199" s="50"/>
      <c r="B199" s="50"/>
      <c r="C199" s="50"/>
      <c r="D199" s="50"/>
      <c r="E199" s="50"/>
      <c r="F199" s="50"/>
      <c r="G199" s="50"/>
    </row>
    <row r="200" ht="54.0" customHeight="1">
      <c r="A200" s="50"/>
      <c r="B200" s="50"/>
      <c r="C200" s="50"/>
      <c r="D200" s="50"/>
      <c r="E200" s="50"/>
      <c r="F200" s="50"/>
      <c r="G200" s="50"/>
    </row>
    <row r="201" ht="54.0" customHeight="1">
      <c r="A201" s="50"/>
      <c r="B201" s="50"/>
      <c r="C201" s="50"/>
      <c r="D201" s="50"/>
      <c r="E201" s="50"/>
      <c r="F201" s="50"/>
      <c r="G201" s="50"/>
    </row>
    <row r="202" ht="54.0" customHeight="1">
      <c r="A202" s="50"/>
      <c r="B202" s="50"/>
      <c r="C202" s="50"/>
      <c r="D202" s="50"/>
      <c r="E202" s="50"/>
      <c r="F202" s="50"/>
      <c r="G202" s="50"/>
    </row>
    <row r="203" ht="54.0" customHeight="1">
      <c r="A203" s="50"/>
      <c r="B203" s="50"/>
      <c r="C203" s="50"/>
      <c r="D203" s="50"/>
      <c r="E203" s="50"/>
      <c r="F203" s="50"/>
      <c r="G203" s="50"/>
    </row>
    <row r="204" ht="54.0" customHeight="1">
      <c r="A204" s="50"/>
      <c r="B204" s="50"/>
      <c r="C204" s="50"/>
      <c r="D204" s="50"/>
      <c r="E204" s="50"/>
      <c r="F204" s="50"/>
      <c r="G204" s="50"/>
    </row>
    <row r="205" ht="54.0" customHeight="1">
      <c r="A205" s="50"/>
      <c r="B205" s="50"/>
      <c r="C205" s="50"/>
      <c r="D205" s="50"/>
      <c r="E205" s="50"/>
      <c r="F205" s="50"/>
      <c r="G205" s="50"/>
    </row>
    <row r="206" ht="54.0" customHeight="1">
      <c r="A206" s="50"/>
      <c r="B206" s="50"/>
      <c r="C206" s="50"/>
      <c r="D206" s="50"/>
      <c r="E206" s="50"/>
      <c r="F206" s="50"/>
      <c r="G206" s="50"/>
    </row>
    <row r="207" ht="54.0" customHeight="1">
      <c r="A207" s="50"/>
      <c r="B207" s="50"/>
      <c r="C207" s="50"/>
      <c r="D207" s="50"/>
      <c r="E207" s="50"/>
      <c r="F207" s="50"/>
      <c r="G207" s="50"/>
    </row>
    <row r="208" ht="54.0" customHeight="1">
      <c r="A208" s="50"/>
      <c r="B208" s="50"/>
      <c r="C208" s="50"/>
      <c r="D208" s="50"/>
      <c r="E208" s="50"/>
      <c r="F208" s="50"/>
      <c r="G208" s="50"/>
    </row>
    <row r="209" ht="54.0" customHeight="1">
      <c r="A209" s="50"/>
      <c r="B209" s="50"/>
      <c r="C209" s="50"/>
      <c r="D209" s="50"/>
      <c r="E209" s="50"/>
      <c r="F209" s="50"/>
      <c r="G209" s="50"/>
    </row>
    <row r="210" ht="54.0" customHeight="1">
      <c r="A210" s="50"/>
      <c r="B210" s="50"/>
      <c r="C210" s="50"/>
      <c r="D210" s="50"/>
      <c r="E210" s="50"/>
      <c r="F210" s="50"/>
      <c r="G210" s="50"/>
    </row>
    <row r="211" ht="54.0" customHeight="1">
      <c r="A211" s="50"/>
      <c r="B211" s="50"/>
      <c r="C211" s="50"/>
      <c r="D211" s="50"/>
      <c r="E211" s="50"/>
      <c r="F211" s="50"/>
      <c r="G211" s="50"/>
    </row>
    <row r="212" ht="54.0" customHeight="1">
      <c r="A212" s="50"/>
      <c r="B212" s="50"/>
      <c r="C212" s="50"/>
      <c r="D212" s="50"/>
      <c r="E212" s="50"/>
      <c r="F212" s="50"/>
      <c r="G212" s="50"/>
    </row>
    <row r="213" ht="54.0" customHeight="1">
      <c r="A213" s="50"/>
      <c r="B213" s="50"/>
      <c r="C213" s="50"/>
      <c r="D213" s="50"/>
      <c r="E213" s="50"/>
      <c r="F213" s="50"/>
      <c r="G213" s="50"/>
    </row>
    <row r="214" ht="54.0" customHeight="1">
      <c r="A214" s="50"/>
      <c r="B214" s="50"/>
      <c r="C214" s="50"/>
      <c r="D214" s="50"/>
      <c r="E214" s="50"/>
      <c r="F214" s="50"/>
      <c r="G214" s="50"/>
    </row>
    <row r="215" ht="54.0" customHeight="1">
      <c r="A215" s="50"/>
      <c r="B215" s="50"/>
      <c r="C215" s="50"/>
      <c r="D215" s="50"/>
      <c r="E215" s="50"/>
      <c r="F215" s="50"/>
      <c r="G215" s="50"/>
    </row>
    <row r="216" ht="54.0" customHeight="1">
      <c r="A216" s="50"/>
      <c r="B216" s="50"/>
      <c r="C216" s="50"/>
      <c r="D216" s="50"/>
      <c r="E216" s="50"/>
      <c r="F216" s="50"/>
      <c r="G216" s="50"/>
    </row>
    <row r="217" ht="54.0" customHeight="1">
      <c r="A217" s="50"/>
      <c r="B217" s="50"/>
      <c r="C217" s="50"/>
      <c r="D217" s="50"/>
      <c r="E217" s="50"/>
      <c r="F217" s="50"/>
      <c r="G217" s="50"/>
    </row>
    <row r="218" ht="54.0" customHeight="1">
      <c r="A218" s="50"/>
      <c r="B218" s="50"/>
      <c r="C218" s="50"/>
      <c r="D218" s="50"/>
      <c r="E218" s="50"/>
      <c r="F218" s="50"/>
      <c r="G218" s="50"/>
    </row>
    <row r="219" ht="54.0" customHeight="1">
      <c r="A219" s="50"/>
      <c r="B219" s="50"/>
      <c r="C219" s="50"/>
      <c r="D219" s="50"/>
      <c r="E219" s="50"/>
      <c r="F219" s="50"/>
      <c r="G219" s="50"/>
    </row>
    <row r="220" ht="54.0" customHeight="1">
      <c r="A220" s="50"/>
      <c r="B220" s="50"/>
      <c r="C220" s="50"/>
      <c r="D220" s="50"/>
      <c r="E220" s="50"/>
      <c r="F220" s="50"/>
      <c r="G220" s="50"/>
    </row>
    <row r="221" ht="54.0" customHeight="1">
      <c r="A221" s="50"/>
      <c r="B221" s="50"/>
      <c r="C221" s="50"/>
      <c r="D221" s="50"/>
      <c r="E221" s="50"/>
      <c r="F221" s="50"/>
      <c r="G221" s="50"/>
    </row>
    <row r="222" ht="54.0" customHeight="1">
      <c r="A222" s="50"/>
      <c r="B222" s="50"/>
      <c r="C222" s="50"/>
      <c r="D222" s="50"/>
      <c r="E222" s="50"/>
      <c r="F222" s="50"/>
      <c r="G222" s="50"/>
    </row>
    <row r="223" ht="54.0" customHeight="1">
      <c r="A223" s="50"/>
      <c r="B223" s="50"/>
      <c r="C223" s="50"/>
      <c r="D223" s="50"/>
      <c r="E223" s="50"/>
      <c r="F223" s="50"/>
      <c r="G223" s="50"/>
    </row>
    <row r="224" ht="54.0" customHeight="1">
      <c r="A224" s="50"/>
      <c r="B224" s="50"/>
      <c r="C224" s="50"/>
      <c r="D224" s="50"/>
      <c r="E224" s="50"/>
      <c r="F224" s="50"/>
      <c r="G224" s="50"/>
    </row>
    <row r="225" ht="54.0" customHeight="1">
      <c r="A225" s="50"/>
      <c r="B225" s="50"/>
      <c r="C225" s="50"/>
      <c r="D225" s="50"/>
      <c r="E225" s="50"/>
      <c r="F225" s="50"/>
      <c r="G225" s="50"/>
    </row>
    <row r="226" ht="54.0" customHeight="1">
      <c r="A226" s="50"/>
      <c r="B226" s="50"/>
      <c r="C226" s="50"/>
      <c r="D226" s="50"/>
      <c r="E226" s="50"/>
      <c r="F226" s="50"/>
      <c r="G226" s="50"/>
    </row>
    <row r="227" ht="54.0" customHeight="1">
      <c r="A227" s="50"/>
      <c r="B227" s="50"/>
      <c r="C227" s="50"/>
      <c r="D227" s="50"/>
      <c r="E227" s="50"/>
      <c r="F227" s="50"/>
      <c r="G227" s="50"/>
    </row>
    <row r="228" ht="54.0" customHeight="1">
      <c r="A228" s="50"/>
      <c r="B228" s="50"/>
      <c r="C228" s="50"/>
      <c r="D228" s="50"/>
      <c r="E228" s="50"/>
      <c r="F228" s="50"/>
      <c r="G228" s="50"/>
    </row>
    <row r="229" ht="54.0" customHeight="1">
      <c r="A229" s="50"/>
      <c r="B229" s="50"/>
      <c r="C229" s="50"/>
      <c r="D229" s="50"/>
      <c r="E229" s="50"/>
      <c r="F229" s="50"/>
      <c r="G229" s="50"/>
    </row>
    <row r="230" ht="54.0" customHeight="1">
      <c r="A230" s="50"/>
      <c r="B230" s="50"/>
      <c r="C230" s="50"/>
      <c r="D230" s="50"/>
      <c r="E230" s="50"/>
      <c r="F230" s="50"/>
      <c r="G230" s="50"/>
    </row>
    <row r="231" ht="54.0" customHeight="1">
      <c r="A231" s="50"/>
      <c r="B231" s="50"/>
      <c r="C231" s="50"/>
      <c r="D231" s="50"/>
      <c r="E231" s="50"/>
      <c r="F231" s="50"/>
      <c r="G231" s="50"/>
    </row>
    <row r="232" ht="54.0" customHeight="1">
      <c r="A232" s="50"/>
      <c r="B232" s="50"/>
      <c r="C232" s="50"/>
      <c r="D232" s="50"/>
      <c r="E232" s="50"/>
      <c r="F232" s="50"/>
      <c r="G232" s="50"/>
    </row>
    <row r="233" ht="54.0" customHeight="1">
      <c r="A233" s="50"/>
      <c r="B233" s="50"/>
      <c r="C233" s="50"/>
      <c r="D233" s="50"/>
      <c r="E233" s="50"/>
      <c r="F233" s="50"/>
      <c r="G233" s="50"/>
    </row>
    <row r="234" ht="54.0" customHeight="1">
      <c r="A234" s="50"/>
      <c r="B234" s="50"/>
      <c r="C234" s="50"/>
      <c r="D234" s="50"/>
      <c r="E234" s="50"/>
      <c r="F234" s="50"/>
      <c r="G234" s="50"/>
    </row>
    <row r="235" ht="54.0" customHeight="1">
      <c r="A235" s="50"/>
      <c r="B235" s="50"/>
      <c r="C235" s="50"/>
      <c r="D235" s="50"/>
      <c r="E235" s="50"/>
      <c r="F235" s="50"/>
      <c r="G235" s="50"/>
    </row>
    <row r="236" ht="54.0" customHeight="1">
      <c r="A236" s="50"/>
      <c r="B236" s="50"/>
      <c r="C236" s="50"/>
      <c r="D236" s="50"/>
      <c r="E236" s="50"/>
      <c r="F236" s="50"/>
      <c r="G236" s="50"/>
    </row>
    <row r="237" ht="54.0" customHeight="1">
      <c r="A237" s="50"/>
      <c r="B237" s="50"/>
      <c r="C237" s="50"/>
      <c r="D237" s="50"/>
      <c r="E237" s="50"/>
      <c r="F237" s="50"/>
      <c r="G237" s="50"/>
    </row>
    <row r="238" ht="54.0" customHeight="1">
      <c r="A238" s="50"/>
      <c r="B238" s="50"/>
      <c r="C238" s="50"/>
      <c r="D238" s="50"/>
      <c r="E238" s="50"/>
      <c r="F238" s="50"/>
      <c r="G238" s="50"/>
    </row>
    <row r="239" ht="54.0" customHeight="1">
      <c r="A239" s="50"/>
      <c r="B239" s="50"/>
      <c r="C239" s="50"/>
      <c r="D239" s="50"/>
      <c r="E239" s="50"/>
      <c r="F239" s="50"/>
      <c r="G239" s="50"/>
    </row>
    <row r="240" ht="54.0" customHeight="1">
      <c r="A240" s="50"/>
      <c r="B240" s="50"/>
      <c r="C240" s="50"/>
      <c r="D240" s="50"/>
      <c r="E240" s="50"/>
      <c r="F240" s="50"/>
      <c r="G240" s="50"/>
    </row>
    <row r="241" ht="54.0" customHeight="1">
      <c r="A241" s="50"/>
      <c r="B241" s="50"/>
      <c r="C241" s="50"/>
      <c r="D241" s="50"/>
      <c r="E241" s="50"/>
      <c r="F241" s="50"/>
      <c r="G241" s="50"/>
    </row>
    <row r="242" ht="54.0" customHeight="1">
      <c r="A242" s="50"/>
      <c r="B242" s="50"/>
      <c r="C242" s="50"/>
      <c r="D242" s="50"/>
      <c r="E242" s="50"/>
      <c r="F242" s="50"/>
      <c r="G242" s="50"/>
    </row>
    <row r="243" ht="54.0" customHeight="1">
      <c r="A243" s="50"/>
      <c r="B243" s="50"/>
      <c r="C243" s="50"/>
      <c r="D243" s="50"/>
      <c r="E243" s="50"/>
      <c r="F243" s="50"/>
      <c r="G243" s="50"/>
    </row>
    <row r="244" ht="54.0" customHeight="1">
      <c r="A244" s="50"/>
      <c r="B244" s="50"/>
      <c r="C244" s="50"/>
      <c r="D244" s="50"/>
      <c r="E244" s="50"/>
      <c r="F244" s="50"/>
      <c r="G244" s="50"/>
    </row>
    <row r="245" ht="54.0" customHeight="1">
      <c r="A245" s="50"/>
      <c r="B245" s="50"/>
      <c r="C245" s="50"/>
      <c r="D245" s="50"/>
      <c r="E245" s="50"/>
      <c r="F245" s="50"/>
      <c r="G245" s="50"/>
    </row>
    <row r="246" ht="54.0" customHeight="1">
      <c r="A246" s="50"/>
      <c r="B246" s="50"/>
      <c r="C246" s="50"/>
      <c r="D246" s="50"/>
      <c r="E246" s="50"/>
      <c r="F246" s="50"/>
      <c r="G246" s="50"/>
    </row>
    <row r="247" ht="54.0" customHeight="1">
      <c r="A247" s="50"/>
      <c r="B247" s="50"/>
      <c r="C247" s="50"/>
      <c r="D247" s="50"/>
      <c r="E247" s="50"/>
      <c r="F247" s="50"/>
      <c r="G247" s="50"/>
    </row>
    <row r="248" ht="54.0" customHeight="1">
      <c r="A248" s="50"/>
      <c r="B248" s="50"/>
      <c r="C248" s="50"/>
      <c r="D248" s="50"/>
      <c r="E248" s="50"/>
      <c r="F248" s="50"/>
      <c r="G248" s="50"/>
    </row>
    <row r="249" ht="54.0" customHeight="1">
      <c r="A249" s="50"/>
      <c r="B249" s="50"/>
      <c r="C249" s="50"/>
      <c r="D249" s="50"/>
      <c r="E249" s="50"/>
      <c r="F249" s="50"/>
      <c r="G249" s="50"/>
    </row>
    <row r="250" ht="54.0" customHeight="1">
      <c r="A250" s="50"/>
      <c r="B250" s="50"/>
      <c r="C250" s="50"/>
      <c r="D250" s="50"/>
      <c r="E250" s="50"/>
      <c r="F250" s="50"/>
      <c r="G250" s="50"/>
    </row>
    <row r="251" ht="54.0" customHeight="1">
      <c r="A251" s="50"/>
      <c r="B251" s="50"/>
      <c r="C251" s="50"/>
      <c r="D251" s="50"/>
      <c r="E251" s="50"/>
      <c r="F251" s="50"/>
      <c r="G251" s="50"/>
    </row>
    <row r="252" ht="54.0" customHeight="1">
      <c r="A252" s="50"/>
      <c r="B252" s="50"/>
      <c r="C252" s="50"/>
      <c r="D252" s="50"/>
      <c r="E252" s="50"/>
      <c r="F252" s="50"/>
      <c r="G252" s="50"/>
    </row>
    <row r="253" ht="54.0" customHeight="1">
      <c r="A253" s="50"/>
      <c r="B253" s="50"/>
      <c r="C253" s="50"/>
      <c r="D253" s="50"/>
      <c r="E253" s="50"/>
      <c r="F253" s="50"/>
      <c r="G253" s="50"/>
    </row>
    <row r="254" ht="54.0" customHeight="1">
      <c r="A254" s="50"/>
      <c r="B254" s="50"/>
      <c r="C254" s="50"/>
      <c r="D254" s="50"/>
      <c r="E254" s="50"/>
      <c r="F254" s="50"/>
      <c r="G254" s="50"/>
    </row>
    <row r="255" ht="54.0" customHeight="1">
      <c r="A255" s="50"/>
      <c r="B255" s="50"/>
      <c r="C255" s="50"/>
      <c r="D255" s="50"/>
      <c r="E255" s="50"/>
      <c r="F255" s="50"/>
      <c r="G255" s="50"/>
    </row>
    <row r="256" ht="54.0" customHeight="1">
      <c r="A256" s="50"/>
      <c r="B256" s="50"/>
      <c r="C256" s="50"/>
      <c r="D256" s="50"/>
      <c r="E256" s="50"/>
      <c r="F256" s="50"/>
      <c r="G256" s="50"/>
    </row>
    <row r="257" ht="54.0" customHeight="1">
      <c r="A257" s="50"/>
      <c r="B257" s="50"/>
      <c r="C257" s="50"/>
      <c r="D257" s="50"/>
      <c r="E257" s="50"/>
      <c r="F257" s="50"/>
      <c r="G257" s="50"/>
    </row>
    <row r="258" ht="54.0" customHeight="1">
      <c r="A258" s="50"/>
      <c r="B258" s="50"/>
      <c r="C258" s="50"/>
      <c r="D258" s="50"/>
      <c r="E258" s="50"/>
      <c r="F258" s="50"/>
      <c r="G258" s="50"/>
    </row>
    <row r="259" ht="54.0" customHeight="1">
      <c r="A259" s="50"/>
      <c r="B259" s="50"/>
      <c r="C259" s="50"/>
      <c r="D259" s="50"/>
      <c r="E259" s="50"/>
      <c r="F259" s="50"/>
      <c r="G259" s="50"/>
    </row>
    <row r="260" ht="54.0" customHeight="1">
      <c r="A260" s="50"/>
      <c r="B260" s="50"/>
      <c r="C260" s="50"/>
      <c r="D260" s="50"/>
      <c r="E260" s="50"/>
      <c r="F260" s="50"/>
      <c r="G260" s="50"/>
    </row>
    <row r="261" ht="54.0" customHeight="1">
      <c r="A261" s="50"/>
      <c r="B261" s="50"/>
      <c r="C261" s="50"/>
      <c r="D261" s="50"/>
      <c r="E261" s="50"/>
      <c r="F261" s="50"/>
      <c r="G261" s="50"/>
    </row>
    <row r="262" ht="54.0" customHeight="1">
      <c r="A262" s="50"/>
      <c r="B262" s="50"/>
      <c r="C262" s="50"/>
      <c r="D262" s="50"/>
      <c r="E262" s="50"/>
      <c r="F262" s="50"/>
      <c r="G262" s="50"/>
    </row>
    <row r="263" ht="54.0" customHeight="1">
      <c r="A263" s="50"/>
      <c r="B263" s="50"/>
      <c r="C263" s="50"/>
      <c r="D263" s="50"/>
      <c r="E263" s="50"/>
      <c r="F263" s="50"/>
      <c r="G263" s="50"/>
    </row>
    <row r="264" ht="54.0" customHeight="1">
      <c r="A264" s="50"/>
      <c r="B264" s="50"/>
      <c r="C264" s="50"/>
      <c r="D264" s="50"/>
      <c r="E264" s="50"/>
      <c r="F264" s="50"/>
      <c r="G264" s="50"/>
    </row>
    <row r="265" ht="54.0" customHeight="1">
      <c r="A265" s="50"/>
      <c r="B265" s="50"/>
      <c r="C265" s="50"/>
      <c r="D265" s="50"/>
      <c r="E265" s="50"/>
      <c r="F265" s="50"/>
      <c r="G265" s="50"/>
    </row>
    <row r="266" ht="54.0" customHeight="1">
      <c r="A266" s="50"/>
      <c r="B266" s="50"/>
      <c r="C266" s="50"/>
      <c r="D266" s="50"/>
      <c r="E266" s="50"/>
      <c r="F266" s="50"/>
      <c r="G266" s="50"/>
    </row>
    <row r="267" ht="54.0" customHeight="1">
      <c r="A267" s="50"/>
      <c r="B267" s="50"/>
      <c r="C267" s="50"/>
      <c r="D267" s="50"/>
      <c r="E267" s="50"/>
      <c r="F267" s="50"/>
      <c r="G267" s="50"/>
    </row>
    <row r="268" ht="54.0" customHeight="1">
      <c r="A268" s="50"/>
      <c r="B268" s="50"/>
      <c r="C268" s="50"/>
      <c r="D268" s="50"/>
      <c r="E268" s="50"/>
      <c r="F268" s="50"/>
      <c r="G268" s="50"/>
    </row>
    <row r="269" ht="54.0" customHeight="1">
      <c r="A269" s="50"/>
      <c r="B269" s="50"/>
      <c r="C269" s="50"/>
      <c r="D269" s="50"/>
      <c r="E269" s="50"/>
      <c r="F269" s="50"/>
      <c r="G269" s="50"/>
    </row>
    <row r="270" ht="54.0" customHeight="1">
      <c r="A270" s="50"/>
      <c r="B270" s="50"/>
      <c r="C270" s="50"/>
      <c r="D270" s="50"/>
      <c r="E270" s="50"/>
      <c r="F270" s="50"/>
      <c r="G270" s="50"/>
    </row>
    <row r="271" ht="54.0" customHeight="1">
      <c r="A271" s="50"/>
      <c r="B271" s="50"/>
      <c r="C271" s="50"/>
      <c r="D271" s="50"/>
      <c r="E271" s="50"/>
      <c r="F271" s="50"/>
      <c r="G271" s="50"/>
    </row>
    <row r="272" ht="54.0" customHeight="1">
      <c r="A272" s="50"/>
      <c r="B272" s="50"/>
      <c r="C272" s="50"/>
      <c r="D272" s="50"/>
      <c r="E272" s="50"/>
      <c r="F272" s="50"/>
      <c r="G272" s="50"/>
    </row>
    <row r="273" ht="54.0" customHeight="1">
      <c r="A273" s="50"/>
      <c r="B273" s="50"/>
      <c r="C273" s="50"/>
      <c r="D273" s="50"/>
      <c r="E273" s="50"/>
      <c r="F273" s="50"/>
      <c r="G273" s="50"/>
    </row>
    <row r="274" ht="54.0" customHeight="1">
      <c r="A274" s="50"/>
      <c r="B274" s="50"/>
      <c r="C274" s="50"/>
      <c r="D274" s="50"/>
      <c r="E274" s="50"/>
      <c r="F274" s="50"/>
      <c r="G274" s="50"/>
    </row>
    <row r="275" ht="54.0" customHeight="1">
      <c r="A275" s="50"/>
      <c r="B275" s="50"/>
      <c r="C275" s="50"/>
      <c r="D275" s="50"/>
      <c r="E275" s="50"/>
      <c r="F275" s="50"/>
      <c r="G275" s="50"/>
    </row>
    <row r="276" ht="54.0" customHeight="1">
      <c r="A276" s="50"/>
      <c r="B276" s="50"/>
      <c r="C276" s="50"/>
      <c r="D276" s="50"/>
      <c r="E276" s="50"/>
      <c r="F276" s="50"/>
      <c r="G276" s="50"/>
    </row>
    <row r="277" ht="54.0" customHeight="1">
      <c r="A277" s="50"/>
      <c r="B277" s="50"/>
      <c r="C277" s="50"/>
      <c r="D277" s="50"/>
      <c r="E277" s="50"/>
      <c r="F277" s="50"/>
      <c r="G277" s="50"/>
    </row>
    <row r="278" ht="54.0" customHeight="1">
      <c r="A278" s="50"/>
      <c r="B278" s="50"/>
      <c r="C278" s="50"/>
      <c r="D278" s="50"/>
      <c r="E278" s="50"/>
      <c r="F278" s="50"/>
      <c r="G278" s="50"/>
    </row>
    <row r="279" ht="54.0" customHeight="1">
      <c r="A279" s="50"/>
      <c r="B279" s="50"/>
      <c r="C279" s="50"/>
      <c r="D279" s="50"/>
      <c r="E279" s="50"/>
      <c r="F279" s="50"/>
      <c r="G279" s="50"/>
    </row>
    <row r="280" ht="54.0" customHeight="1">
      <c r="A280" s="50"/>
      <c r="B280" s="50"/>
      <c r="C280" s="50"/>
      <c r="D280" s="50"/>
      <c r="E280" s="50"/>
      <c r="F280" s="50"/>
      <c r="G280" s="50"/>
    </row>
    <row r="281" ht="54.0" customHeight="1">
      <c r="A281" s="50"/>
      <c r="B281" s="50"/>
      <c r="C281" s="50"/>
      <c r="D281" s="50"/>
      <c r="E281" s="50"/>
      <c r="F281" s="50"/>
      <c r="G281" s="50"/>
    </row>
    <row r="282" ht="54.0" customHeight="1">
      <c r="A282" s="50"/>
      <c r="B282" s="50"/>
      <c r="C282" s="50"/>
      <c r="D282" s="50"/>
      <c r="E282" s="50"/>
      <c r="F282" s="50"/>
      <c r="G282" s="50"/>
    </row>
    <row r="283" ht="54.0" customHeight="1">
      <c r="A283" s="50"/>
      <c r="B283" s="50"/>
      <c r="C283" s="50"/>
      <c r="D283" s="50"/>
      <c r="E283" s="50"/>
      <c r="F283" s="50"/>
      <c r="G283" s="50"/>
    </row>
    <row r="284" ht="54.0" customHeight="1">
      <c r="A284" s="50"/>
      <c r="B284" s="50"/>
      <c r="C284" s="50"/>
      <c r="D284" s="50"/>
      <c r="E284" s="50"/>
      <c r="F284" s="50"/>
      <c r="G284" s="50"/>
    </row>
    <row r="285" ht="54.0" customHeight="1">
      <c r="A285" s="50"/>
      <c r="B285" s="50"/>
      <c r="C285" s="50"/>
      <c r="D285" s="50"/>
      <c r="E285" s="50"/>
      <c r="F285" s="50"/>
      <c r="G285" s="50"/>
    </row>
    <row r="286" ht="54.0" customHeight="1">
      <c r="A286" s="50"/>
      <c r="B286" s="50"/>
      <c r="C286" s="50"/>
      <c r="D286" s="50"/>
      <c r="E286" s="50"/>
      <c r="F286" s="50"/>
      <c r="G286" s="50"/>
    </row>
    <row r="287" ht="54.0" customHeight="1">
      <c r="A287" s="50"/>
      <c r="B287" s="50"/>
      <c r="C287" s="50"/>
      <c r="D287" s="50"/>
      <c r="E287" s="50"/>
      <c r="F287" s="50"/>
      <c r="G287" s="50"/>
    </row>
    <row r="288" ht="54.0" customHeight="1">
      <c r="A288" s="50"/>
      <c r="B288" s="50"/>
      <c r="C288" s="50"/>
      <c r="D288" s="50"/>
      <c r="E288" s="50"/>
      <c r="F288" s="50"/>
      <c r="G288" s="50"/>
    </row>
    <row r="289" ht="54.0" customHeight="1">
      <c r="A289" s="50"/>
      <c r="B289" s="50"/>
      <c r="C289" s="50"/>
      <c r="D289" s="50"/>
      <c r="E289" s="50"/>
      <c r="F289" s="50"/>
      <c r="G289" s="50"/>
    </row>
    <row r="290" ht="54.0" customHeight="1">
      <c r="A290" s="50"/>
      <c r="B290" s="50"/>
      <c r="C290" s="50"/>
      <c r="D290" s="50"/>
      <c r="E290" s="50"/>
      <c r="F290" s="50"/>
      <c r="G290" s="50"/>
    </row>
    <row r="291" ht="54.0" customHeight="1">
      <c r="A291" s="50"/>
      <c r="B291" s="50"/>
      <c r="C291" s="50"/>
      <c r="D291" s="50"/>
      <c r="E291" s="50"/>
      <c r="F291" s="50"/>
      <c r="G291" s="50"/>
    </row>
    <row r="292" ht="54.0" customHeight="1">
      <c r="A292" s="50"/>
      <c r="B292" s="50"/>
      <c r="C292" s="50"/>
      <c r="D292" s="50"/>
      <c r="E292" s="50"/>
      <c r="F292" s="50"/>
      <c r="G292" s="50"/>
    </row>
    <row r="293" ht="54.0" customHeight="1">
      <c r="A293" s="50"/>
      <c r="B293" s="50"/>
      <c r="C293" s="50"/>
      <c r="D293" s="50"/>
      <c r="E293" s="50"/>
      <c r="F293" s="50"/>
      <c r="G293" s="50"/>
    </row>
    <row r="294" ht="54.0" customHeight="1">
      <c r="A294" s="50"/>
      <c r="B294" s="50"/>
      <c r="C294" s="50"/>
      <c r="D294" s="50"/>
      <c r="E294" s="50"/>
      <c r="F294" s="50"/>
      <c r="G294" s="50"/>
    </row>
    <row r="295" ht="54.0" customHeight="1">
      <c r="A295" s="50"/>
      <c r="B295" s="50"/>
      <c r="C295" s="50"/>
      <c r="D295" s="50"/>
      <c r="E295" s="50"/>
      <c r="F295" s="50"/>
      <c r="G295" s="50"/>
    </row>
    <row r="296" ht="54.0" customHeight="1">
      <c r="A296" s="50"/>
      <c r="B296" s="50"/>
      <c r="C296" s="50"/>
      <c r="D296" s="50"/>
      <c r="E296" s="50"/>
      <c r="F296" s="50"/>
      <c r="G296" s="50"/>
    </row>
    <row r="297" ht="54.0" customHeight="1">
      <c r="A297" s="50"/>
      <c r="B297" s="50"/>
      <c r="C297" s="50"/>
      <c r="D297" s="50"/>
      <c r="E297" s="50"/>
      <c r="F297" s="50"/>
      <c r="G297" s="50"/>
    </row>
    <row r="298" ht="54.0" customHeight="1">
      <c r="A298" s="50"/>
      <c r="B298" s="50"/>
      <c r="C298" s="50"/>
      <c r="D298" s="50"/>
      <c r="E298" s="50"/>
      <c r="F298" s="50"/>
      <c r="G298" s="50"/>
    </row>
    <row r="299" ht="54.0" customHeight="1">
      <c r="A299" s="50"/>
      <c r="B299" s="50"/>
      <c r="C299" s="50"/>
      <c r="D299" s="50"/>
      <c r="E299" s="50"/>
      <c r="F299" s="50"/>
      <c r="G299" s="50"/>
    </row>
    <row r="300" ht="54.0" customHeight="1">
      <c r="A300" s="50"/>
      <c r="B300" s="50"/>
      <c r="C300" s="50"/>
      <c r="D300" s="50"/>
      <c r="E300" s="50"/>
      <c r="F300" s="50"/>
      <c r="G300" s="50"/>
    </row>
    <row r="301" ht="54.0" customHeight="1">
      <c r="A301" s="50"/>
      <c r="B301" s="50"/>
      <c r="C301" s="50"/>
      <c r="D301" s="50"/>
      <c r="E301" s="50"/>
      <c r="F301" s="50"/>
      <c r="G301" s="50"/>
    </row>
    <row r="302" ht="54.0" customHeight="1">
      <c r="A302" s="50"/>
      <c r="B302" s="50"/>
      <c r="C302" s="50"/>
      <c r="D302" s="50"/>
      <c r="E302" s="50"/>
      <c r="F302" s="50"/>
      <c r="G302" s="50"/>
    </row>
    <row r="303" ht="54.0" customHeight="1">
      <c r="A303" s="50"/>
      <c r="B303" s="50"/>
      <c r="C303" s="50"/>
      <c r="D303" s="50"/>
      <c r="E303" s="50"/>
      <c r="F303" s="50"/>
      <c r="G303" s="50"/>
    </row>
    <row r="304" ht="54.0" customHeight="1">
      <c r="A304" s="50"/>
      <c r="B304" s="50"/>
      <c r="C304" s="50"/>
      <c r="D304" s="50"/>
      <c r="E304" s="50"/>
      <c r="F304" s="50"/>
      <c r="G304" s="50"/>
    </row>
    <row r="305" ht="54.0" customHeight="1">
      <c r="A305" s="50"/>
      <c r="B305" s="50"/>
      <c r="C305" s="50"/>
      <c r="D305" s="50"/>
      <c r="E305" s="50"/>
      <c r="F305" s="50"/>
      <c r="G305" s="50"/>
    </row>
    <row r="306" ht="54.0" customHeight="1">
      <c r="A306" s="50"/>
      <c r="B306" s="50"/>
      <c r="C306" s="50"/>
      <c r="D306" s="50"/>
      <c r="E306" s="50"/>
      <c r="F306" s="50"/>
      <c r="G306" s="50"/>
    </row>
    <row r="307" ht="54.0" customHeight="1">
      <c r="A307" s="50"/>
      <c r="B307" s="50"/>
      <c r="C307" s="50"/>
      <c r="D307" s="50"/>
      <c r="E307" s="50"/>
      <c r="F307" s="50"/>
      <c r="G307" s="50"/>
    </row>
    <row r="308" ht="54.0" customHeight="1">
      <c r="A308" s="50"/>
      <c r="B308" s="50"/>
      <c r="C308" s="50"/>
      <c r="D308" s="50"/>
      <c r="E308" s="50"/>
      <c r="F308" s="50"/>
      <c r="G308" s="50"/>
    </row>
    <row r="309" ht="54.0" customHeight="1">
      <c r="A309" s="50"/>
      <c r="B309" s="50"/>
      <c r="C309" s="50"/>
      <c r="D309" s="50"/>
      <c r="E309" s="50"/>
      <c r="F309" s="50"/>
      <c r="G309" s="50"/>
    </row>
    <row r="310" ht="54.0" customHeight="1">
      <c r="A310" s="50"/>
      <c r="B310" s="50"/>
      <c r="C310" s="50"/>
      <c r="D310" s="50"/>
      <c r="E310" s="50"/>
      <c r="F310" s="50"/>
      <c r="G310" s="50"/>
    </row>
    <row r="311" ht="54.0" customHeight="1">
      <c r="A311" s="50"/>
      <c r="B311" s="50"/>
      <c r="C311" s="50"/>
      <c r="D311" s="50"/>
      <c r="E311" s="50"/>
      <c r="F311" s="50"/>
      <c r="G311" s="50"/>
    </row>
    <row r="312" ht="54.0" customHeight="1">
      <c r="A312" s="50"/>
      <c r="B312" s="50"/>
      <c r="C312" s="50"/>
      <c r="D312" s="50"/>
      <c r="E312" s="50"/>
      <c r="F312" s="50"/>
      <c r="G312" s="50"/>
    </row>
    <row r="313" ht="54.0" customHeight="1">
      <c r="A313" s="50"/>
      <c r="B313" s="50"/>
      <c r="C313" s="50"/>
      <c r="D313" s="50"/>
      <c r="E313" s="50"/>
      <c r="F313" s="50"/>
      <c r="G313" s="50"/>
    </row>
    <row r="314" ht="54.0" customHeight="1">
      <c r="A314" s="50"/>
      <c r="B314" s="50"/>
      <c r="C314" s="50"/>
      <c r="D314" s="50"/>
      <c r="E314" s="50"/>
      <c r="F314" s="50"/>
      <c r="G314" s="50"/>
    </row>
    <row r="315" ht="54.0" customHeight="1">
      <c r="A315" s="50"/>
      <c r="B315" s="50"/>
      <c r="C315" s="50"/>
      <c r="D315" s="50"/>
      <c r="E315" s="50"/>
      <c r="F315" s="50"/>
      <c r="G315" s="50"/>
    </row>
    <row r="316" ht="54.0" customHeight="1">
      <c r="A316" s="50"/>
      <c r="B316" s="50"/>
      <c r="C316" s="50"/>
      <c r="D316" s="50"/>
      <c r="E316" s="50"/>
      <c r="F316" s="50"/>
      <c r="G316" s="50"/>
    </row>
    <row r="317" ht="54.0" customHeight="1">
      <c r="A317" s="50"/>
      <c r="B317" s="50"/>
      <c r="C317" s="50"/>
      <c r="D317" s="50"/>
      <c r="E317" s="50"/>
      <c r="F317" s="50"/>
      <c r="G317" s="50"/>
    </row>
    <row r="318" ht="54.0" customHeight="1">
      <c r="A318" s="50"/>
      <c r="B318" s="50"/>
      <c r="C318" s="50"/>
      <c r="D318" s="50"/>
      <c r="E318" s="50"/>
      <c r="F318" s="50"/>
      <c r="G318" s="50"/>
    </row>
    <row r="319" ht="54.0" customHeight="1">
      <c r="A319" s="50"/>
      <c r="B319" s="50"/>
      <c r="C319" s="50"/>
      <c r="D319" s="50"/>
      <c r="E319" s="50"/>
      <c r="F319" s="50"/>
      <c r="G319" s="50"/>
    </row>
    <row r="320" ht="54.0" customHeight="1">
      <c r="A320" s="50"/>
      <c r="B320" s="50"/>
      <c r="C320" s="50"/>
      <c r="D320" s="50"/>
      <c r="E320" s="50"/>
      <c r="F320" s="50"/>
      <c r="G320" s="50"/>
    </row>
    <row r="321" ht="54.0" customHeight="1">
      <c r="A321" s="50"/>
      <c r="B321" s="50"/>
      <c r="C321" s="50"/>
      <c r="D321" s="50"/>
      <c r="E321" s="50"/>
      <c r="F321" s="50"/>
      <c r="G321" s="50"/>
    </row>
    <row r="322" ht="54.0" customHeight="1">
      <c r="A322" s="50"/>
      <c r="B322" s="50"/>
      <c r="C322" s="50"/>
      <c r="D322" s="50"/>
      <c r="E322" s="50"/>
      <c r="F322" s="50"/>
      <c r="G322" s="50"/>
    </row>
    <row r="323" ht="54.0" customHeight="1">
      <c r="A323" s="50"/>
      <c r="B323" s="50"/>
      <c r="C323" s="50"/>
      <c r="D323" s="50"/>
      <c r="E323" s="50"/>
      <c r="F323" s="50"/>
      <c r="G323" s="50"/>
    </row>
    <row r="324" ht="54.0" customHeight="1">
      <c r="A324" s="50"/>
      <c r="B324" s="50"/>
      <c r="C324" s="50"/>
      <c r="D324" s="50"/>
      <c r="E324" s="50"/>
      <c r="F324" s="50"/>
      <c r="G324" s="50"/>
    </row>
    <row r="325" ht="54.0" customHeight="1">
      <c r="A325" s="50"/>
      <c r="B325" s="50"/>
      <c r="C325" s="50"/>
      <c r="D325" s="50"/>
      <c r="E325" s="50"/>
      <c r="F325" s="50"/>
      <c r="G325" s="50"/>
    </row>
    <row r="326" ht="54.0" customHeight="1">
      <c r="A326" s="50"/>
      <c r="B326" s="50"/>
      <c r="C326" s="50"/>
      <c r="D326" s="50"/>
      <c r="E326" s="50"/>
      <c r="F326" s="50"/>
      <c r="G326" s="50"/>
    </row>
    <row r="327" ht="54.0" customHeight="1">
      <c r="A327" s="50"/>
      <c r="B327" s="50"/>
      <c r="C327" s="50"/>
      <c r="D327" s="50"/>
      <c r="E327" s="50"/>
      <c r="F327" s="50"/>
      <c r="G327" s="50"/>
    </row>
    <row r="328" ht="54.0" customHeight="1">
      <c r="A328" s="50"/>
      <c r="B328" s="50"/>
      <c r="C328" s="50"/>
      <c r="D328" s="50"/>
      <c r="E328" s="50"/>
      <c r="F328" s="50"/>
      <c r="G328" s="50"/>
    </row>
    <row r="329" ht="54.0" customHeight="1">
      <c r="A329" s="50"/>
      <c r="B329" s="50"/>
      <c r="C329" s="50"/>
      <c r="D329" s="50"/>
      <c r="E329" s="50"/>
      <c r="F329" s="50"/>
      <c r="G329" s="50"/>
    </row>
    <row r="330" ht="54.0" customHeight="1">
      <c r="A330" s="50"/>
      <c r="B330" s="50"/>
      <c r="C330" s="50"/>
      <c r="D330" s="50"/>
      <c r="E330" s="50"/>
      <c r="F330" s="50"/>
      <c r="G330" s="50"/>
    </row>
    <row r="331" ht="54.0" customHeight="1">
      <c r="A331" s="50"/>
      <c r="B331" s="50"/>
      <c r="C331" s="50"/>
      <c r="D331" s="50"/>
      <c r="E331" s="50"/>
      <c r="F331" s="50"/>
      <c r="G331" s="50"/>
    </row>
    <row r="332" ht="54.0" customHeight="1">
      <c r="A332" s="50"/>
      <c r="B332" s="50"/>
      <c r="C332" s="50"/>
      <c r="D332" s="50"/>
      <c r="E332" s="50"/>
      <c r="F332" s="50"/>
      <c r="G332" s="50"/>
    </row>
    <row r="333" ht="54.0" customHeight="1">
      <c r="A333" s="50"/>
      <c r="B333" s="50"/>
      <c r="C333" s="50"/>
      <c r="D333" s="50"/>
      <c r="E333" s="50"/>
      <c r="F333" s="50"/>
      <c r="G333" s="50"/>
    </row>
    <row r="334" ht="54.0" customHeight="1">
      <c r="A334" s="50"/>
      <c r="B334" s="50"/>
      <c r="C334" s="50"/>
      <c r="D334" s="50"/>
      <c r="E334" s="50"/>
      <c r="F334" s="50"/>
      <c r="G334" s="50"/>
    </row>
    <row r="335" ht="54.0" customHeight="1">
      <c r="A335" s="50"/>
      <c r="B335" s="50"/>
      <c r="C335" s="50"/>
      <c r="D335" s="50"/>
      <c r="E335" s="50"/>
      <c r="F335" s="50"/>
      <c r="G335" s="50"/>
    </row>
    <row r="336" ht="54.0" customHeight="1">
      <c r="A336" s="50"/>
      <c r="B336" s="50"/>
      <c r="C336" s="50"/>
      <c r="D336" s="50"/>
      <c r="E336" s="50"/>
      <c r="F336" s="50"/>
      <c r="G336" s="50"/>
    </row>
    <row r="337" ht="54.0" customHeight="1">
      <c r="A337" s="50"/>
      <c r="B337" s="50"/>
      <c r="C337" s="50"/>
      <c r="D337" s="50"/>
      <c r="E337" s="50"/>
      <c r="F337" s="50"/>
      <c r="G337" s="50"/>
    </row>
    <row r="338" ht="54.0" customHeight="1">
      <c r="A338" s="50"/>
      <c r="B338" s="50"/>
      <c r="C338" s="50"/>
      <c r="D338" s="50"/>
      <c r="E338" s="50"/>
      <c r="F338" s="50"/>
      <c r="G338" s="50"/>
    </row>
    <row r="339" ht="54.0" customHeight="1">
      <c r="A339" s="50"/>
      <c r="B339" s="50"/>
      <c r="C339" s="50"/>
      <c r="D339" s="50"/>
      <c r="E339" s="50"/>
      <c r="F339" s="50"/>
      <c r="G339" s="50"/>
    </row>
    <row r="340" ht="54.0" customHeight="1">
      <c r="A340" s="50"/>
      <c r="B340" s="50"/>
      <c r="C340" s="50"/>
      <c r="D340" s="50"/>
      <c r="E340" s="50"/>
      <c r="F340" s="50"/>
      <c r="G340" s="50"/>
    </row>
    <row r="341" ht="54.0" customHeight="1">
      <c r="A341" s="50"/>
      <c r="B341" s="50"/>
      <c r="C341" s="50"/>
      <c r="D341" s="50"/>
      <c r="E341" s="50"/>
      <c r="F341" s="50"/>
      <c r="G341" s="50"/>
    </row>
    <row r="342" ht="54.0" customHeight="1">
      <c r="A342" s="50"/>
      <c r="B342" s="50"/>
      <c r="C342" s="50"/>
      <c r="D342" s="50"/>
      <c r="E342" s="50"/>
      <c r="F342" s="50"/>
      <c r="G342" s="50"/>
    </row>
    <row r="343" ht="54.0" customHeight="1">
      <c r="A343" s="50"/>
      <c r="B343" s="50"/>
      <c r="C343" s="50"/>
      <c r="D343" s="50"/>
      <c r="E343" s="50"/>
      <c r="F343" s="50"/>
      <c r="G343" s="50"/>
    </row>
    <row r="344" ht="54.0" customHeight="1">
      <c r="A344" s="50"/>
      <c r="B344" s="50"/>
      <c r="C344" s="50"/>
      <c r="D344" s="50"/>
      <c r="E344" s="50"/>
      <c r="F344" s="50"/>
      <c r="G344" s="50"/>
    </row>
    <row r="345" ht="54.0" customHeight="1">
      <c r="A345" s="50"/>
      <c r="B345" s="50"/>
      <c r="C345" s="50"/>
      <c r="D345" s="50"/>
      <c r="E345" s="50"/>
      <c r="F345" s="50"/>
      <c r="G345" s="50"/>
    </row>
    <row r="346" ht="54.0" customHeight="1">
      <c r="A346" s="50"/>
      <c r="B346" s="50"/>
      <c r="C346" s="50"/>
      <c r="D346" s="50"/>
      <c r="E346" s="50"/>
      <c r="F346" s="50"/>
      <c r="G346" s="50"/>
    </row>
    <row r="347" ht="54.0" customHeight="1">
      <c r="A347" s="50"/>
      <c r="B347" s="50"/>
      <c r="C347" s="50"/>
      <c r="D347" s="50"/>
      <c r="E347" s="50"/>
      <c r="F347" s="50"/>
      <c r="G347" s="50"/>
    </row>
    <row r="348" ht="54.0" customHeight="1">
      <c r="A348" s="50"/>
      <c r="B348" s="50"/>
      <c r="C348" s="50"/>
      <c r="D348" s="50"/>
      <c r="E348" s="50"/>
      <c r="F348" s="50"/>
      <c r="G348" s="50"/>
    </row>
    <row r="349" ht="54.0" customHeight="1">
      <c r="A349" s="50"/>
      <c r="B349" s="50"/>
      <c r="C349" s="50"/>
      <c r="D349" s="50"/>
      <c r="E349" s="50"/>
      <c r="F349" s="50"/>
      <c r="G349" s="50"/>
    </row>
    <row r="350" ht="54.0" customHeight="1">
      <c r="A350" s="50"/>
      <c r="B350" s="50"/>
      <c r="C350" s="50"/>
      <c r="D350" s="50"/>
      <c r="E350" s="50"/>
      <c r="F350" s="50"/>
      <c r="G350" s="50"/>
    </row>
    <row r="351" ht="54.0" customHeight="1">
      <c r="A351" s="50"/>
      <c r="B351" s="50"/>
      <c r="C351" s="50"/>
      <c r="D351" s="50"/>
      <c r="E351" s="50"/>
      <c r="F351" s="50"/>
      <c r="G351" s="50"/>
    </row>
    <row r="352" ht="54.0" customHeight="1">
      <c r="A352" s="50"/>
      <c r="B352" s="50"/>
      <c r="C352" s="50"/>
      <c r="D352" s="50"/>
      <c r="E352" s="50"/>
      <c r="F352" s="50"/>
      <c r="G352" s="50"/>
    </row>
    <row r="353" ht="54.0" customHeight="1">
      <c r="A353" s="50"/>
      <c r="B353" s="50"/>
      <c r="C353" s="50"/>
      <c r="D353" s="50"/>
      <c r="E353" s="50"/>
      <c r="F353" s="50"/>
      <c r="G353" s="50"/>
    </row>
    <row r="354" ht="54.0" customHeight="1">
      <c r="A354" s="50"/>
      <c r="B354" s="50"/>
      <c r="C354" s="50"/>
      <c r="D354" s="50"/>
      <c r="E354" s="50"/>
      <c r="F354" s="50"/>
      <c r="G354" s="50"/>
    </row>
    <row r="355" ht="54.0" customHeight="1">
      <c r="A355" s="50"/>
      <c r="B355" s="50"/>
      <c r="C355" s="50"/>
      <c r="D355" s="50"/>
      <c r="E355" s="50"/>
      <c r="F355" s="50"/>
      <c r="G355" s="50"/>
    </row>
    <row r="356" ht="54.0" customHeight="1">
      <c r="A356" s="50"/>
      <c r="B356" s="50"/>
      <c r="C356" s="50"/>
      <c r="D356" s="50"/>
      <c r="E356" s="50"/>
      <c r="F356" s="50"/>
      <c r="G356" s="50"/>
    </row>
    <row r="357" ht="54.0" customHeight="1">
      <c r="A357" s="50"/>
      <c r="B357" s="50"/>
      <c r="C357" s="50"/>
      <c r="D357" s="50"/>
      <c r="E357" s="50"/>
      <c r="F357" s="50"/>
      <c r="G357" s="50"/>
    </row>
    <row r="358" ht="54.0" customHeight="1">
      <c r="A358" s="50"/>
      <c r="B358" s="50"/>
      <c r="C358" s="50"/>
      <c r="D358" s="50"/>
      <c r="E358" s="50"/>
      <c r="F358" s="50"/>
      <c r="G358" s="50"/>
    </row>
    <row r="359" ht="54.0" customHeight="1">
      <c r="A359" s="50"/>
      <c r="B359" s="50"/>
      <c r="C359" s="50"/>
      <c r="D359" s="50"/>
      <c r="E359" s="50"/>
      <c r="F359" s="50"/>
      <c r="G359" s="50"/>
    </row>
    <row r="360" ht="54.0" customHeight="1">
      <c r="A360" s="50"/>
      <c r="B360" s="50"/>
      <c r="C360" s="50"/>
      <c r="D360" s="50"/>
      <c r="E360" s="50"/>
      <c r="F360" s="50"/>
      <c r="G360" s="50"/>
    </row>
    <row r="361" ht="54.0" customHeight="1">
      <c r="A361" s="50"/>
      <c r="B361" s="50"/>
      <c r="C361" s="50"/>
      <c r="D361" s="50"/>
      <c r="E361" s="50"/>
      <c r="F361" s="50"/>
      <c r="G361" s="50"/>
    </row>
    <row r="362" ht="54.0" customHeight="1">
      <c r="A362" s="50"/>
      <c r="B362" s="50"/>
      <c r="C362" s="50"/>
      <c r="D362" s="50"/>
      <c r="E362" s="50"/>
      <c r="F362" s="50"/>
      <c r="G362" s="50"/>
    </row>
    <row r="363" ht="54.0" customHeight="1">
      <c r="A363" s="50"/>
      <c r="B363" s="50"/>
      <c r="C363" s="50"/>
      <c r="D363" s="50"/>
      <c r="E363" s="50"/>
      <c r="F363" s="50"/>
      <c r="G363" s="50"/>
    </row>
    <row r="364" ht="54.0" customHeight="1">
      <c r="A364" s="50"/>
      <c r="B364" s="50"/>
      <c r="C364" s="50"/>
      <c r="D364" s="50"/>
      <c r="E364" s="50"/>
      <c r="F364" s="50"/>
      <c r="G364" s="50"/>
    </row>
    <row r="365" ht="54.0" customHeight="1">
      <c r="A365" s="50"/>
      <c r="B365" s="50"/>
      <c r="C365" s="50"/>
      <c r="D365" s="50"/>
      <c r="E365" s="50"/>
      <c r="F365" s="50"/>
      <c r="G365" s="50"/>
    </row>
    <row r="366" ht="54.0" customHeight="1">
      <c r="A366" s="50"/>
      <c r="B366" s="50"/>
      <c r="C366" s="50"/>
      <c r="D366" s="50"/>
      <c r="E366" s="50"/>
      <c r="F366" s="50"/>
      <c r="G366" s="50"/>
    </row>
    <row r="367" ht="54.0" customHeight="1">
      <c r="A367" s="50"/>
      <c r="B367" s="50"/>
      <c r="C367" s="50"/>
      <c r="D367" s="50"/>
      <c r="E367" s="50"/>
      <c r="F367" s="50"/>
      <c r="G367" s="50"/>
    </row>
    <row r="368" ht="54.0" customHeight="1">
      <c r="A368" s="50"/>
      <c r="B368" s="50"/>
      <c r="C368" s="50"/>
      <c r="D368" s="50"/>
      <c r="E368" s="50"/>
      <c r="F368" s="50"/>
      <c r="G368" s="50"/>
    </row>
    <row r="369" ht="54.0" customHeight="1">
      <c r="A369" s="50"/>
      <c r="B369" s="50"/>
      <c r="C369" s="50"/>
      <c r="D369" s="50"/>
      <c r="E369" s="50"/>
      <c r="F369" s="50"/>
      <c r="G369" s="50"/>
    </row>
    <row r="370" ht="54.0" customHeight="1">
      <c r="A370" s="50"/>
      <c r="B370" s="50"/>
      <c r="C370" s="50"/>
      <c r="D370" s="50"/>
      <c r="E370" s="50"/>
      <c r="F370" s="50"/>
      <c r="G370" s="50"/>
    </row>
    <row r="371" ht="54.0" customHeight="1">
      <c r="A371" s="50"/>
      <c r="B371" s="50"/>
      <c r="C371" s="50"/>
      <c r="D371" s="50"/>
      <c r="E371" s="50"/>
      <c r="F371" s="50"/>
      <c r="G371" s="50"/>
    </row>
    <row r="372" ht="54.0" customHeight="1">
      <c r="A372" s="50"/>
      <c r="B372" s="50"/>
      <c r="C372" s="50"/>
      <c r="D372" s="50"/>
      <c r="E372" s="50"/>
      <c r="F372" s="50"/>
      <c r="G372" s="50"/>
    </row>
    <row r="373" ht="54.0" customHeight="1">
      <c r="A373" s="50"/>
      <c r="B373" s="50"/>
      <c r="C373" s="50"/>
      <c r="D373" s="50"/>
      <c r="E373" s="50"/>
      <c r="F373" s="50"/>
      <c r="G373" s="50"/>
    </row>
    <row r="374" ht="54.0" customHeight="1">
      <c r="A374" s="50"/>
      <c r="B374" s="50"/>
      <c r="C374" s="50"/>
      <c r="D374" s="50"/>
      <c r="E374" s="50"/>
      <c r="F374" s="50"/>
      <c r="G374" s="50"/>
    </row>
    <row r="375" ht="54.0" customHeight="1">
      <c r="A375" s="50"/>
      <c r="B375" s="50"/>
      <c r="C375" s="50"/>
      <c r="D375" s="50"/>
      <c r="E375" s="50"/>
      <c r="F375" s="50"/>
      <c r="G375" s="50"/>
    </row>
    <row r="376" ht="54.0" customHeight="1">
      <c r="A376" s="50"/>
      <c r="B376" s="50"/>
      <c r="C376" s="50"/>
      <c r="D376" s="50"/>
      <c r="E376" s="50"/>
      <c r="F376" s="50"/>
      <c r="G376" s="50"/>
    </row>
    <row r="377" ht="54.0" customHeight="1">
      <c r="A377" s="50"/>
      <c r="B377" s="50"/>
      <c r="C377" s="50"/>
      <c r="D377" s="50"/>
      <c r="E377" s="50"/>
      <c r="F377" s="50"/>
      <c r="G377" s="50"/>
    </row>
    <row r="378" ht="54.0" customHeight="1">
      <c r="A378" s="50"/>
      <c r="B378" s="50"/>
      <c r="C378" s="50"/>
      <c r="D378" s="50"/>
      <c r="E378" s="50"/>
      <c r="F378" s="50"/>
      <c r="G378" s="50"/>
    </row>
    <row r="379" ht="54.0" customHeight="1">
      <c r="A379" s="50"/>
      <c r="B379" s="50"/>
      <c r="C379" s="50"/>
      <c r="D379" s="50"/>
      <c r="E379" s="50"/>
      <c r="F379" s="50"/>
      <c r="G379" s="50"/>
    </row>
    <row r="380" ht="54.0" customHeight="1">
      <c r="A380" s="50"/>
      <c r="B380" s="50"/>
      <c r="C380" s="50"/>
      <c r="D380" s="50"/>
      <c r="E380" s="50"/>
      <c r="F380" s="50"/>
      <c r="G380" s="50"/>
    </row>
    <row r="381" ht="54.0" customHeight="1">
      <c r="A381" s="50"/>
      <c r="B381" s="50"/>
      <c r="C381" s="50"/>
      <c r="D381" s="50"/>
      <c r="E381" s="50"/>
      <c r="F381" s="50"/>
      <c r="G381" s="50"/>
    </row>
    <row r="382" ht="54.0" customHeight="1">
      <c r="A382" s="50"/>
      <c r="B382" s="50"/>
      <c r="C382" s="50"/>
      <c r="D382" s="50"/>
      <c r="E382" s="50"/>
      <c r="F382" s="50"/>
      <c r="G382" s="50"/>
    </row>
    <row r="383" ht="54.0" customHeight="1">
      <c r="A383" s="50"/>
      <c r="B383" s="50"/>
      <c r="C383" s="50"/>
      <c r="D383" s="50"/>
      <c r="E383" s="50"/>
      <c r="F383" s="50"/>
      <c r="G383" s="50"/>
    </row>
    <row r="384" ht="54.0" customHeight="1">
      <c r="A384" s="50"/>
      <c r="B384" s="50"/>
      <c r="C384" s="50"/>
      <c r="D384" s="50"/>
      <c r="E384" s="50"/>
      <c r="F384" s="50"/>
      <c r="G384" s="50"/>
    </row>
    <row r="385" ht="54.0" customHeight="1">
      <c r="A385" s="50"/>
      <c r="B385" s="50"/>
      <c r="C385" s="50"/>
      <c r="D385" s="50"/>
      <c r="E385" s="50"/>
      <c r="F385" s="50"/>
      <c r="G385" s="50"/>
    </row>
    <row r="386" ht="54.0" customHeight="1">
      <c r="A386" s="50"/>
      <c r="B386" s="50"/>
      <c r="C386" s="50"/>
      <c r="D386" s="50"/>
      <c r="E386" s="50"/>
      <c r="F386" s="50"/>
      <c r="G386" s="50"/>
    </row>
    <row r="387" ht="54.0" customHeight="1">
      <c r="A387" s="50"/>
      <c r="B387" s="50"/>
      <c r="C387" s="50"/>
      <c r="D387" s="50"/>
      <c r="E387" s="50"/>
      <c r="F387" s="50"/>
      <c r="G387" s="50"/>
    </row>
    <row r="388" ht="54.0" customHeight="1">
      <c r="A388" s="50"/>
      <c r="B388" s="50"/>
      <c r="C388" s="50"/>
      <c r="D388" s="50"/>
      <c r="E388" s="50"/>
      <c r="F388" s="50"/>
      <c r="G388" s="50"/>
    </row>
    <row r="389" ht="54.0" customHeight="1">
      <c r="A389" s="50"/>
      <c r="B389" s="50"/>
      <c r="C389" s="50"/>
      <c r="D389" s="50"/>
      <c r="E389" s="50"/>
      <c r="F389" s="50"/>
      <c r="G389" s="50"/>
    </row>
    <row r="390" ht="54.0" customHeight="1">
      <c r="A390" s="50"/>
      <c r="B390" s="50"/>
      <c r="C390" s="50"/>
      <c r="D390" s="50"/>
      <c r="E390" s="50"/>
      <c r="F390" s="50"/>
      <c r="G390" s="50"/>
    </row>
    <row r="391" ht="54.0" customHeight="1">
      <c r="A391" s="50"/>
      <c r="B391" s="50"/>
      <c r="C391" s="50"/>
      <c r="D391" s="50"/>
      <c r="E391" s="50"/>
      <c r="F391" s="50"/>
      <c r="G391" s="50"/>
    </row>
    <row r="392" ht="54.0" customHeight="1">
      <c r="A392" s="50"/>
      <c r="B392" s="50"/>
      <c r="C392" s="50"/>
      <c r="D392" s="50"/>
      <c r="E392" s="50"/>
      <c r="F392" s="50"/>
      <c r="G392" s="50"/>
    </row>
    <row r="393" ht="54.0" customHeight="1">
      <c r="A393" s="50"/>
      <c r="B393" s="50"/>
      <c r="C393" s="50"/>
      <c r="D393" s="50"/>
      <c r="E393" s="50"/>
      <c r="F393" s="50"/>
      <c r="G393" s="50"/>
    </row>
    <row r="394" ht="54.0" customHeight="1">
      <c r="A394" s="50"/>
      <c r="B394" s="50"/>
      <c r="C394" s="50"/>
      <c r="D394" s="50"/>
      <c r="E394" s="50"/>
      <c r="F394" s="50"/>
      <c r="G394" s="50"/>
    </row>
    <row r="395" ht="54.0" customHeight="1">
      <c r="A395" s="50"/>
      <c r="B395" s="50"/>
      <c r="C395" s="50"/>
      <c r="D395" s="50"/>
      <c r="E395" s="50"/>
      <c r="F395" s="50"/>
      <c r="G395" s="50"/>
    </row>
    <row r="396" ht="54.0" customHeight="1">
      <c r="A396" s="50"/>
      <c r="B396" s="50"/>
      <c r="C396" s="50"/>
      <c r="D396" s="50"/>
      <c r="E396" s="50"/>
      <c r="F396" s="50"/>
      <c r="G396" s="50"/>
    </row>
    <row r="397" ht="54.0" customHeight="1">
      <c r="A397" s="50"/>
      <c r="B397" s="50"/>
      <c r="C397" s="50"/>
      <c r="D397" s="50"/>
      <c r="E397" s="50"/>
      <c r="F397" s="50"/>
      <c r="G397" s="50"/>
    </row>
    <row r="398" ht="54.0" customHeight="1">
      <c r="A398" s="50"/>
      <c r="B398" s="50"/>
      <c r="C398" s="50"/>
      <c r="D398" s="50"/>
      <c r="E398" s="50"/>
      <c r="F398" s="50"/>
      <c r="G398" s="50"/>
    </row>
    <row r="399" ht="54.0" customHeight="1">
      <c r="A399" s="50"/>
      <c r="B399" s="50"/>
      <c r="C399" s="50"/>
      <c r="D399" s="50"/>
      <c r="E399" s="50"/>
      <c r="F399" s="50"/>
      <c r="G399" s="50"/>
    </row>
    <row r="400" ht="54.0" customHeight="1">
      <c r="A400" s="50"/>
      <c r="B400" s="50"/>
      <c r="C400" s="50"/>
      <c r="D400" s="50"/>
      <c r="E400" s="50"/>
      <c r="F400" s="50"/>
      <c r="G400" s="50"/>
    </row>
    <row r="401" ht="54.0" customHeight="1">
      <c r="A401" s="50"/>
      <c r="B401" s="50"/>
      <c r="C401" s="50"/>
      <c r="D401" s="50"/>
      <c r="E401" s="50"/>
      <c r="F401" s="50"/>
      <c r="G401" s="50"/>
    </row>
    <row r="402" ht="54.0" customHeight="1">
      <c r="A402" s="50"/>
      <c r="B402" s="50"/>
      <c r="C402" s="50"/>
      <c r="D402" s="50"/>
      <c r="E402" s="50"/>
      <c r="F402" s="50"/>
      <c r="G402" s="50"/>
    </row>
    <row r="403" ht="54.0" customHeight="1">
      <c r="A403" s="50"/>
      <c r="B403" s="50"/>
      <c r="C403" s="50"/>
      <c r="D403" s="50"/>
      <c r="E403" s="50"/>
      <c r="F403" s="50"/>
      <c r="G403" s="50"/>
    </row>
    <row r="404" ht="54.0" customHeight="1">
      <c r="A404" s="50"/>
      <c r="B404" s="50"/>
      <c r="C404" s="50"/>
      <c r="D404" s="50"/>
      <c r="E404" s="50"/>
      <c r="F404" s="50"/>
      <c r="G404" s="50"/>
    </row>
    <row r="405" ht="54.0" customHeight="1">
      <c r="A405" s="50"/>
      <c r="B405" s="50"/>
      <c r="C405" s="50"/>
      <c r="D405" s="50"/>
      <c r="E405" s="50"/>
      <c r="F405" s="50"/>
      <c r="G405" s="50"/>
    </row>
    <row r="406" ht="54.0" customHeight="1">
      <c r="A406" s="50"/>
      <c r="B406" s="50"/>
      <c r="C406" s="50"/>
      <c r="D406" s="50"/>
      <c r="E406" s="50"/>
      <c r="F406" s="50"/>
      <c r="G406" s="50"/>
    </row>
    <row r="407" ht="54.0" customHeight="1">
      <c r="A407" s="50"/>
      <c r="B407" s="50"/>
      <c r="C407" s="50"/>
      <c r="D407" s="50"/>
      <c r="E407" s="50"/>
      <c r="F407" s="50"/>
      <c r="G407" s="50"/>
    </row>
    <row r="408" ht="54.0" customHeight="1">
      <c r="A408" s="50"/>
      <c r="B408" s="50"/>
      <c r="C408" s="50"/>
      <c r="D408" s="50"/>
      <c r="E408" s="50"/>
      <c r="F408" s="50"/>
      <c r="G408" s="50"/>
    </row>
    <row r="409" ht="54.0" customHeight="1">
      <c r="A409" s="50"/>
      <c r="B409" s="50"/>
      <c r="C409" s="50"/>
      <c r="D409" s="50"/>
      <c r="E409" s="50"/>
      <c r="F409" s="50"/>
      <c r="G409" s="50"/>
    </row>
    <row r="410" ht="54.0" customHeight="1">
      <c r="A410" s="50"/>
      <c r="B410" s="50"/>
      <c r="C410" s="50"/>
      <c r="D410" s="50"/>
      <c r="E410" s="50"/>
      <c r="F410" s="50"/>
      <c r="G410" s="50"/>
    </row>
    <row r="411" ht="54.0" customHeight="1">
      <c r="A411" s="50"/>
      <c r="B411" s="50"/>
      <c r="C411" s="50"/>
      <c r="D411" s="50"/>
      <c r="E411" s="50"/>
      <c r="F411" s="50"/>
      <c r="G411" s="50"/>
    </row>
    <row r="412" ht="54.0" customHeight="1">
      <c r="A412" s="50"/>
      <c r="B412" s="50"/>
      <c r="C412" s="50"/>
      <c r="D412" s="50"/>
      <c r="E412" s="50"/>
      <c r="F412" s="50"/>
      <c r="G412" s="50"/>
    </row>
    <row r="413" ht="54.0" customHeight="1">
      <c r="A413" s="50"/>
      <c r="B413" s="50"/>
      <c r="C413" s="50"/>
      <c r="D413" s="50"/>
      <c r="E413" s="50"/>
      <c r="F413" s="50"/>
      <c r="G413" s="50"/>
    </row>
    <row r="414" ht="54.0" customHeight="1">
      <c r="A414" s="50"/>
      <c r="B414" s="50"/>
      <c r="C414" s="50"/>
      <c r="D414" s="50"/>
      <c r="E414" s="50"/>
      <c r="F414" s="50"/>
      <c r="G414" s="50"/>
    </row>
    <row r="415" ht="54.0" customHeight="1">
      <c r="A415" s="50"/>
      <c r="B415" s="50"/>
      <c r="C415" s="50"/>
      <c r="D415" s="50"/>
      <c r="E415" s="50"/>
      <c r="F415" s="50"/>
      <c r="G415" s="50"/>
    </row>
    <row r="416" ht="54.0" customHeight="1">
      <c r="A416" s="50"/>
      <c r="B416" s="50"/>
      <c r="C416" s="50"/>
      <c r="D416" s="50"/>
      <c r="E416" s="50"/>
      <c r="F416" s="50"/>
      <c r="G416" s="50"/>
    </row>
    <row r="417" ht="54.0" customHeight="1">
      <c r="A417" s="50"/>
      <c r="B417" s="50"/>
      <c r="C417" s="50"/>
      <c r="D417" s="50"/>
      <c r="E417" s="50"/>
      <c r="F417" s="50"/>
      <c r="G417" s="50"/>
    </row>
    <row r="418" ht="54.0" customHeight="1">
      <c r="A418" s="50"/>
      <c r="B418" s="50"/>
      <c r="C418" s="50"/>
      <c r="D418" s="50"/>
      <c r="E418" s="50"/>
      <c r="F418" s="50"/>
      <c r="G418" s="50"/>
    </row>
    <row r="419" ht="54.0" customHeight="1">
      <c r="A419" s="50"/>
      <c r="B419" s="50"/>
      <c r="C419" s="50"/>
      <c r="D419" s="50"/>
      <c r="E419" s="50"/>
      <c r="F419" s="50"/>
      <c r="G419" s="50"/>
    </row>
    <row r="420" ht="54.0" customHeight="1">
      <c r="A420" s="50"/>
      <c r="B420" s="50"/>
      <c r="C420" s="50"/>
      <c r="D420" s="50"/>
      <c r="E420" s="50"/>
      <c r="F420" s="50"/>
      <c r="G420" s="50"/>
    </row>
    <row r="421" ht="54.0" customHeight="1">
      <c r="A421" s="50"/>
      <c r="B421" s="50"/>
      <c r="C421" s="50"/>
      <c r="D421" s="50"/>
      <c r="E421" s="50"/>
      <c r="F421" s="50"/>
      <c r="G421" s="50"/>
    </row>
    <row r="422" ht="54.0" customHeight="1">
      <c r="A422" s="50"/>
      <c r="B422" s="50"/>
      <c r="C422" s="50"/>
      <c r="D422" s="50"/>
      <c r="E422" s="50"/>
      <c r="F422" s="50"/>
      <c r="G422" s="50"/>
    </row>
    <row r="423" ht="54.0" customHeight="1">
      <c r="A423" s="50"/>
      <c r="B423" s="50"/>
      <c r="C423" s="50"/>
      <c r="D423" s="50"/>
      <c r="E423" s="50"/>
      <c r="F423" s="50"/>
      <c r="G423" s="50"/>
    </row>
    <row r="424" ht="54.0" customHeight="1">
      <c r="A424" s="50"/>
      <c r="B424" s="50"/>
      <c r="C424" s="50"/>
      <c r="D424" s="50"/>
      <c r="E424" s="50"/>
      <c r="F424" s="50"/>
      <c r="G424" s="50"/>
    </row>
    <row r="425" ht="54.0" customHeight="1">
      <c r="A425" s="50"/>
      <c r="B425" s="50"/>
      <c r="C425" s="50"/>
      <c r="D425" s="50"/>
      <c r="E425" s="50"/>
      <c r="F425" s="50"/>
      <c r="G425" s="50"/>
    </row>
    <row r="426" ht="54.0" customHeight="1">
      <c r="A426" s="50"/>
      <c r="B426" s="50"/>
      <c r="C426" s="50"/>
      <c r="D426" s="50"/>
      <c r="E426" s="50"/>
      <c r="F426" s="50"/>
      <c r="G426" s="50"/>
    </row>
    <row r="427" ht="54.0" customHeight="1">
      <c r="A427" s="50"/>
      <c r="B427" s="50"/>
      <c r="C427" s="50"/>
      <c r="D427" s="50"/>
      <c r="E427" s="50"/>
      <c r="F427" s="50"/>
      <c r="G427" s="50"/>
    </row>
    <row r="428" ht="54.0" customHeight="1">
      <c r="A428" s="50"/>
      <c r="B428" s="50"/>
      <c r="C428" s="50"/>
      <c r="D428" s="50"/>
      <c r="E428" s="50"/>
      <c r="F428" s="50"/>
      <c r="G428" s="50"/>
    </row>
    <row r="429" ht="54.0" customHeight="1">
      <c r="A429" s="50"/>
      <c r="B429" s="50"/>
      <c r="C429" s="50"/>
      <c r="D429" s="50"/>
      <c r="E429" s="50"/>
      <c r="F429" s="50"/>
      <c r="G429" s="50"/>
    </row>
    <row r="430" ht="54.0" customHeight="1">
      <c r="A430" s="50"/>
      <c r="B430" s="50"/>
      <c r="C430" s="50"/>
      <c r="D430" s="50"/>
      <c r="E430" s="50"/>
      <c r="F430" s="50"/>
      <c r="G430" s="50"/>
    </row>
    <row r="431" ht="54.0" customHeight="1">
      <c r="A431" s="50"/>
      <c r="B431" s="50"/>
      <c r="C431" s="50"/>
      <c r="D431" s="50"/>
      <c r="E431" s="50"/>
      <c r="F431" s="50"/>
      <c r="G431" s="50"/>
    </row>
    <row r="432" ht="54.0" customHeight="1">
      <c r="A432" s="50"/>
      <c r="B432" s="50"/>
      <c r="C432" s="50"/>
      <c r="D432" s="50"/>
      <c r="E432" s="50"/>
      <c r="F432" s="50"/>
      <c r="G432" s="50"/>
    </row>
    <row r="433" ht="54.0" customHeight="1">
      <c r="A433" s="50"/>
      <c r="B433" s="50"/>
      <c r="C433" s="50"/>
      <c r="D433" s="50"/>
      <c r="E433" s="50"/>
      <c r="F433" s="50"/>
      <c r="G433" s="50"/>
    </row>
    <row r="434" ht="54.0" customHeight="1">
      <c r="A434" s="50"/>
      <c r="B434" s="50"/>
      <c r="C434" s="50"/>
      <c r="D434" s="50"/>
      <c r="E434" s="50"/>
      <c r="F434" s="50"/>
      <c r="G434" s="50"/>
    </row>
    <row r="435" ht="54.0" customHeight="1">
      <c r="A435" s="50"/>
      <c r="B435" s="50"/>
      <c r="C435" s="50"/>
      <c r="D435" s="50"/>
      <c r="E435" s="50"/>
      <c r="F435" s="50"/>
      <c r="G435" s="50"/>
    </row>
    <row r="436" ht="54.0" customHeight="1">
      <c r="A436" s="50"/>
      <c r="B436" s="50"/>
      <c r="C436" s="50"/>
      <c r="D436" s="50"/>
      <c r="E436" s="50"/>
      <c r="F436" s="50"/>
      <c r="G436" s="50"/>
    </row>
    <row r="437" ht="54.0" customHeight="1">
      <c r="A437" s="50"/>
      <c r="B437" s="50"/>
      <c r="C437" s="50"/>
      <c r="D437" s="50"/>
      <c r="E437" s="50"/>
      <c r="F437" s="50"/>
      <c r="G437" s="50"/>
    </row>
    <row r="438" ht="54.0" customHeight="1">
      <c r="A438" s="50"/>
      <c r="B438" s="50"/>
      <c r="C438" s="50"/>
      <c r="D438" s="50"/>
      <c r="E438" s="50"/>
      <c r="F438" s="50"/>
      <c r="G438" s="50"/>
    </row>
    <row r="439" ht="54.0" customHeight="1">
      <c r="A439" s="50"/>
      <c r="B439" s="50"/>
      <c r="C439" s="50"/>
      <c r="D439" s="50"/>
      <c r="E439" s="50"/>
      <c r="F439" s="50"/>
      <c r="G439" s="50"/>
    </row>
    <row r="440" ht="54.0" customHeight="1">
      <c r="A440" s="50"/>
      <c r="B440" s="50"/>
      <c r="C440" s="50"/>
      <c r="D440" s="50"/>
      <c r="E440" s="50"/>
      <c r="F440" s="50"/>
      <c r="G440" s="50"/>
    </row>
    <row r="441" ht="54.0" customHeight="1">
      <c r="A441" s="50"/>
      <c r="B441" s="50"/>
      <c r="C441" s="50"/>
      <c r="D441" s="50"/>
      <c r="E441" s="50"/>
      <c r="F441" s="50"/>
      <c r="G441" s="50"/>
    </row>
    <row r="442" ht="54.0" customHeight="1">
      <c r="A442" s="50"/>
      <c r="B442" s="50"/>
      <c r="C442" s="50"/>
      <c r="D442" s="50"/>
      <c r="E442" s="50"/>
      <c r="F442" s="50"/>
      <c r="G442" s="50"/>
    </row>
    <row r="443" ht="54.0" customHeight="1">
      <c r="A443" s="50"/>
      <c r="B443" s="50"/>
      <c r="C443" s="50"/>
      <c r="D443" s="50"/>
      <c r="E443" s="50"/>
      <c r="F443" s="50"/>
      <c r="G443" s="50"/>
    </row>
    <row r="444" ht="54.0" customHeight="1">
      <c r="A444" s="50"/>
      <c r="B444" s="50"/>
      <c r="C444" s="50"/>
      <c r="D444" s="50"/>
      <c r="E444" s="50"/>
      <c r="F444" s="50"/>
      <c r="G444" s="50"/>
    </row>
    <row r="445" ht="54.0" customHeight="1">
      <c r="A445" s="50"/>
      <c r="B445" s="50"/>
      <c r="C445" s="50"/>
      <c r="D445" s="50"/>
      <c r="E445" s="50"/>
      <c r="F445" s="50"/>
      <c r="G445" s="50"/>
    </row>
    <row r="446" ht="54.0" customHeight="1">
      <c r="A446" s="50"/>
      <c r="B446" s="50"/>
      <c r="C446" s="50"/>
      <c r="D446" s="50"/>
      <c r="E446" s="50"/>
      <c r="F446" s="50"/>
      <c r="G446" s="50"/>
    </row>
    <row r="447" ht="54.0" customHeight="1">
      <c r="A447" s="50"/>
      <c r="B447" s="50"/>
      <c r="C447" s="50"/>
      <c r="D447" s="50"/>
      <c r="E447" s="50"/>
      <c r="F447" s="50"/>
      <c r="G447" s="50"/>
    </row>
    <row r="448" ht="54.0" customHeight="1">
      <c r="A448" s="50"/>
      <c r="B448" s="50"/>
      <c r="C448" s="50"/>
      <c r="D448" s="50"/>
      <c r="E448" s="50"/>
      <c r="F448" s="50"/>
      <c r="G448" s="50"/>
    </row>
    <row r="449" ht="54.0" customHeight="1">
      <c r="A449" s="50"/>
      <c r="B449" s="50"/>
      <c r="C449" s="50"/>
      <c r="D449" s="50"/>
      <c r="E449" s="50"/>
      <c r="F449" s="50"/>
      <c r="G449" s="50"/>
    </row>
    <row r="450" ht="54.0" customHeight="1">
      <c r="A450" s="50"/>
      <c r="B450" s="50"/>
      <c r="C450" s="50"/>
      <c r="D450" s="50"/>
      <c r="E450" s="50"/>
      <c r="F450" s="50"/>
      <c r="G450" s="50"/>
    </row>
    <row r="451" ht="54.0" customHeight="1">
      <c r="A451" s="50"/>
      <c r="B451" s="50"/>
      <c r="C451" s="50"/>
      <c r="D451" s="50"/>
      <c r="E451" s="50"/>
      <c r="F451" s="50"/>
      <c r="G451" s="50"/>
    </row>
    <row r="452" ht="54.0" customHeight="1">
      <c r="A452" s="50"/>
      <c r="B452" s="50"/>
      <c r="C452" s="50"/>
      <c r="D452" s="50"/>
      <c r="E452" s="50"/>
      <c r="F452" s="50"/>
      <c r="G452" s="50"/>
    </row>
    <row r="453" ht="54.0" customHeight="1">
      <c r="A453" s="50"/>
      <c r="B453" s="50"/>
      <c r="C453" s="50"/>
      <c r="D453" s="50"/>
      <c r="E453" s="50"/>
      <c r="F453" s="50"/>
      <c r="G453" s="50"/>
    </row>
    <row r="454" ht="54.0" customHeight="1">
      <c r="A454" s="50"/>
      <c r="B454" s="50"/>
      <c r="C454" s="50"/>
      <c r="D454" s="50"/>
      <c r="E454" s="50"/>
      <c r="F454" s="50"/>
      <c r="G454" s="50"/>
    </row>
    <row r="455" ht="54.0" customHeight="1">
      <c r="A455" s="50"/>
      <c r="B455" s="50"/>
      <c r="C455" s="50"/>
      <c r="D455" s="50"/>
      <c r="E455" s="50"/>
      <c r="F455" s="50"/>
      <c r="G455" s="50"/>
    </row>
    <row r="456" ht="54.0" customHeight="1">
      <c r="A456" s="50"/>
      <c r="B456" s="50"/>
      <c r="C456" s="50"/>
      <c r="D456" s="50"/>
      <c r="E456" s="50"/>
      <c r="F456" s="50"/>
      <c r="G456" s="50"/>
    </row>
    <row r="457" ht="54.0" customHeight="1">
      <c r="A457" s="50"/>
      <c r="B457" s="50"/>
      <c r="C457" s="50"/>
      <c r="D457" s="50"/>
      <c r="E457" s="50"/>
      <c r="F457" s="50"/>
      <c r="G457" s="50"/>
    </row>
    <row r="458" ht="54.0" customHeight="1">
      <c r="A458" s="50"/>
      <c r="B458" s="50"/>
      <c r="C458" s="50"/>
      <c r="D458" s="50"/>
      <c r="E458" s="50"/>
      <c r="F458" s="50"/>
      <c r="G458" s="50"/>
    </row>
    <row r="459" ht="54.0" customHeight="1">
      <c r="A459" s="50"/>
      <c r="B459" s="50"/>
      <c r="C459" s="50"/>
      <c r="D459" s="50"/>
      <c r="E459" s="50"/>
      <c r="F459" s="50"/>
      <c r="G459" s="50"/>
    </row>
    <row r="460" ht="54.0" customHeight="1">
      <c r="A460" s="50"/>
      <c r="B460" s="50"/>
      <c r="C460" s="50"/>
      <c r="D460" s="50"/>
      <c r="E460" s="50"/>
      <c r="F460" s="50"/>
      <c r="G460" s="50"/>
    </row>
    <row r="461" ht="54.0" customHeight="1">
      <c r="A461" s="50"/>
      <c r="B461" s="50"/>
      <c r="C461" s="50"/>
      <c r="D461" s="50"/>
      <c r="E461" s="50"/>
      <c r="F461" s="50"/>
      <c r="G461" s="50"/>
    </row>
    <row r="462" ht="54.0" customHeight="1">
      <c r="A462" s="50"/>
      <c r="B462" s="50"/>
      <c r="C462" s="50"/>
      <c r="D462" s="50"/>
      <c r="E462" s="50"/>
      <c r="F462" s="50"/>
      <c r="G462" s="50"/>
    </row>
    <row r="463" ht="54.0" customHeight="1">
      <c r="A463" s="50"/>
      <c r="B463" s="50"/>
      <c r="C463" s="50"/>
      <c r="D463" s="50"/>
      <c r="E463" s="50"/>
      <c r="F463" s="50"/>
      <c r="G463" s="50"/>
    </row>
    <row r="464" ht="54.0" customHeight="1">
      <c r="A464" s="50"/>
      <c r="B464" s="50"/>
      <c r="C464" s="50"/>
      <c r="D464" s="50"/>
      <c r="E464" s="50"/>
      <c r="F464" s="50"/>
      <c r="G464" s="50"/>
    </row>
    <row r="465" ht="54.0" customHeight="1">
      <c r="A465" s="50"/>
      <c r="B465" s="50"/>
      <c r="C465" s="50"/>
      <c r="D465" s="50"/>
      <c r="E465" s="50"/>
      <c r="F465" s="50"/>
      <c r="G465" s="50"/>
    </row>
    <row r="466" ht="54.0" customHeight="1">
      <c r="A466" s="50"/>
      <c r="B466" s="50"/>
      <c r="C466" s="50"/>
      <c r="D466" s="50"/>
      <c r="E466" s="50"/>
      <c r="F466" s="50"/>
      <c r="G466" s="50"/>
    </row>
    <row r="467" ht="54.0" customHeight="1">
      <c r="A467" s="50"/>
      <c r="B467" s="50"/>
      <c r="C467" s="50"/>
      <c r="D467" s="50"/>
      <c r="E467" s="50"/>
      <c r="F467" s="50"/>
      <c r="G467" s="50"/>
    </row>
    <row r="468" ht="54.0" customHeight="1">
      <c r="A468" s="50"/>
      <c r="B468" s="50"/>
      <c r="C468" s="50"/>
      <c r="D468" s="50"/>
      <c r="E468" s="50"/>
      <c r="F468" s="50"/>
      <c r="G468" s="50"/>
    </row>
    <row r="469" ht="54.0" customHeight="1">
      <c r="A469" s="50"/>
      <c r="B469" s="50"/>
      <c r="C469" s="50"/>
      <c r="D469" s="50"/>
      <c r="E469" s="50"/>
      <c r="F469" s="50"/>
      <c r="G469" s="50"/>
    </row>
    <row r="470" ht="54.0" customHeight="1">
      <c r="A470" s="50"/>
      <c r="B470" s="50"/>
      <c r="C470" s="50"/>
      <c r="D470" s="50"/>
      <c r="E470" s="50"/>
      <c r="F470" s="50"/>
      <c r="G470" s="50"/>
    </row>
    <row r="471" ht="54.0" customHeight="1">
      <c r="A471" s="50"/>
      <c r="B471" s="50"/>
      <c r="C471" s="50"/>
      <c r="D471" s="50"/>
      <c r="E471" s="50"/>
      <c r="F471" s="50"/>
      <c r="G471" s="50"/>
    </row>
    <row r="472" ht="54.0" customHeight="1">
      <c r="A472" s="50"/>
      <c r="B472" s="50"/>
      <c r="C472" s="50"/>
      <c r="D472" s="50"/>
      <c r="E472" s="50"/>
      <c r="F472" s="50"/>
      <c r="G472" s="50"/>
    </row>
    <row r="473" ht="54.0" customHeight="1">
      <c r="A473" s="50"/>
      <c r="B473" s="50"/>
      <c r="C473" s="50"/>
      <c r="D473" s="50"/>
      <c r="E473" s="50"/>
      <c r="F473" s="50"/>
      <c r="G473" s="50"/>
    </row>
    <row r="474" ht="54.0" customHeight="1">
      <c r="A474" s="50"/>
      <c r="B474" s="50"/>
      <c r="C474" s="50"/>
      <c r="D474" s="50"/>
      <c r="E474" s="50"/>
      <c r="F474" s="50"/>
      <c r="G474" s="50"/>
    </row>
    <row r="475" ht="54.0" customHeight="1">
      <c r="A475" s="50"/>
      <c r="B475" s="50"/>
      <c r="C475" s="50"/>
      <c r="D475" s="50"/>
      <c r="E475" s="50"/>
      <c r="F475" s="50"/>
      <c r="G475" s="50"/>
    </row>
    <row r="476" ht="54.0" customHeight="1">
      <c r="A476" s="50"/>
      <c r="B476" s="50"/>
      <c r="C476" s="50"/>
      <c r="D476" s="50"/>
      <c r="E476" s="50"/>
      <c r="F476" s="50"/>
      <c r="G476" s="50"/>
    </row>
    <row r="477" ht="54.0" customHeight="1">
      <c r="A477" s="50"/>
      <c r="B477" s="50"/>
      <c r="C477" s="50"/>
      <c r="D477" s="50"/>
      <c r="E477" s="50"/>
      <c r="F477" s="50"/>
      <c r="G477" s="50"/>
    </row>
    <row r="478" ht="54.0" customHeight="1">
      <c r="A478" s="50"/>
      <c r="B478" s="50"/>
      <c r="C478" s="50"/>
      <c r="D478" s="50"/>
      <c r="E478" s="50"/>
      <c r="F478" s="50"/>
      <c r="G478" s="50"/>
    </row>
    <row r="479" ht="54.0" customHeight="1">
      <c r="A479" s="50"/>
      <c r="B479" s="50"/>
      <c r="C479" s="50"/>
      <c r="D479" s="50"/>
      <c r="E479" s="50"/>
      <c r="F479" s="50"/>
      <c r="G479" s="50"/>
    </row>
    <row r="480" ht="54.0" customHeight="1">
      <c r="A480" s="50"/>
      <c r="B480" s="50"/>
      <c r="C480" s="50"/>
      <c r="D480" s="50"/>
      <c r="E480" s="50"/>
      <c r="F480" s="50"/>
      <c r="G480" s="50"/>
    </row>
    <row r="481" ht="54.0" customHeight="1">
      <c r="A481" s="50"/>
      <c r="B481" s="50"/>
      <c r="C481" s="50"/>
      <c r="D481" s="50"/>
      <c r="E481" s="50"/>
      <c r="F481" s="50"/>
      <c r="G481" s="50"/>
    </row>
    <row r="482" ht="54.0" customHeight="1">
      <c r="A482" s="50"/>
      <c r="B482" s="50"/>
      <c r="C482" s="50"/>
      <c r="D482" s="50"/>
      <c r="E482" s="50"/>
      <c r="F482" s="50"/>
      <c r="G482" s="50"/>
    </row>
    <row r="483" ht="54.0" customHeight="1">
      <c r="A483" s="50"/>
      <c r="B483" s="50"/>
      <c r="C483" s="50"/>
      <c r="D483" s="50"/>
      <c r="E483" s="50"/>
      <c r="F483" s="50"/>
      <c r="G483" s="50"/>
    </row>
    <row r="484" ht="54.0" customHeight="1">
      <c r="A484" s="50"/>
      <c r="B484" s="50"/>
      <c r="C484" s="50"/>
      <c r="D484" s="50"/>
      <c r="E484" s="50"/>
      <c r="F484" s="50"/>
      <c r="G484" s="50"/>
    </row>
    <row r="485" ht="54.0" customHeight="1">
      <c r="A485" s="50"/>
      <c r="B485" s="50"/>
      <c r="C485" s="50"/>
      <c r="D485" s="50"/>
      <c r="E485" s="50"/>
      <c r="F485" s="50"/>
      <c r="G485" s="50"/>
    </row>
    <row r="486" ht="54.0" customHeight="1">
      <c r="A486" s="50"/>
      <c r="B486" s="50"/>
      <c r="C486" s="50"/>
      <c r="D486" s="50"/>
      <c r="E486" s="50"/>
      <c r="F486" s="50"/>
      <c r="G486" s="50"/>
    </row>
    <row r="487" ht="54.0" customHeight="1">
      <c r="A487" s="50"/>
      <c r="B487" s="50"/>
      <c r="C487" s="50"/>
      <c r="D487" s="50"/>
      <c r="E487" s="50"/>
      <c r="F487" s="50"/>
      <c r="G487" s="50"/>
    </row>
    <row r="488" ht="54.0" customHeight="1">
      <c r="A488" s="50"/>
      <c r="B488" s="50"/>
      <c r="C488" s="50"/>
      <c r="D488" s="50"/>
      <c r="E488" s="50"/>
      <c r="F488" s="50"/>
      <c r="G488" s="50"/>
    </row>
    <row r="489" ht="54.0" customHeight="1">
      <c r="A489" s="50"/>
      <c r="B489" s="50"/>
      <c r="C489" s="50"/>
      <c r="D489" s="50"/>
      <c r="E489" s="50"/>
      <c r="F489" s="50"/>
      <c r="G489" s="50"/>
    </row>
    <row r="490" ht="54.0" customHeight="1">
      <c r="A490" s="50"/>
      <c r="B490" s="50"/>
      <c r="C490" s="50"/>
      <c r="D490" s="50"/>
      <c r="E490" s="50"/>
      <c r="F490" s="50"/>
      <c r="G490" s="50"/>
    </row>
    <row r="491" ht="54.0" customHeight="1">
      <c r="A491" s="50"/>
      <c r="B491" s="50"/>
      <c r="C491" s="50"/>
      <c r="D491" s="50"/>
      <c r="E491" s="50"/>
      <c r="F491" s="50"/>
      <c r="G491" s="50"/>
    </row>
    <row r="492" ht="54.0" customHeight="1">
      <c r="A492" s="50"/>
      <c r="B492" s="50"/>
      <c r="C492" s="50"/>
      <c r="D492" s="50"/>
      <c r="E492" s="50"/>
      <c r="F492" s="50"/>
      <c r="G492" s="50"/>
    </row>
    <row r="493" ht="54.0" customHeight="1">
      <c r="A493" s="50"/>
      <c r="B493" s="50"/>
      <c r="C493" s="50"/>
      <c r="D493" s="50"/>
      <c r="E493" s="50"/>
      <c r="F493" s="50"/>
      <c r="G493" s="50"/>
    </row>
    <row r="494" ht="54.0" customHeight="1">
      <c r="A494" s="50"/>
      <c r="B494" s="50"/>
      <c r="C494" s="50"/>
      <c r="D494" s="50"/>
      <c r="E494" s="50"/>
      <c r="F494" s="50"/>
      <c r="G494" s="50"/>
    </row>
    <row r="495" ht="54.0" customHeight="1">
      <c r="A495" s="50"/>
      <c r="B495" s="50"/>
      <c r="C495" s="50"/>
      <c r="D495" s="50"/>
      <c r="E495" s="50"/>
      <c r="F495" s="50"/>
      <c r="G495" s="50"/>
    </row>
    <row r="496" ht="54.0" customHeight="1">
      <c r="A496" s="50"/>
      <c r="B496" s="50"/>
      <c r="C496" s="50"/>
      <c r="D496" s="50"/>
      <c r="E496" s="50"/>
      <c r="F496" s="50"/>
      <c r="G496" s="50"/>
    </row>
    <row r="497" ht="54.0" customHeight="1">
      <c r="A497" s="50"/>
      <c r="B497" s="50"/>
      <c r="C497" s="50"/>
      <c r="D497" s="50"/>
      <c r="E497" s="50"/>
      <c r="F497" s="50"/>
      <c r="G497" s="50"/>
    </row>
    <row r="498" ht="54.0" customHeight="1">
      <c r="A498" s="50"/>
      <c r="B498" s="50"/>
      <c r="C498" s="50"/>
      <c r="D498" s="50"/>
      <c r="E498" s="50"/>
      <c r="F498" s="50"/>
      <c r="G498" s="50"/>
    </row>
    <row r="499" ht="54.0" customHeight="1">
      <c r="A499" s="50"/>
      <c r="B499" s="50"/>
      <c r="C499" s="50"/>
      <c r="D499" s="50"/>
      <c r="E499" s="50"/>
      <c r="F499" s="50"/>
      <c r="G499" s="50"/>
    </row>
    <row r="500" ht="54.0" customHeight="1">
      <c r="A500" s="50"/>
      <c r="B500" s="50"/>
      <c r="C500" s="50"/>
      <c r="D500" s="50"/>
      <c r="E500" s="50"/>
      <c r="F500" s="50"/>
      <c r="G500" s="50"/>
    </row>
    <row r="501" ht="54.0" customHeight="1">
      <c r="A501" s="50"/>
      <c r="B501" s="50"/>
      <c r="C501" s="50"/>
      <c r="D501" s="50"/>
      <c r="E501" s="50"/>
      <c r="F501" s="50"/>
      <c r="G501" s="50"/>
    </row>
    <row r="502" ht="54.0" customHeight="1">
      <c r="A502" s="50"/>
      <c r="B502" s="50"/>
      <c r="C502" s="50"/>
      <c r="D502" s="50"/>
      <c r="E502" s="50"/>
      <c r="F502" s="50"/>
      <c r="G502" s="50"/>
    </row>
    <row r="503" ht="54.0" customHeight="1">
      <c r="A503" s="50"/>
      <c r="B503" s="50"/>
      <c r="C503" s="50"/>
      <c r="D503" s="50"/>
      <c r="E503" s="50"/>
      <c r="F503" s="50"/>
      <c r="G503" s="50"/>
    </row>
    <row r="504" ht="54.0" customHeight="1">
      <c r="A504" s="50"/>
      <c r="B504" s="50"/>
      <c r="C504" s="50"/>
      <c r="D504" s="50"/>
      <c r="E504" s="50"/>
      <c r="F504" s="50"/>
      <c r="G504" s="50"/>
    </row>
    <row r="505" ht="54.0" customHeight="1">
      <c r="A505" s="50"/>
      <c r="B505" s="50"/>
      <c r="C505" s="50"/>
      <c r="D505" s="50"/>
      <c r="E505" s="50"/>
      <c r="F505" s="50"/>
      <c r="G505" s="50"/>
    </row>
    <row r="506" ht="54.0" customHeight="1">
      <c r="A506" s="50"/>
      <c r="B506" s="50"/>
      <c r="C506" s="50"/>
      <c r="D506" s="50"/>
      <c r="E506" s="50"/>
      <c r="F506" s="50"/>
      <c r="G506" s="50"/>
    </row>
    <row r="507" ht="54.0" customHeight="1">
      <c r="A507" s="50"/>
      <c r="B507" s="50"/>
      <c r="C507" s="50"/>
      <c r="D507" s="50"/>
      <c r="E507" s="50"/>
      <c r="F507" s="50"/>
      <c r="G507" s="50"/>
    </row>
    <row r="508" ht="54.0" customHeight="1">
      <c r="A508" s="50"/>
      <c r="B508" s="50"/>
      <c r="C508" s="50"/>
      <c r="D508" s="50"/>
      <c r="E508" s="50"/>
      <c r="F508" s="50"/>
      <c r="G508" s="50"/>
    </row>
    <row r="509" ht="54.0" customHeight="1">
      <c r="A509" s="50"/>
      <c r="B509" s="50"/>
      <c r="C509" s="50"/>
      <c r="D509" s="50"/>
      <c r="E509" s="50"/>
      <c r="F509" s="50"/>
      <c r="G509" s="50"/>
    </row>
    <row r="510" ht="54.0" customHeight="1">
      <c r="A510" s="50"/>
      <c r="B510" s="50"/>
      <c r="C510" s="50"/>
      <c r="D510" s="50"/>
      <c r="E510" s="50"/>
      <c r="F510" s="50"/>
      <c r="G510" s="50"/>
    </row>
    <row r="511" ht="54.0" customHeight="1">
      <c r="A511" s="50"/>
      <c r="B511" s="50"/>
      <c r="C511" s="50"/>
      <c r="D511" s="50"/>
      <c r="E511" s="50"/>
      <c r="F511" s="50"/>
      <c r="G511" s="50"/>
    </row>
    <row r="512" ht="54.0" customHeight="1">
      <c r="A512" s="50"/>
      <c r="B512" s="50"/>
      <c r="C512" s="50"/>
      <c r="D512" s="50"/>
      <c r="E512" s="50"/>
      <c r="F512" s="50"/>
      <c r="G512" s="50"/>
    </row>
    <row r="513" ht="54.0" customHeight="1">
      <c r="A513" s="50"/>
      <c r="B513" s="50"/>
      <c r="C513" s="50"/>
      <c r="D513" s="50"/>
      <c r="E513" s="50"/>
      <c r="F513" s="50"/>
      <c r="G513" s="50"/>
    </row>
    <row r="514" ht="54.0" customHeight="1">
      <c r="A514" s="50"/>
      <c r="B514" s="50"/>
      <c r="C514" s="50"/>
      <c r="D514" s="50"/>
      <c r="E514" s="50"/>
      <c r="F514" s="50"/>
      <c r="G514" s="50"/>
    </row>
    <row r="515" ht="54.0" customHeight="1">
      <c r="A515" s="50"/>
      <c r="B515" s="50"/>
      <c r="C515" s="50"/>
      <c r="D515" s="50"/>
      <c r="E515" s="50"/>
      <c r="F515" s="50"/>
      <c r="G515" s="50"/>
    </row>
    <row r="516" ht="54.0" customHeight="1">
      <c r="A516" s="50"/>
      <c r="B516" s="50"/>
      <c r="C516" s="50"/>
      <c r="D516" s="50"/>
      <c r="E516" s="50"/>
      <c r="F516" s="50"/>
      <c r="G516" s="50"/>
    </row>
    <row r="517" ht="54.0" customHeight="1">
      <c r="A517" s="50"/>
      <c r="B517" s="50"/>
      <c r="C517" s="50"/>
      <c r="D517" s="50"/>
      <c r="E517" s="50"/>
      <c r="F517" s="50"/>
      <c r="G517" s="50"/>
    </row>
    <row r="518" ht="54.0" customHeight="1">
      <c r="A518" s="50"/>
      <c r="B518" s="50"/>
      <c r="C518" s="50"/>
      <c r="D518" s="50"/>
      <c r="E518" s="50"/>
      <c r="F518" s="50"/>
      <c r="G518" s="50"/>
    </row>
    <row r="519" ht="54.0" customHeight="1">
      <c r="A519" s="50"/>
      <c r="B519" s="50"/>
      <c r="C519" s="50"/>
      <c r="D519" s="50"/>
      <c r="E519" s="50"/>
      <c r="F519" s="50"/>
      <c r="G519" s="50"/>
    </row>
    <row r="520" ht="54.0" customHeight="1">
      <c r="A520" s="50"/>
      <c r="B520" s="50"/>
      <c r="C520" s="50"/>
      <c r="D520" s="50"/>
      <c r="E520" s="50"/>
      <c r="F520" s="50"/>
      <c r="G520" s="50"/>
    </row>
    <row r="521" ht="54.0" customHeight="1">
      <c r="A521" s="50"/>
      <c r="B521" s="50"/>
      <c r="C521" s="50"/>
      <c r="D521" s="50"/>
      <c r="E521" s="50"/>
      <c r="F521" s="50"/>
      <c r="G521" s="50"/>
    </row>
    <row r="522" ht="54.0" customHeight="1">
      <c r="A522" s="50"/>
      <c r="B522" s="50"/>
      <c r="C522" s="50"/>
      <c r="D522" s="50"/>
      <c r="E522" s="50"/>
      <c r="F522" s="50"/>
      <c r="G522" s="50"/>
    </row>
    <row r="523" ht="54.0" customHeight="1">
      <c r="A523" s="50"/>
      <c r="B523" s="50"/>
      <c r="C523" s="50"/>
      <c r="D523" s="50"/>
      <c r="E523" s="50"/>
      <c r="F523" s="50"/>
      <c r="G523" s="50"/>
    </row>
    <row r="524" ht="54.0" customHeight="1">
      <c r="A524" s="50"/>
      <c r="B524" s="50"/>
      <c r="C524" s="50"/>
      <c r="D524" s="50"/>
      <c r="E524" s="50"/>
      <c r="F524" s="50"/>
      <c r="G524" s="50"/>
    </row>
    <row r="525" ht="54.0" customHeight="1">
      <c r="A525" s="50"/>
      <c r="B525" s="50"/>
      <c r="C525" s="50"/>
      <c r="D525" s="50"/>
      <c r="E525" s="50"/>
      <c r="F525" s="50"/>
      <c r="G525" s="50"/>
    </row>
    <row r="526" ht="54.0" customHeight="1">
      <c r="A526" s="50"/>
      <c r="B526" s="50"/>
      <c r="C526" s="50"/>
      <c r="D526" s="50"/>
      <c r="E526" s="50"/>
      <c r="F526" s="50"/>
      <c r="G526" s="50"/>
    </row>
    <row r="527" ht="54.0" customHeight="1">
      <c r="A527" s="50"/>
      <c r="B527" s="50"/>
      <c r="C527" s="50"/>
      <c r="D527" s="50"/>
      <c r="E527" s="50"/>
      <c r="F527" s="50"/>
      <c r="G527" s="50"/>
    </row>
    <row r="528" ht="54.0" customHeight="1">
      <c r="A528" s="50"/>
      <c r="B528" s="50"/>
      <c r="C528" s="50"/>
      <c r="D528" s="50"/>
      <c r="E528" s="50"/>
      <c r="F528" s="50"/>
      <c r="G528" s="50"/>
    </row>
    <row r="529" ht="54.0" customHeight="1">
      <c r="A529" s="50"/>
      <c r="B529" s="50"/>
      <c r="C529" s="50"/>
      <c r="D529" s="50"/>
      <c r="E529" s="50"/>
      <c r="F529" s="50"/>
      <c r="G529" s="50"/>
    </row>
    <row r="530" ht="54.0" customHeight="1">
      <c r="A530" s="50"/>
      <c r="B530" s="50"/>
      <c r="C530" s="50"/>
      <c r="D530" s="50"/>
      <c r="E530" s="50"/>
      <c r="F530" s="50"/>
      <c r="G530" s="50"/>
    </row>
    <row r="531" ht="54.0" customHeight="1">
      <c r="A531" s="50"/>
      <c r="B531" s="50"/>
      <c r="C531" s="50"/>
      <c r="D531" s="50"/>
      <c r="E531" s="50"/>
      <c r="F531" s="50"/>
      <c r="G531" s="50"/>
    </row>
    <row r="532" ht="54.0" customHeight="1">
      <c r="A532" s="50"/>
      <c r="B532" s="50"/>
      <c r="C532" s="50"/>
      <c r="D532" s="50"/>
      <c r="E532" s="50"/>
      <c r="F532" s="50"/>
      <c r="G532" s="50"/>
    </row>
    <row r="533" ht="54.0" customHeight="1">
      <c r="A533" s="50"/>
      <c r="B533" s="50"/>
      <c r="C533" s="50"/>
      <c r="D533" s="50"/>
      <c r="E533" s="50"/>
      <c r="F533" s="50"/>
      <c r="G533" s="50"/>
    </row>
    <row r="534" ht="54.0" customHeight="1">
      <c r="A534" s="50"/>
      <c r="B534" s="50"/>
      <c r="C534" s="50"/>
      <c r="D534" s="50"/>
      <c r="E534" s="50"/>
      <c r="F534" s="50"/>
      <c r="G534" s="50"/>
    </row>
    <row r="535" ht="54.0" customHeight="1">
      <c r="A535" s="50"/>
      <c r="B535" s="50"/>
      <c r="C535" s="50"/>
      <c r="D535" s="50"/>
      <c r="E535" s="50"/>
      <c r="F535" s="50"/>
      <c r="G535" s="50"/>
    </row>
    <row r="536" ht="54.0" customHeight="1">
      <c r="A536" s="50"/>
      <c r="B536" s="50"/>
      <c r="C536" s="50"/>
      <c r="D536" s="50"/>
      <c r="E536" s="50"/>
      <c r="F536" s="50"/>
      <c r="G536" s="50"/>
    </row>
    <row r="537" ht="54.0" customHeight="1">
      <c r="A537" s="50"/>
      <c r="B537" s="50"/>
      <c r="C537" s="50"/>
      <c r="D537" s="50"/>
      <c r="E537" s="50"/>
      <c r="F537" s="50"/>
      <c r="G537" s="50"/>
    </row>
    <row r="538" ht="54.0" customHeight="1">
      <c r="A538" s="50"/>
      <c r="B538" s="50"/>
      <c r="C538" s="50"/>
      <c r="D538" s="50"/>
      <c r="E538" s="50"/>
      <c r="F538" s="50"/>
      <c r="G538" s="50"/>
    </row>
    <row r="539" ht="54.0" customHeight="1">
      <c r="A539" s="50"/>
      <c r="B539" s="50"/>
      <c r="C539" s="50"/>
      <c r="D539" s="50"/>
      <c r="E539" s="50"/>
      <c r="F539" s="50"/>
      <c r="G539" s="50"/>
    </row>
    <row r="540" ht="54.0" customHeight="1">
      <c r="A540" s="50"/>
      <c r="B540" s="50"/>
      <c r="C540" s="50"/>
      <c r="D540" s="50"/>
      <c r="E540" s="50"/>
      <c r="F540" s="50"/>
      <c r="G540" s="50"/>
    </row>
    <row r="541" ht="54.0" customHeight="1">
      <c r="A541" s="50"/>
      <c r="B541" s="50"/>
      <c r="C541" s="50"/>
      <c r="D541" s="50"/>
      <c r="E541" s="50"/>
      <c r="F541" s="50"/>
      <c r="G541" s="50"/>
    </row>
    <row r="542" ht="54.0" customHeight="1">
      <c r="A542" s="50"/>
      <c r="B542" s="50"/>
      <c r="C542" s="50"/>
      <c r="D542" s="50"/>
      <c r="E542" s="50"/>
      <c r="F542" s="50"/>
      <c r="G542" s="50"/>
    </row>
    <row r="543" ht="54.0" customHeight="1">
      <c r="A543" s="50"/>
      <c r="B543" s="50"/>
      <c r="C543" s="50"/>
      <c r="D543" s="50"/>
      <c r="E543" s="50"/>
      <c r="F543" s="50"/>
      <c r="G543" s="50"/>
    </row>
    <row r="544" ht="54.0" customHeight="1">
      <c r="A544" s="50"/>
      <c r="B544" s="50"/>
      <c r="C544" s="50"/>
      <c r="D544" s="50"/>
      <c r="E544" s="50"/>
      <c r="F544" s="50"/>
      <c r="G544" s="50"/>
    </row>
    <row r="545" ht="54.0" customHeight="1">
      <c r="A545" s="50"/>
      <c r="B545" s="50"/>
      <c r="C545" s="50"/>
      <c r="D545" s="50"/>
      <c r="E545" s="50"/>
      <c r="F545" s="50"/>
      <c r="G545" s="50"/>
    </row>
    <row r="546" ht="54.0" customHeight="1">
      <c r="A546" s="50"/>
      <c r="B546" s="50"/>
      <c r="C546" s="50"/>
      <c r="D546" s="50"/>
      <c r="E546" s="50"/>
      <c r="F546" s="50"/>
      <c r="G546" s="50"/>
    </row>
    <row r="547" ht="54.0" customHeight="1">
      <c r="A547" s="50"/>
      <c r="B547" s="50"/>
      <c r="C547" s="50"/>
      <c r="D547" s="50"/>
      <c r="E547" s="50"/>
      <c r="F547" s="50"/>
      <c r="G547" s="50"/>
    </row>
    <row r="548" ht="54.0" customHeight="1">
      <c r="A548" s="50"/>
      <c r="B548" s="50"/>
      <c r="C548" s="50"/>
      <c r="D548" s="50"/>
      <c r="E548" s="50"/>
      <c r="F548" s="50"/>
      <c r="G548" s="50"/>
    </row>
    <row r="549" ht="54.0" customHeight="1">
      <c r="A549" s="50"/>
      <c r="B549" s="50"/>
      <c r="C549" s="50"/>
      <c r="D549" s="50"/>
      <c r="E549" s="50"/>
      <c r="F549" s="50"/>
      <c r="G549" s="50"/>
    </row>
    <row r="550" ht="54.0" customHeight="1">
      <c r="A550" s="50"/>
      <c r="B550" s="50"/>
      <c r="C550" s="50"/>
      <c r="D550" s="50"/>
      <c r="E550" s="50"/>
      <c r="F550" s="50"/>
      <c r="G550" s="50"/>
    </row>
    <row r="551" ht="54.0" customHeight="1">
      <c r="A551" s="50"/>
      <c r="B551" s="50"/>
      <c r="C551" s="50"/>
      <c r="D551" s="50"/>
      <c r="E551" s="50"/>
      <c r="F551" s="50"/>
      <c r="G551" s="50"/>
    </row>
    <row r="552" ht="54.0" customHeight="1">
      <c r="A552" s="50"/>
      <c r="B552" s="50"/>
      <c r="C552" s="50"/>
      <c r="D552" s="50"/>
      <c r="E552" s="50"/>
      <c r="F552" s="50"/>
      <c r="G552" s="50"/>
    </row>
    <row r="553" ht="54.0" customHeight="1">
      <c r="A553" s="50"/>
      <c r="B553" s="50"/>
      <c r="C553" s="50"/>
      <c r="D553" s="50"/>
      <c r="E553" s="50"/>
      <c r="F553" s="50"/>
      <c r="G553" s="50"/>
    </row>
    <row r="554" ht="54.0" customHeight="1">
      <c r="A554" s="50"/>
      <c r="B554" s="50"/>
      <c r="C554" s="50"/>
      <c r="D554" s="50"/>
      <c r="E554" s="50"/>
      <c r="F554" s="50"/>
      <c r="G554" s="50"/>
    </row>
    <row r="555" ht="54.0" customHeight="1">
      <c r="A555" s="50"/>
      <c r="B555" s="50"/>
      <c r="C555" s="50"/>
      <c r="D555" s="50"/>
      <c r="E555" s="50"/>
      <c r="F555" s="50"/>
      <c r="G555" s="50"/>
    </row>
    <row r="556" ht="54.0" customHeight="1">
      <c r="A556" s="50"/>
      <c r="B556" s="50"/>
      <c r="C556" s="50"/>
      <c r="D556" s="50"/>
      <c r="E556" s="50"/>
      <c r="F556" s="50"/>
      <c r="G556" s="50"/>
    </row>
    <row r="557" ht="54.0" customHeight="1">
      <c r="A557" s="50"/>
      <c r="B557" s="50"/>
      <c r="C557" s="50"/>
      <c r="D557" s="50"/>
      <c r="E557" s="50"/>
      <c r="F557" s="50"/>
      <c r="G557" s="50"/>
    </row>
    <row r="558" ht="54.0" customHeight="1">
      <c r="A558" s="50"/>
      <c r="B558" s="50"/>
      <c r="C558" s="50"/>
      <c r="D558" s="50"/>
      <c r="E558" s="50"/>
      <c r="F558" s="50"/>
      <c r="G558" s="50"/>
    </row>
    <row r="559" ht="54.0" customHeight="1">
      <c r="A559" s="50"/>
      <c r="B559" s="50"/>
      <c r="C559" s="50"/>
      <c r="D559" s="50"/>
      <c r="E559" s="50"/>
      <c r="F559" s="50"/>
      <c r="G559" s="50"/>
    </row>
    <row r="560" ht="54.0" customHeight="1">
      <c r="A560" s="50"/>
      <c r="B560" s="50"/>
      <c r="C560" s="50"/>
      <c r="D560" s="50"/>
      <c r="E560" s="50"/>
      <c r="F560" s="50"/>
      <c r="G560" s="50"/>
    </row>
    <row r="561" ht="54.0" customHeight="1">
      <c r="A561" s="50"/>
      <c r="B561" s="50"/>
      <c r="C561" s="50"/>
      <c r="D561" s="50"/>
      <c r="E561" s="50"/>
      <c r="F561" s="50"/>
      <c r="G561" s="50"/>
    </row>
    <row r="562" ht="54.0" customHeight="1">
      <c r="A562" s="50"/>
      <c r="B562" s="50"/>
      <c r="C562" s="50"/>
      <c r="D562" s="50"/>
      <c r="E562" s="50"/>
      <c r="F562" s="50"/>
      <c r="G562" s="50"/>
    </row>
    <row r="563" ht="54.0" customHeight="1">
      <c r="A563" s="50"/>
      <c r="B563" s="50"/>
      <c r="C563" s="50"/>
      <c r="D563" s="50"/>
      <c r="E563" s="50"/>
      <c r="F563" s="50"/>
      <c r="G563" s="50"/>
    </row>
    <row r="564" ht="54.0" customHeight="1">
      <c r="A564" s="50"/>
      <c r="B564" s="50"/>
      <c r="C564" s="50"/>
      <c r="D564" s="50"/>
      <c r="E564" s="50"/>
      <c r="F564" s="50"/>
      <c r="G564" s="50"/>
    </row>
    <row r="565" ht="54.0" customHeight="1">
      <c r="A565" s="50"/>
      <c r="B565" s="50"/>
      <c r="C565" s="50"/>
      <c r="D565" s="50"/>
      <c r="E565" s="50"/>
      <c r="F565" s="50"/>
      <c r="G565" s="50"/>
    </row>
    <row r="566" ht="54.0" customHeight="1">
      <c r="A566" s="50"/>
      <c r="B566" s="50"/>
      <c r="C566" s="50"/>
      <c r="D566" s="50"/>
      <c r="E566" s="50"/>
      <c r="F566" s="50"/>
      <c r="G566" s="50"/>
    </row>
    <row r="567" ht="54.0" customHeight="1">
      <c r="A567" s="50"/>
      <c r="B567" s="50"/>
      <c r="C567" s="50"/>
      <c r="D567" s="50"/>
      <c r="E567" s="50"/>
      <c r="F567" s="50"/>
      <c r="G567" s="50"/>
    </row>
    <row r="568" ht="54.0" customHeight="1">
      <c r="A568" s="50"/>
      <c r="B568" s="50"/>
      <c r="C568" s="50"/>
      <c r="D568" s="50"/>
      <c r="E568" s="50"/>
      <c r="F568" s="50"/>
      <c r="G568" s="50"/>
    </row>
    <row r="569" ht="54.0" customHeight="1">
      <c r="A569" s="50"/>
      <c r="B569" s="50"/>
      <c r="C569" s="50"/>
      <c r="D569" s="50"/>
      <c r="E569" s="50"/>
      <c r="F569" s="50"/>
      <c r="G569" s="50"/>
    </row>
    <row r="570" ht="54.0" customHeight="1">
      <c r="A570" s="50"/>
      <c r="B570" s="50"/>
      <c r="C570" s="50"/>
      <c r="D570" s="50"/>
      <c r="E570" s="50"/>
      <c r="F570" s="50"/>
      <c r="G570" s="50"/>
    </row>
    <row r="571" ht="54.0" customHeight="1">
      <c r="A571" s="50"/>
      <c r="B571" s="50"/>
      <c r="C571" s="50"/>
      <c r="D571" s="50"/>
      <c r="E571" s="50"/>
      <c r="F571" s="50"/>
      <c r="G571" s="50"/>
    </row>
    <row r="572" ht="54.0" customHeight="1">
      <c r="A572" s="50"/>
      <c r="B572" s="50"/>
      <c r="C572" s="50"/>
      <c r="D572" s="50"/>
      <c r="E572" s="50"/>
      <c r="F572" s="50"/>
      <c r="G572" s="50"/>
    </row>
    <row r="573" ht="54.0" customHeight="1">
      <c r="A573" s="50"/>
      <c r="B573" s="50"/>
      <c r="C573" s="50"/>
      <c r="D573" s="50"/>
      <c r="E573" s="50"/>
      <c r="F573" s="50"/>
      <c r="G573" s="50"/>
    </row>
    <row r="574" ht="54.0" customHeight="1">
      <c r="A574" s="50"/>
      <c r="B574" s="50"/>
      <c r="C574" s="50"/>
      <c r="D574" s="50"/>
      <c r="E574" s="50"/>
      <c r="F574" s="50"/>
      <c r="G574" s="50"/>
    </row>
    <row r="575" ht="54.0" customHeight="1">
      <c r="A575" s="50"/>
      <c r="B575" s="50"/>
      <c r="C575" s="50"/>
      <c r="D575" s="50"/>
      <c r="E575" s="50"/>
      <c r="F575" s="50"/>
      <c r="G575" s="50"/>
    </row>
    <row r="576" ht="54.0" customHeight="1">
      <c r="A576" s="50"/>
      <c r="B576" s="50"/>
      <c r="C576" s="50"/>
      <c r="D576" s="50"/>
      <c r="E576" s="50"/>
      <c r="F576" s="50"/>
      <c r="G576" s="50"/>
    </row>
    <row r="577" ht="54.0" customHeight="1">
      <c r="A577" s="50"/>
      <c r="B577" s="50"/>
      <c r="C577" s="50"/>
      <c r="D577" s="50"/>
      <c r="E577" s="50"/>
      <c r="F577" s="50"/>
      <c r="G577" s="50"/>
    </row>
    <row r="578" ht="54.0" customHeight="1">
      <c r="A578" s="50"/>
      <c r="B578" s="50"/>
      <c r="C578" s="50"/>
      <c r="D578" s="50"/>
      <c r="E578" s="50"/>
      <c r="F578" s="50"/>
      <c r="G578" s="50"/>
    </row>
    <row r="579" ht="54.0" customHeight="1">
      <c r="A579" s="50"/>
      <c r="B579" s="50"/>
      <c r="C579" s="50"/>
      <c r="D579" s="50"/>
      <c r="E579" s="50"/>
      <c r="F579" s="50"/>
      <c r="G579" s="50"/>
    </row>
    <row r="580" ht="54.0" customHeight="1">
      <c r="A580" s="50"/>
      <c r="B580" s="50"/>
      <c r="C580" s="50"/>
      <c r="D580" s="50"/>
      <c r="E580" s="50"/>
      <c r="F580" s="50"/>
      <c r="G580" s="50"/>
    </row>
    <row r="581" ht="54.0" customHeight="1">
      <c r="A581" s="50"/>
      <c r="B581" s="50"/>
      <c r="C581" s="50"/>
      <c r="D581" s="50"/>
      <c r="E581" s="50"/>
      <c r="F581" s="50"/>
      <c r="G581" s="50"/>
    </row>
    <row r="582" ht="54.0" customHeight="1">
      <c r="A582" s="50"/>
      <c r="B582" s="50"/>
      <c r="C582" s="50"/>
      <c r="D582" s="50"/>
      <c r="E582" s="50"/>
      <c r="F582" s="50"/>
      <c r="G582" s="50"/>
    </row>
    <row r="583" ht="54.0" customHeight="1">
      <c r="A583" s="50"/>
      <c r="B583" s="50"/>
      <c r="C583" s="50"/>
      <c r="D583" s="50"/>
      <c r="E583" s="50"/>
      <c r="F583" s="50"/>
      <c r="G583" s="50"/>
    </row>
    <row r="584" ht="54.0" customHeight="1">
      <c r="A584" s="50"/>
      <c r="B584" s="50"/>
      <c r="C584" s="50"/>
      <c r="D584" s="50"/>
      <c r="E584" s="50"/>
      <c r="F584" s="50"/>
      <c r="G584" s="50"/>
    </row>
    <row r="585" ht="54.0" customHeight="1">
      <c r="A585" s="50"/>
      <c r="B585" s="50"/>
      <c r="C585" s="50"/>
      <c r="D585" s="50"/>
      <c r="E585" s="50"/>
      <c r="F585" s="50"/>
      <c r="G585" s="50"/>
    </row>
    <row r="586" ht="54.0" customHeight="1">
      <c r="A586" s="50"/>
      <c r="B586" s="50"/>
      <c r="C586" s="50"/>
      <c r="D586" s="50"/>
      <c r="E586" s="50"/>
      <c r="F586" s="50"/>
      <c r="G586" s="50"/>
    </row>
    <row r="587" ht="54.0" customHeight="1">
      <c r="A587" s="50"/>
      <c r="B587" s="50"/>
      <c r="C587" s="50"/>
      <c r="D587" s="50"/>
      <c r="E587" s="50"/>
      <c r="F587" s="50"/>
      <c r="G587" s="50"/>
    </row>
    <row r="588" ht="54.0" customHeight="1">
      <c r="A588" s="50"/>
      <c r="B588" s="50"/>
      <c r="C588" s="50"/>
      <c r="D588" s="50"/>
      <c r="E588" s="50"/>
      <c r="F588" s="50"/>
      <c r="G588" s="50"/>
    </row>
    <row r="589" ht="54.0" customHeight="1">
      <c r="A589" s="50"/>
      <c r="B589" s="50"/>
      <c r="C589" s="50"/>
      <c r="D589" s="50"/>
      <c r="E589" s="50"/>
      <c r="F589" s="50"/>
      <c r="G589" s="50"/>
    </row>
    <row r="590" ht="54.0" customHeight="1">
      <c r="A590" s="50"/>
      <c r="B590" s="50"/>
      <c r="C590" s="50"/>
      <c r="D590" s="50"/>
      <c r="E590" s="50"/>
      <c r="F590" s="50"/>
      <c r="G590" s="50"/>
    </row>
    <row r="591" ht="54.0" customHeight="1">
      <c r="A591" s="50"/>
      <c r="B591" s="50"/>
      <c r="C591" s="50"/>
      <c r="D591" s="50"/>
      <c r="E591" s="50"/>
      <c r="F591" s="50"/>
      <c r="G591" s="50"/>
    </row>
    <row r="592" ht="54.0" customHeight="1">
      <c r="A592" s="50"/>
      <c r="B592" s="50"/>
      <c r="C592" s="50"/>
      <c r="D592" s="50"/>
      <c r="E592" s="50"/>
      <c r="F592" s="50"/>
      <c r="G592" s="50"/>
    </row>
    <row r="593" ht="54.0" customHeight="1">
      <c r="A593" s="50"/>
      <c r="B593" s="50"/>
      <c r="C593" s="50"/>
      <c r="D593" s="50"/>
      <c r="E593" s="50"/>
      <c r="F593" s="50"/>
      <c r="G593" s="50"/>
    </row>
    <row r="594" ht="54.0" customHeight="1">
      <c r="A594" s="50"/>
      <c r="B594" s="50"/>
      <c r="C594" s="50"/>
      <c r="D594" s="50"/>
      <c r="E594" s="50"/>
      <c r="F594" s="50"/>
      <c r="G594" s="50"/>
    </row>
    <row r="595" ht="54.0" customHeight="1">
      <c r="A595" s="50"/>
      <c r="B595" s="50"/>
      <c r="C595" s="50"/>
      <c r="D595" s="50"/>
      <c r="E595" s="50"/>
      <c r="F595" s="50"/>
      <c r="G595" s="50"/>
    </row>
    <row r="596" ht="54.0" customHeight="1">
      <c r="A596" s="50"/>
      <c r="B596" s="50"/>
      <c r="C596" s="50"/>
      <c r="D596" s="50"/>
      <c r="E596" s="50"/>
      <c r="F596" s="50"/>
      <c r="G596" s="50"/>
    </row>
    <row r="597" ht="54.0" customHeight="1">
      <c r="A597" s="50"/>
      <c r="B597" s="50"/>
      <c r="C597" s="50"/>
      <c r="D597" s="50"/>
      <c r="E597" s="50"/>
      <c r="F597" s="50"/>
      <c r="G597" s="50"/>
    </row>
    <row r="598" ht="54.0" customHeight="1">
      <c r="A598" s="50"/>
      <c r="B598" s="50"/>
      <c r="C598" s="50"/>
      <c r="D598" s="50"/>
      <c r="E598" s="50"/>
      <c r="F598" s="50"/>
      <c r="G598" s="50"/>
    </row>
    <row r="599" ht="54.0" customHeight="1">
      <c r="A599" s="50"/>
      <c r="B599" s="50"/>
      <c r="C599" s="50"/>
      <c r="D599" s="50"/>
      <c r="E599" s="50"/>
      <c r="F599" s="50"/>
      <c r="G599" s="50"/>
    </row>
    <row r="600" ht="54.0" customHeight="1">
      <c r="A600" s="50"/>
      <c r="B600" s="50"/>
      <c r="C600" s="50"/>
      <c r="D600" s="50"/>
      <c r="E600" s="50"/>
      <c r="F600" s="50"/>
      <c r="G600" s="50"/>
    </row>
    <row r="601" ht="54.0" customHeight="1">
      <c r="A601" s="50"/>
      <c r="B601" s="50"/>
      <c r="C601" s="50"/>
      <c r="D601" s="50"/>
      <c r="E601" s="50"/>
      <c r="F601" s="50"/>
      <c r="G601" s="50"/>
    </row>
    <row r="602" ht="54.0" customHeight="1">
      <c r="A602" s="50"/>
      <c r="B602" s="50"/>
      <c r="C602" s="50"/>
      <c r="D602" s="50"/>
      <c r="E602" s="50"/>
      <c r="F602" s="50"/>
      <c r="G602" s="50"/>
    </row>
    <row r="603" ht="54.0" customHeight="1">
      <c r="A603" s="50"/>
      <c r="B603" s="50"/>
      <c r="C603" s="50"/>
      <c r="D603" s="50"/>
      <c r="E603" s="50"/>
      <c r="F603" s="50"/>
      <c r="G603" s="50"/>
    </row>
    <row r="604" ht="54.0" customHeight="1">
      <c r="A604" s="50"/>
      <c r="B604" s="50"/>
      <c r="C604" s="50"/>
      <c r="D604" s="50"/>
      <c r="E604" s="50"/>
      <c r="F604" s="50"/>
      <c r="G604" s="50"/>
    </row>
    <row r="605" ht="54.0" customHeight="1">
      <c r="A605" s="50"/>
      <c r="B605" s="50"/>
      <c r="C605" s="50"/>
      <c r="D605" s="50"/>
      <c r="E605" s="50"/>
      <c r="F605" s="50"/>
      <c r="G605" s="50"/>
    </row>
    <row r="606" ht="54.0" customHeight="1">
      <c r="A606" s="50"/>
      <c r="B606" s="50"/>
      <c r="C606" s="50"/>
      <c r="D606" s="50"/>
      <c r="E606" s="50"/>
      <c r="F606" s="50"/>
      <c r="G606" s="50"/>
    </row>
    <row r="607" ht="54.0" customHeight="1">
      <c r="A607" s="50"/>
      <c r="B607" s="50"/>
      <c r="C607" s="50"/>
      <c r="D607" s="50"/>
      <c r="E607" s="50"/>
      <c r="F607" s="50"/>
      <c r="G607" s="50"/>
    </row>
    <row r="608" ht="54.0" customHeight="1">
      <c r="A608" s="50"/>
      <c r="B608" s="50"/>
      <c r="C608" s="50"/>
      <c r="D608" s="50"/>
      <c r="E608" s="50"/>
      <c r="F608" s="50"/>
      <c r="G608" s="50"/>
    </row>
    <row r="609" ht="54.0" customHeight="1">
      <c r="A609" s="50"/>
      <c r="B609" s="50"/>
      <c r="C609" s="50"/>
      <c r="D609" s="50"/>
      <c r="E609" s="50"/>
      <c r="F609" s="50"/>
      <c r="G609" s="50"/>
    </row>
    <row r="610" ht="54.0" customHeight="1">
      <c r="A610" s="50"/>
      <c r="B610" s="50"/>
      <c r="C610" s="50"/>
      <c r="D610" s="50"/>
      <c r="E610" s="50"/>
      <c r="F610" s="50"/>
      <c r="G610" s="50"/>
    </row>
    <row r="611" ht="54.0" customHeight="1">
      <c r="A611" s="50"/>
      <c r="B611" s="50"/>
      <c r="C611" s="50"/>
      <c r="D611" s="50"/>
      <c r="E611" s="50"/>
      <c r="F611" s="50"/>
      <c r="G611" s="50"/>
    </row>
    <row r="612" ht="54.0" customHeight="1">
      <c r="A612" s="50"/>
      <c r="B612" s="50"/>
      <c r="C612" s="50"/>
      <c r="D612" s="50"/>
      <c r="E612" s="50"/>
      <c r="F612" s="50"/>
      <c r="G612" s="50"/>
    </row>
    <row r="613" ht="54.0" customHeight="1">
      <c r="A613" s="50"/>
      <c r="B613" s="50"/>
      <c r="C613" s="50"/>
      <c r="D613" s="50"/>
      <c r="E613" s="50"/>
      <c r="F613" s="50"/>
      <c r="G613" s="50"/>
    </row>
    <row r="614" ht="54.0" customHeight="1">
      <c r="A614" s="50"/>
      <c r="B614" s="50"/>
      <c r="C614" s="50"/>
      <c r="D614" s="50"/>
      <c r="E614" s="50"/>
      <c r="F614" s="50"/>
      <c r="G614" s="50"/>
    </row>
    <row r="615" ht="54.0" customHeight="1">
      <c r="A615" s="50"/>
      <c r="B615" s="50"/>
      <c r="C615" s="50"/>
      <c r="D615" s="50"/>
      <c r="E615" s="50"/>
      <c r="F615" s="50"/>
      <c r="G615" s="50"/>
    </row>
    <row r="616" ht="54.0" customHeight="1">
      <c r="A616" s="50"/>
      <c r="B616" s="50"/>
      <c r="C616" s="50"/>
      <c r="D616" s="50"/>
      <c r="E616" s="50"/>
      <c r="F616" s="50"/>
      <c r="G616" s="50"/>
    </row>
    <row r="617" ht="54.0" customHeight="1">
      <c r="A617" s="50"/>
      <c r="B617" s="50"/>
      <c r="C617" s="50"/>
      <c r="D617" s="50"/>
      <c r="E617" s="50"/>
      <c r="F617" s="50"/>
      <c r="G617" s="50"/>
    </row>
    <row r="618" ht="54.0" customHeight="1">
      <c r="A618" s="50"/>
      <c r="B618" s="50"/>
      <c r="C618" s="50"/>
      <c r="D618" s="50"/>
      <c r="E618" s="50"/>
      <c r="F618" s="50"/>
      <c r="G618" s="50"/>
    </row>
    <row r="619" ht="54.0" customHeight="1">
      <c r="A619" s="50"/>
      <c r="B619" s="50"/>
      <c r="C619" s="50"/>
      <c r="D619" s="50"/>
      <c r="E619" s="50"/>
      <c r="F619" s="50"/>
      <c r="G619" s="50"/>
    </row>
    <row r="620" ht="54.0" customHeight="1">
      <c r="A620" s="50"/>
      <c r="B620" s="50"/>
      <c r="C620" s="50"/>
      <c r="D620" s="50"/>
      <c r="E620" s="50"/>
      <c r="F620" s="50"/>
      <c r="G620" s="50"/>
    </row>
    <row r="621" ht="54.0" customHeight="1">
      <c r="A621" s="50"/>
      <c r="B621" s="50"/>
      <c r="C621" s="50"/>
      <c r="D621" s="50"/>
      <c r="E621" s="50"/>
      <c r="F621" s="50"/>
      <c r="G621" s="50"/>
    </row>
    <row r="622" ht="54.0" customHeight="1">
      <c r="A622" s="50"/>
      <c r="B622" s="50"/>
      <c r="C622" s="50"/>
      <c r="D622" s="50"/>
      <c r="E622" s="50"/>
      <c r="F622" s="50"/>
      <c r="G622" s="50"/>
    </row>
    <row r="623" ht="54.0" customHeight="1">
      <c r="A623" s="50"/>
      <c r="B623" s="50"/>
      <c r="C623" s="50"/>
      <c r="D623" s="50"/>
      <c r="E623" s="50"/>
      <c r="F623" s="50"/>
      <c r="G623" s="50"/>
    </row>
    <row r="624" ht="54.0" customHeight="1">
      <c r="A624" s="50"/>
      <c r="B624" s="50"/>
      <c r="C624" s="50"/>
      <c r="D624" s="50"/>
      <c r="E624" s="50"/>
      <c r="F624" s="50"/>
      <c r="G624" s="50"/>
    </row>
    <row r="625" ht="54.0" customHeight="1">
      <c r="A625" s="50"/>
      <c r="B625" s="50"/>
      <c r="C625" s="50"/>
      <c r="D625" s="50"/>
      <c r="E625" s="50"/>
      <c r="F625" s="50"/>
      <c r="G625" s="50"/>
    </row>
    <row r="626" ht="54.0" customHeight="1">
      <c r="A626" s="50"/>
      <c r="B626" s="50"/>
      <c r="C626" s="50"/>
      <c r="D626" s="50"/>
      <c r="E626" s="50"/>
      <c r="F626" s="50"/>
      <c r="G626" s="50"/>
    </row>
    <row r="627" ht="54.0" customHeight="1">
      <c r="A627" s="50"/>
      <c r="B627" s="50"/>
      <c r="C627" s="50"/>
      <c r="D627" s="50"/>
      <c r="E627" s="50"/>
      <c r="F627" s="50"/>
      <c r="G627" s="50"/>
    </row>
    <row r="628" ht="54.0" customHeight="1">
      <c r="A628" s="50"/>
      <c r="B628" s="50"/>
      <c r="C628" s="50"/>
      <c r="D628" s="50"/>
      <c r="E628" s="50"/>
      <c r="F628" s="50"/>
      <c r="G628" s="50"/>
    </row>
    <row r="629" ht="54.0" customHeight="1">
      <c r="A629" s="50"/>
      <c r="B629" s="50"/>
      <c r="C629" s="50"/>
      <c r="D629" s="50"/>
      <c r="E629" s="50"/>
      <c r="F629" s="50"/>
      <c r="G629" s="50"/>
    </row>
    <row r="630" ht="54.0" customHeight="1">
      <c r="A630" s="50"/>
      <c r="B630" s="50"/>
      <c r="C630" s="50"/>
      <c r="D630" s="50"/>
      <c r="E630" s="50"/>
      <c r="F630" s="50"/>
      <c r="G630" s="50"/>
    </row>
    <row r="631" ht="54.0" customHeight="1">
      <c r="A631" s="50"/>
      <c r="B631" s="50"/>
      <c r="C631" s="50"/>
      <c r="D631" s="50"/>
      <c r="E631" s="50"/>
      <c r="F631" s="50"/>
      <c r="G631" s="50"/>
    </row>
    <row r="632" ht="54.0" customHeight="1">
      <c r="A632" s="50"/>
      <c r="B632" s="50"/>
      <c r="C632" s="50"/>
      <c r="D632" s="50"/>
      <c r="E632" s="50"/>
      <c r="F632" s="50"/>
      <c r="G632" s="50"/>
    </row>
    <row r="633" ht="54.0" customHeight="1">
      <c r="A633" s="50"/>
      <c r="B633" s="50"/>
      <c r="C633" s="50"/>
      <c r="D633" s="50"/>
      <c r="E633" s="50"/>
      <c r="F633" s="50"/>
      <c r="G633" s="50"/>
    </row>
    <row r="634" ht="54.0" customHeight="1">
      <c r="A634" s="50"/>
      <c r="B634" s="50"/>
      <c r="C634" s="50"/>
      <c r="D634" s="50"/>
      <c r="E634" s="50"/>
      <c r="F634" s="50"/>
      <c r="G634" s="50"/>
    </row>
    <row r="635" ht="54.0" customHeight="1">
      <c r="A635" s="50"/>
      <c r="B635" s="50"/>
      <c r="C635" s="50"/>
      <c r="D635" s="50"/>
      <c r="E635" s="50"/>
      <c r="F635" s="50"/>
      <c r="G635" s="50"/>
    </row>
    <row r="636" ht="54.0" customHeight="1">
      <c r="A636" s="50"/>
      <c r="B636" s="50"/>
      <c r="C636" s="50"/>
      <c r="D636" s="50"/>
      <c r="E636" s="50"/>
      <c r="F636" s="50"/>
      <c r="G636" s="50"/>
    </row>
    <row r="637" ht="54.0" customHeight="1">
      <c r="A637" s="50"/>
      <c r="B637" s="50"/>
      <c r="C637" s="50"/>
      <c r="D637" s="50"/>
      <c r="E637" s="50"/>
      <c r="F637" s="50"/>
      <c r="G637" s="50"/>
    </row>
    <row r="638" ht="54.0" customHeight="1">
      <c r="A638" s="50"/>
      <c r="B638" s="50"/>
      <c r="C638" s="50"/>
      <c r="D638" s="50"/>
      <c r="E638" s="50"/>
      <c r="F638" s="50"/>
      <c r="G638" s="50"/>
    </row>
    <row r="639" ht="54.0" customHeight="1">
      <c r="A639" s="50"/>
      <c r="B639" s="50"/>
      <c r="C639" s="50"/>
      <c r="D639" s="50"/>
      <c r="E639" s="50"/>
      <c r="F639" s="50"/>
      <c r="G639" s="50"/>
    </row>
    <row r="640" ht="54.0" customHeight="1">
      <c r="A640" s="50"/>
      <c r="B640" s="50"/>
      <c r="C640" s="50"/>
      <c r="D640" s="50"/>
      <c r="E640" s="50"/>
      <c r="F640" s="50"/>
      <c r="G640" s="50"/>
    </row>
    <row r="641" ht="54.0" customHeight="1">
      <c r="A641" s="50"/>
      <c r="B641" s="50"/>
      <c r="C641" s="50"/>
      <c r="D641" s="50"/>
      <c r="E641" s="50"/>
      <c r="F641" s="50"/>
      <c r="G641" s="50"/>
    </row>
    <row r="642" ht="54.0" customHeight="1">
      <c r="A642" s="50"/>
      <c r="B642" s="50"/>
      <c r="C642" s="50"/>
      <c r="D642" s="50"/>
      <c r="E642" s="50"/>
      <c r="F642" s="50"/>
      <c r="G642" s="50"/>
    </row>
    <row r="643" ht="54.0" customHeight="1">
      <c r="A643" s="50"/>
      <c r="B643" s="50"/>
      <c r="C643" s="50"/>
      <c r="D643" s="50"/>
      <c r="E643" s="50"/>
      <c r="F643" s="50"/>
      <c r="G643" s="50"/>
    </row>
    <row r="644" ht="54.0" customHeight="1">
      <c r="A644" s="50"/>
      <c r="B644" s="50"/>
      <c r="C644" s="50"/>
      <c r="D644" s="50"/>
      <c r="E644" s="50"/>
      <c r="F644" s="50"/>
      <c r="G644" s="50"/>
    </row>
    <row r="645" ht="54.0" customHeight="1">
      <c r="A645" s="50"/>
      <c r="B645" s="50"/>
      <c r="C645" s="50"/>
      <c r="D645" s="50"/>
      <c r="E645" s="50"/>
      <c r="F645" s="50"/>
      <c r="G645" s="50"/>
    </row>
    <row r="646" ht="54.0" customHeight="1">
      <c r="A646" s="50"/>
      <c r="B646" s="50"/>
      <c r="C646" s="50"/>
      <c r="D646" s="50"/>
      <c r="E646" s="50"/>
      <c r="F646" s="50"/>
      <c r="G646" s="50"/>
    </row>
    <row r="647" ht="54.0" customHeight="1">
      <c r="A647" s="50"/>
      <c r="B647" s="50"/>
      <c r="C647" s="50"/>
      <c r="D647" s="50"/>
      <c r="E647" s="50"/>
      <c r="F647" s="50"/>
      <c r="G647" s="50"/>
    </row>
    <row r="648" ht="54.0" customHeight="1">
      <c r="A648" s="50"/>
      <c r="B648" s="50"/>
      <c r="C648" s="50"/>
      <c r="D648" s="50"/>
      <c r="E648" s="50"/>
      <c r="F648" s="50"/>
      <c r="G648" s="50"/>
    </row>
    <row r="649" ht="54.0" customHeight="1">
      <c r="A649" s="50"/>
      <c r="B649" s="50"/>
      <c r="C649" s="50"/>
      <c r="D649" s="50"/>
      <c r="E649" s="50"/>
      <c r="F649" s="50"/>
      <c r="G649" s="50"/>
    </row>
    <row r="650" ht="54.0" customHeight="1">
      <c r="A650" s="50"/>
      <c r="B650" s="50"/>
      <c r="C650" s="50"/>
      <c r="D650" s="50"/>
      <c r="E650" s="50"/>
      <c r="F650" s="50"/>
      <c r="G650" s="50"/>
    </row>
    <row r="651" ht="54.0" customHeight="1">
      <c r="A651" s="50"/>
      <c r="B651" s="50"/>
      <c r="C651" s="50"/>
      <c r="D651" s="50"/>
      <c r="E651" s="50"/>
      <c r="F651" s="50"/>
      <c r="G651" s="50"/>
    </row>
    <row r="652" ht="54.0" customHeight="1">
      <c r="A652" s="50"/>
      <c r="B652" s="50"/>
      <c r="C652" s="50"/>
      <c r="D652" s="50"/>
      <c r="E652" s="50"/>
      <c r="F652" s="50"/>
      <c r="G652" s="50"/>
    </row>
    <row r="653" ht="54.0" customHeight="1">
      <c r="A653" s="50"/>
      <c r="B653" s="50"/>
      <c r="C653" s="50"/>
      <c r="D653" s="50"/>
      <c r="E653" s="50"/>
      <c r="F653" s="50"/>
      <c r="G653" s="50"/>
    </row>
    <row r="654" ht="54.0" customHeight="1">
      <c r="A654" s="50"/>
      <c r="B654" s="50"/>
      <c r="C654" s="50"/>
      <c r="D654" s="50"/>
      <c r="E654" s="50"/>
      <c r="F654" s="50"/>
      <c r="G654" s="50"/>
    </row>
    <row r="655" ht="54.0" customHeight="1">
      <c r="A655" s="50"/>
      <c r="B655" s="50"/>
      <c r="C655" s="50"/>
      <c r="D655" s="50"/>
      <c r="E655" s="50"/>
      <c r="F655" s="50"/>
      <c r="G655" s="50"/>
    </row>
    <row r="656" ht="54.0" customHeight="1">
      <c r="A656" s="50"/>
      <c r="B656" s="50"/>
      <c r="C656" s="50"/>
      <c r="D656" s="50"/>
      <c r="E656" s="50"/>
      <c r="F656" s="50"/>
      <c r="G656" s="50"/>
    </row>
    <row r="657" ht="54.0" customHeight="1">
      <c r="A657" s="50"/>
      <c r="B657" s="50"/>
      <c r="C657" s="50"/>
      <c r="D657" s="50"/>
      <c r="E657" s="50"/>
      <c r="F657" s="50"/>
      <c r="G657" s="50"/>
    </row>
    <row r="658" ht="54.0" customHeight="1">
      <c r="A658" s="50"/>
      <c r="B658" s="50"/>
      <c r="C658" s="50"/>
      <c r="D658" s="50"/>
      <c r="E658" s="50"/>
      <c r="F658" s="50"/>
      <c r="G658" s="50"/>
    </row>
    <row r="659" ht="54.0" customHeight="1">
      <c r="A659" s="50"/>
      <c r="B659" s="50"/>
      <c r="C659" s="50"/>
      <c r="D659" s="50"/>
      <c r="E659" s="50"/>
      <c r="F659" s="50"/>
      <c r="G659" s="50"/>
    </row>
    <row r="660" ht="54.0" customHeight="1">
      <c r="A660" s="50"/>
      <c r="B660" s="50"/>
      <c r="C660" s="50"/>
      <c r="D660" s="50"/>
      <c r="E660" s="50"/>
      <c r="F660" s="50"/>
      <c r="G660" s="50"/>
    </row>
    <row r="661" ht="54.0" customHeight="1">
      <c r="A661" s="50"/>
      <c r="B661" s="50"/>
      <c r="C661" s="50"/>
      <c r="D661" s="50"/>
      <c r="E661" s="50"/>
      <c r="F661" s="50"/>
      <c r="G661" s="50"/>
    </row>
    <row r="662" ht="54.0" customHeight="1">
      <c r="A662" s="50"/>
      <c r="B662" s="50"/>
      <c r="C662" s="50"/>
      <c r="D662" s="50"/>
      <c r="E662" s="50"/>
      <c r="F662" s="50"/>
      <c r="G662" s="50"/>
    </row>
    <row r="663" ht="54.0" customHeight="1">
      <c r="A663" s="50"/>
      <c r="B663" s="50"/>
      <c r="C663" s="50"/>
      <c r="D663" s="50"/>
      <c r="E663" s="50"/>
      <c r="F663" s="50"/>
      <c r="G663" s="50"/>
    </row>
    <row r="664" ht="54.0" customHeight="1">
      <c r="A664" s="50"/>
      <c r="B664" s="50"/>
      <c r="C664" s="50"/>
      <c r="D664" s="50"/>
      <c r="E664" s="50"/>
      <c r="F664" s="50"/>
      <c r="G664" s="50"/>
    </row>
    <row r="665" ht="54.0" customHeight="1">
      <c r="A665" s="50"/>
      <c r="B665" s="50"/>
      <c r="C665" s="50"/>
      <c r="D665" s="50"/>
      <c r="E665" s="50"/>
      <c r="F665" s="50"/>
      <c r="G665" s="50"/>
    </row>
    <row r="666" ht="54.0" customHeight="1">
      <c r="A666" s="50"/>
      <c r="B666" s="50"/>
      <c r="C666" s="50"/>
      <c r="D666" s="50"/>
      <c r="E666" s="50"/>
      <c r="F666" s="50"/>
      <c r="G666" s="50"/>
    </row>
    <row r="667" ht="54.0" customHeight="1">
      <c r="A667" s="50"/>
      <c r="B667" s="50"/>
      <c r="C667" s="50"/>
      <c r="D667" s="50"/>
      <c r="E667" s="50"/>
      <c r="F667" s="50"/>
      <c r="G667" s="50"/>
    </row>
    <row r="668" ht="54.0" customHeight="1">
      <c r="A668" s="50"/>
      <c r="B668" s="50"/>
      <c r="C668" s="50"/>
      <c r="D668" s="50"/>
      <c r="E668" s="50"/>
      <c r="F668" s="50"/>
      <c r="G668" s="50"/>
    </row>
    <row r="669" ht="54.0" customHeight="1">
      <c r="A669" s="50"/>
      <c r="B669" s="50"/>
      <c r="C669" s="50"/>
      <c r="D669" s="50"/>
      <c r="E669" s="50"/>
      <c r="F669" s="50"/>
      <c r="G669" s="50"/>
    </row>
    <row r="670" ht="54.0" customHeight="1">
      <c r="A670" s="50"/>
      <c r="B670" s="50"/>
      <c r="C670" s="50"/>
      <c r="D670" s="50"/>
      <c r="E670" s="50"/>
      <c r="F670" s="50"/>
      <c r="G670" s="50"/>
    </row>
    <row r="671" ht="54.0" customHeight="1">
      <c r="A671" s="50"/>
      <c r="B671" s="50"/>
      <c r="C671" s="50"/>
      <c r="D671" s="50"/>
      <c r="E671" s="50"/>
      <c r="F671" s="50"/>
      <c r="G671" s="50"/>
    </row>
    <row r="672" ht="54.0" customHeight="1">
      <c r="A672" s="50"/>
      <c r="B672" s="50"/>
      <c r="C672" s="50"/>
      <c r="D672" s="50"/>
      <c r="E672" s="50"/>
      <c r="F672" s="50"/>
      <c r="G672" s="50"/>
    </row>
    <row r="673" ht="54.0" customHeight="1">
      <c r="A673" s="50"/>
      <c r="B673" s="50"/>
      <c r="C673" s="50"/>
      <c r="D673" s="50"/>
      <c r="E673" s="50"/>
      <c r="F673" s="50"/>
      <c r="G673" s="50"/>
    </row>
    <row r="674" ht="54.0" customHeight="1">
      <c r="A674" s="50"/>
      <c r="B674" s="50"/>
      <c r="C674" s="50"/>
      <c r="D674" s="50"/>
      <c r="E674" s="50"/>
      <c r="F674" s="50"/>
      <c r="G674" s="50"/>
    </row>
    <row r="675" ht="54.0" customHeight="1">
      <c r="A675" s="50"/>
      <c r="B675" s="50"/>
      <c r="C675" s="50"/>
      <c r="D675" s="50"/>
      <c r="E675" s="50"/>
      <c r="F675" s="50"/>
      <c r="G675" s="50"/>
    </row>
    <row r="676" ht="54.0" customHeight="1">
      <c r="A676" s="50"/>
      <c r="B676" s="50"/>
      <c r="C676" s="50"/>
      <c r="D676" s="50"/>
      <c r="E676" s="50"/>
      <c r="F676" s="50"/>
      <c r="G676" s="50"/>
    </row>
    <row r="677" ht="54.0" customHeight="1">
      <c r="A677" s="50"/>
      <c r="B677" s="50"/>
      <c r="C677" s="50"/>
      <c r="D677" s="50"/>
      <c r="E677" s="50"/>
      <c r="F677" s="50"/>
      <c r="G677" s="50"/>
    </row>
    <row r="678" ht="54.0" customHeight="1">
      <c r="A678" s="50"/>
      <c r="B678" s="50"/>
      <c r="C678" s="50"/>
      <c r="D678" s="50"/>
      <c r="E678" s="50"/>
      <c r="F678" s="50"/>
      <c r="G678" s="50"/>
    </row>
    <row r="679" ht="54.0" customHeight="1">
      <c r="A679" s="50"/>
      <c r="B679" s="50"/>
      <c r="C679" s="50"/>
      <c r="D679" s="50"/>
      <c r="E679" s="50"/>
      <c r="F679" s="50"/>
      <c r="G679" s="50"/>
    </row>
    <row r="680" ht="54.0" customHeight="1">
      <c r="A680" s="50"/>
      <c r="B680" s="50"/>
      <c r="C680" s="50"/>
      <c r="D680" s="50"/>
      <c r="E680" s="50"/>
      <c r="F680" s="50"/>
      <c r="G680" s="50"/>
    </row>
    <row r="681" ht="54.0" customHeight="1">
      <c r="A681" s="50"/>
      <c r="B681" s="50"/>
      <c r="C681" s="50"/>
      <c r="D681" s="50"/>
      <c r="E681" s="50"/>
      <c r="F681" s="50"/>
      <c r="G681" s="50"/>
    </row>
    <row r="682" ht="54.0" customHeight="1">
      <c r="A682" s="50"/>
      <c r="B682" s="50"/>
      <c r="C682" s="50"/>
      <c r="D682" s="50"/>
      <c r="E682" s="50"/>
      <c r="F682" s="50"/>
      <c r="G682" s="50"/>
    </row>
    <row r="683" ht="54.0" customHeight="1">
      <c r="A683" s="50"/>
      <c r="B683" s="50"/>
      <c r="C683" s="50"/>
      <c r="D683" s="50"/>
      <c r="E683" s="50"/>
      <c r="F683" s="50"/>
      <c r="G683" s="50"/>
    </row>
    <row r="684" ht="54.0" customHeight="1">
      <c r="A684" s="50"/>
      <c r="B684" s="50"/>
      <c r="C684" s="50"/>
      <c r="D684" s="50"/>
      <c r="E684" s="50"/>
      <c r="F684" s="50"/>
      <c r="G684" s="50"/>
    </row>
    <row r="685" ht="54.0" customHeight="1">
      <c r="A685" s="50"/>
      <c r="B685" s="50"/>
      <c r="C685" s="50"/>
      <c r="D685" s="50"/>
      <c r="E685" s="50"/>
      <c r="F685" s="50"/>
      <c r="G685" s="50"/>
    </row>
    <row r="686" ht="54.0" customHeight="1">
      <c r="A686" s="50"/>
      <c r="B686" s="50"/>
      <c r="C686" s="50"/>
      <c r="D686" s="50"/>
      <c r="E686" s="50"/>
      <c r="F686" s="50"/>
      <c r="G686" s="50"/>
    </row>
    <row r="687" ht="54.0" customHeight="1">
      <c r="A687" s="50"/>
      <c r="B687" s="50"/>
      <c r="C687" s="50"/>
      <c r="D687" s="50"/>
      <c r="E687" s="50"/>
      <c r="F687" s="50"/>
      <c r="G687" s="50"/>
    </row>
    <row r="688" ht="54.0" customHeight="1">
      <c r="A688" s="50"/>
      <c r="B688" s="50"/>
      <c r="C688" s="50"/>
      <c r="D688" s="50"/>
      <c r="E688" s="50"/>
      <c r="F688" s="50"/>
      <c r="G688" s="50"/>
    </row>
    <row r="689" ht="54.0" customHeight="1">
      <c r="A689" s="50"/>
      <c r="B689" s="50"/>
      <c r="C689" s="50"/>
      <c r="D689" s="50"/>
      <c r="E689" s="50"/>
      <c r="F689" s="50"/>
      <c r="G689" s="50"/>
    </row>
    <row r="690" ht="54.0" customHeight="1">
      <c r="A690" s="50"/>
      <c r="B690" s="50"/>
      <c r="C690" s="50"/>
      <c r="D690" s="50"/>
      <c r="E690" s="50"/>
      <c r="F690" s="50"/>
      <c r="G690" s="50"/>
    </row>
    <row r="691" ht="54.0" customHeight="1">
      <c r="A691" s="50"/>
      <c r="B691" s="50"/>
      <c r="C691" s="50"/>
      <c r="D691" s="50"/>
      <c r="E691" s="50"/>
      <c r="F691" s="50"/>
      <c r="G691" s="50"/>
    </row>
    <row r="692" ht="54.0" customHeight="1">
      <c r="A692" s="50"/>
      <c r="B692" s="50"/>
      <c r="C692" s="50"/>
      <c r="D692" s="50"/>
      <c r="E692" s="50"/>
      <c r="F692" s="50"/>
      <c r="G692" s="50"/>
    </row>
    <row r="693" ht="54.0" customHeight="1">
      <c r="A693" s="50"/>
      <c r="B693" s="50"/>
      <c r="C693" s="50"/>
      <c r="D693" s="50"/>
      <c r="E693" s="50"/>
      <c r="F693" s="50"/>
      <c r="G693" s="50"/>
    </row>
    <row r="694" ht="54.0" customHeight="1">
      <c r="A694" s="50"/>
      <c r="B694" s="50"/>
      <c r="C694" s="50"/>
      <c r="D694" s="50"/>
      <c r="E694" s="50"/>
      <c r="F694" s="50"/>
      <c r="G694" s="50"/>
    </row>
    <row r="695" ht="54.0" customHeight="1">
      <c r="A695" s="50"/>
      <c r="B695" s="50"/>
      <c r="C695" s="50"/>
      <c r="D695" s="50"/>
      <c r="E695" s="50"/>
      <c r="F695" s="50"/>
      <c r="G695" s="50"/>
    </row>
    <row r="696" ht="54.0" customHeight="1">
      <c r="A696" s="50"/>
      <c r="B696" s="50"/>
      <c r="C696" s="50"/>
      <c r="D696" s="50"/>
      <c r="E696" s="50"/>
      <c r="F696" s="50"/>
      <c r="G696" s="50"/>
    </row>
    <row r="697" ht="54.0" customHeight="1">
      <c r="A697" s="50"/>
      <c r="B697" s="50"/>
      <c r="C697" s="50"/>
      <c r="D697" s="50"/>
      <c r="E697" s="50"/>
      <c r="F697" s="50"/>
      <c r="G697" s="50"/>
    </row>
    <row r="698" ht="54.0" customHeight="1">
      <c r="A698" s="50"/>
      <c r="B698" s="50"/>
      <c r="C698" s="50"/>
      <c r="D698" s="50"/>
      <c r="E698" s="50"/>
      <c r="F698" s="50"/>
      <c r="G698" s="50"/>
    </row>
    <row r="699" ht="54.0" customHeight="1">
      <c r="A699" s="50"/>
      <c r="B699" s="50"/>
      <c r="C699" s="50"/>
      <c r="D699" s="50"/>
      <c r="E699" s="50"/>
      <c r="F699" s="50"/>
      <c r="G699" s="50"/>
    </row>
    <row r="700" ht="54.0" customHeight="1">
      <c r="A700" s="50"/>
      <c r="B700" s="50"/>
      <c r="C700" s="50"/>
      <c r="D700" s="50"/>
      <c r="E700" s="50"/>
      <c r="F700" s="50"/>
      <c r="G700" s="50"/>
    </row>
    <row r="701" ht="54.0" customHeight="1">
      <c r="A701" s="50"/>
      <c r="B701" s="50"/>
      <c r="C701" s="50"/>
      <c r="D701" s="50"/>
      <c r="E701" s="50"/>
      <c r="F701" s="50"/>
      <c r="G701" s="50"/>
    </row>
    <row r="702" ht="54.0" customHeight="1">
      <c r="A702" s="50"/>
      <c r="B702" s="50"/>
      <c r="C702" s="50"/>
      <c r="D702" s="50"/>
      <c r="E702" s="50"/>
      <c r="F702" s="50"/>
      <c r="G702" s="50"/>
    </row>
    <row r="703" ht="54.0" customHeight="1">
      <c r="A703" s="50"/>
      <c r="B703" s="50"/>
      <c r="C703" s="50"/>
      <c r="D703" s="50"/>
      <c r="E703" s="50"/>
      <c r="F703" s="50"/>
      <c r="G703" s="50"/>
    </row>
    <row r="704" ht="54.0" customHeight="1">
      <c r="A704" s="50"/>
      <c r="B704" s="50"/>
      <c r="C704" s="50"/>
      <c r="D704" s="50"/>
      <c r="E704" s="50"/>
      <c r="F704" s="50"/>
      <c r="G704" s="50"/>
    </row>
    <row r="705" ht="54.0" customHeight="1">
      <c r="A705" s="50"/>
      <c r="B705" s="50"/>
      <c r="C705" s="50"/>
      <c r="D705" s="50"/>
      <c r="E705" s="50"/>
      <c r="F705" s="50"/>
      <c r="G705" s="50"/>
    </row>
    <row r="706" ht="54.0" customHeight="1">
      <c r="A706" s="50"/>
      <c r="B706" s="50"/>
      <c r="C706" s="50"/>
      <c r="D706" s="50"/>
      <c r="E706" s="50"/>
      <c r="F706" s="50"/>
      <c r="G706" s="50"/>
    </row>
    <row r="707" ht="54.0" customHeight="1">
      <c r="A707" s="50"/>
      <c r="B707" s="50"/>
      <c r="C707" s="50"/>
      <c r="D707" s="50"/>
      <c r="E707" s="50"/>
      <c r="F707" s="50"/>
      <c r="G707" s="50"/>
    </row>
    <row r="708" ht="54.0" customHeight="1">
      <c r="A708" s="50"/>
      <c r="B708" s="50"/>
      <c r="C708" s="50"/>
      <c r="D708" s="50"/>
      <c r="E708" s="50"/>
      <c r="F708" s="50"/>
      <c r="G708" s="50"/>
    </row>
    <row r="709" ht="54.0" customHeight="1">
      <c r="A709" s="50"/>
      <c r="B709" s="50"/>
      <c r="C709" s="50"/>
      <c r="D709" s="50"/>
      <c r="E709" s="50"/>
      <c r="F709" s="50"/>
      <c r="G709" s="50"/>
    </row>
    <row r="710" ht="54.0" customHeight="1">
      <c r="A710" s="50"/>
      <c r="B710" s="50"/>
      <c r="C710" s="50"/>
      <c r="D710" s="50"/>
      <c r="E710" s="50"/>
      <c r="F710" s="50"/>
      <c r="G710" s="50"/>
    </row>
    <row r="711" ht="54.0" customHeight="1">
      <c r="A711" s="50"/>
      <c r="B711" s="50"/>
      <c r="C711" s="50"/>
      <c r="D711" s="50"/>
      <c r="E711" s="50"/>
      <c r="F711" s="50"/>
      <c r="G711" s="50"/>
    </row>
    <row r="712" ht="54.0" customHeight="1">
      <c r="A712" s="50"/>
      <c r="B712" s="50"/>
      <c r="C712" s="50"/>
      <c r="D712" s="50"/>
      <c r="E712" s="50"/>
      <c r="F712" s="50"/>
      <c r="G712" s="50"/>
    </row>
    <row r="713" ht="54.0" customHeight="1">
      <c r="A713" s="50"/>
      <c r="B713" s="50"/>
      <c r="C713" s="50"/>
      <c r="D713" s="50"/>
      <c r="E713" s="50"/>
      <c r="F713" s="50"/>
      <c r="G713" s="50"/>
    </row>
    <row r="714" ht="54.0" customHeight="1">
      <c r="A714" s="50"/>
      <c r="B714" s="50"/>
      <c r="C714" s="50"/>
      <c r="D714" s="50"/>
      <c r="E714" s="50"/>
      <c r="F714" s="50"/>
      <c r="G714" s="50"/>
    </row>
    <row r="715" ht="54.0" customHeight="1">
      <c r="A715" s="50"/>
      <c r="B715" s="50"/>
      <c r="C715" s="50"/>
      <c r="D715" s="50"/>
      <c r="E715" s="50"/>
      <c r="F715" s="50"/>
      <c r="G715" s="50"/>
    </row>
    <row r="716" ht="54.0" customHeight="1">
      <c r="A716" s="50"/>
      <c r="B716" s="50"/>
      <c r="C716" s="50"/>
      <c r="D716" s="50"/>
      <c r="E716" s="50"/>
      <c r="F716" s="50"/>
      <c r="G716" s="50"/>
    </row>
    <row r="717" ht="54.0" customHeight="1">
      <c r="A717" s="50"/>
      <c r="B717" s="50"/>
      <c r="C717" s="50"/>
      <c r="D717" s="50"/>
      <c r="E717" s="50"/>
      <c r="F717" s="50"/>
      <c r="G717" s="50"/>
    </row>
    <row r="718" ht="54.0" customHeight="1">
      <c r="A718" s="50"/>
      <c r="B718" s="50"/>
      <c r="C718" s="50"/>
      <c r="D718" s="50"/>
      <c r="E718" s="50"/>
      <c r="F718" s="50"/>
      <c r="G718" s="50"/>
    </row>
    <row r="719" ht="54.0" customHeight="1">
      <c r="A719" s="50"/>
      <c r="B719" s="50"/>
      <c r="C719" s="50"/>
      <c r="D719" s="50"/>
      <c r="E719" s="50"/>
      <c r="F719" s="50"/>
      <c r="G719" s="50"/>
    </row>
    <row r="720" ht="54.0" customHeight="1">
      <c r="A720" s="50"/>
      <c r="B720" s="50"/>
      <c r="C720" s="50"/>
      <c r="D720" s="50"/>
      <c r="E720" s="50"/>
      <c r="F720" s="50"/>
      <c r="G720" s="50"/>
    </row>
    <row r="721" ht="54.0" customHeight="1">
      <c r="A721" s="50"/>
      <c r="B721" s="50"/>
      <c r="C721" s="50"/>
      <c r="D721" s="50"/>
      <c r="E721" s="50"/>
      <c r="F721" s="50"/>
      <c r="G721" s="50"/>
    </row>
    <row r="722" ht="54.0" customHeight="1">
      <c r="A722" s="50"/>
      <c r="B722" s="50"/>
      <c r="C722" s="50"/>
      <c r="D722" s="50"/>
      <c r="E722" s="50"/>
      <c r="F722" s="50"/>
      <c r="G722" s="50"/>
    </row>
    <row r="723" ht="54.0" customHeight="1">
      <c r="A723" s="50"/>
      <c r="B723" s="50"/>
      <c r="C723" s="50"/>
      <c r="D723" s="50"/>
      <c r="E723" s="50"/>
      <c r="F723" s="50"/>
      <c r="G723" s="50"/>
    </row>
    <row r="724" ht="54.0" customHeight="1">
      <c r="A724" s="50"/>
      <c r="B724" s="50"/>
      <c r="C724" s="50"/>
      <c r="D724" s="50"/>
      <c r="E724" s="50"/>
      <c r="F724" s="50"/>
      <c r="G724" s="50"/>
    </row>
    <row r="725" ht="54.0" customHeight="1">
      <c r="A725" s="50"/>
      <c r="B725" s="50"/>
      <c r="C725" s="50"/>
      <c r="D725" s="50"/>
      <c r="E725" s="50"/>
      <c r="F725" s="50"/>
      <c r="G725" s="50"/>
    </row>
    <row r="726" ht="54.0" customHeight="1">
      <c r="A726" s="50"/>
      <c r="B726" s="50"/>
      <c r="C726" s="50"/>
      <c r="D726" s="50"/>
      <c r="E726" s="50"/>
      <c r="F726" s="50"/>
      <c r="G726" s="50"/>
    </row>
    <row r="727" ht="54.0" customHeight="1">
      <c r="A727" s="50"/>
      <c r="B727" s="50"/>
      <c r="C727" s="50"/>
      <c r="D727" s="50"/>
      <c r="E727" s="50"/>
      <c r="F727" s="50"/>
      <c r="G727" s="50"/>
    </row>
    <row r="728" ht="54.0" customHeight="1">
      <c r="A728" s="50"/>
      <c r="B728" s="50"/>
      <c r="C728" s="50"/>
      <c r="D728" s="50"/>
      <c r="E728" s="50"/>
      <c r="F728" s="50"/>
      <c r="G728" s="50"/>
    </row>
    <row r="729" ht="54.0" customHeight="1">
      <c r="A729" s="50"/>
      <c r="B729" s="50"/>
      <c r="C729" s="50"/>
      <c r="D729" s="50"/>
      <c r="E729" s="50"/>
      <c r="F729" s="50"/>
      <c r="G729" s="50"/>
    </row>
    <row r="730" ht="54.0" customHeight="1">
      <c r="A730" s="50"/>
      <c r="B730" s="50"/>
      <c r="C730" s="50"/>
      <c r="D730" s="50"/>
      <c r="E730" s="50"/>
      <c r="F730" s="50"/>
      <c r="G730" s="50"/>
    </row>
    <row r="731" ht="54.0" customHeight="1">
      <c r="A731" s="50"/>
      <c r="B731" s="50"/>
      <c r="C731" s="50"/>
      <c r="D731" s="50"/>
      <c r="E731" s="50"/>
      <c r="F731" s="50"/>
      <c r="G731" s="50"/>
    </row>
    <row r="732" ht="54.0" customHeight="1">
      <c r="A732" s="50"/>
      <c r="B732" s="50"/>
      <c r="C732" s="50"/>
      <c r="D732" s="50"/>
      <c r="E732" s="50"/>
      <c r="F732" s="50"/>
      <c r="G732" s="50"/>
    </row>
    <row r="733" ht="54.0" customHeight="1">
      <c r="A733" s="50"/>
      <c r="B733" s="50"/>
      <c r="C733" s="50"/>
      <c r="D733" s="50"/>
      <c r="E733" s="50"/>
      <c r="F733" s="50"/>
      <c r="G733" s="50"/>
    </row>
    <row r="734" ht="54.0" customHeight="1">
      <c r="A734" s="50"/>
      <c r="B734" s="50"/>
      <c r="C734" s="50"/>
      <c r="D734" s="50"/>
      <c r="E734" s="50"/>
      <c r="F734" s="50"/>
      <c r="G734" s="50"/>
    </row>
    <row r="735" ht="54.0" customHeight="1">
      <c r="A735" s="50"/>
      <c r="B735" s="50"/>
      <c r="C735" s="50"/>
      <c r="D735" s="50"/>
      <c r="E735" s="50"/>
      <c r="F735" s="50"/>
      <c r="G735" s="50"/>
    </row>
    <row r="736" ht="54.0" customHeight="1">
      <c r="A736" s="50"/>
      <c r="B736" s="50"/>
      <c r="C736" s="50"/>
      <c r="D736" s="50"/>
      <c r="E736" s="50"/>
      <c r="F736" s="50"/>
      <c r="G736" s="50"/>
    </row>
    <row r="737" ht="54.0" customHeight="1">
      <c r="A737" s="50"/>
      <c r="B737" s="50"/>
      <c r="C737" s="50"/>
      <c r="D737" s="50"/>
      <c r="E737" s="50"/>
      <c r="F737" s="50"/>
      <c r="G737" s="50"/>
    </row>
    <row r="738" ht="54.0" customHeight="1">
      <c r="A738" s="50"/>
      <c r="B738" s="50"/>
      <c r="C738" s="50"/>
      <c r="D738" s="50"/>
      <c r="E738" s="50"/>
      <c r="F738" s="50"/>
      <c r="G738" s="50"/>
    </row>
    <row r="739" ht="54.0" customHeight="1">
      <c r="A739" s="50"/>
      <c r="B739" s="50"/>
      <c r="C739" s="50"/>
      <c r="D739" s="50"/>
      <c r="E739" s="50"/>
      <c r="F739" s="50"/>
      <c r="G739" s="50"/>
    </row>
    <row r="740" ht="54.0" customHeight="1">
      <c r="A740" s="50"/>
      <c r="B740" s="50"/>
      <c r="C740" s="50"/>
      <c r="D740" s="50"/>
      <c r="E740" s="50"/>
      <c r="F740" s="50"/>
      <c r="G740" s="50"/>
    </row>
    <row r="741" ht="54.0" customHeight="1">
      <c r="A741" s="50"/>
      <c r="B741" s="50"/>
      <c r="C741" s="50"/>
      <c r="D741" s="50"/>
      <c r="E741" s="50"/>
      <c r="F741" s="50"/>
      <c r="G741" s="50"/>
    </row>
    <row r="742" ht="54.0" customHeight="1">
      <c r="A742" s="50"/>
      <c r="B742" s="50"/>
      <c r="C742" s="50"/>
      <c r="D742" s="50"/>
      <c r="E742" s="50"/>
      <c r="F742" s="50"/>
      <c r="G742" s="50"/>
    </row>
    <row r="743" ht="54.0" customHeight="1">
      <c r="A743" s="50"/>
      <c r="B743" s="50"/>
      <c r="C743" s="50"/>
      <c r="D743" s="50"/>
      <c r="E743" s="50"/>
      <c r="F743" s="50"/>
      <c r="G743" s="50"/>
    </row>
    <row r="744" ht="54.0" customHeight="1">
      <c r="A744" s="50"/>
      <c r="B744" s="50"/>
      <c r="C744" s="50"/>
      <c r="D744" s="50"/>
      <c r="E744" s="50"/>
      <c r="F744" s="50"/>
      <c r="G744" s="50"/>
    </row>
    <row r="745" ht="54.0" customHeight="1">
      <c r="A745" s="50"/>
      <c r="B745" s="50"/>
      <c r="C745" s="50"/>
      <c r="D745" s="50"/>
      <c r="E745" s="50"/>
      <c r="F745" s="50"/>
      <c r="G745" s="50"/>
    </row>
    <row r="746" ht="54.0" customHeight="1">
      <c r="A746" s="50"/>
      <c r="B746" s="50"/>
      <c r="C746" s="50"/>
      <c r="D746" s="50"/>
      <c r="E746" s="50"/>
      <c r="F746" s="50"/>
      <c r="G746" s="50"/>
    </row>
    <row r="747" ht="54.0" customHeight="1">
      <c r="A747" s="50"/>
      <c r="B747" s="50"/>
      <c r="C747" s="50"/>
      <c r="D747" s="50"/>
      <c r="E747" s="50"/>
      <c r="F747" s="50"/>
      <c r="G747" s="50"/>
    </row>
    <row r="748" ht="54.0" customHeight="1">
      <c r="A748" s="50"/>
      <c r="B748" s="50"/>
      <c r="C748" s="50"/>
      <c r="D748" s="50"/>
      <c r="E748" s="50"/>
      <c r="F748" s="50"/>
      <c r="G748" s="50"/>
    </row>
    <row r="749" ht="54.0" customHeight="1">
      <c r="A749" s="50"/>
      <c r="B749" s="50"/>
      <c r="C749" s="50"/>
      <c r="D749" s="50"/>
      <c r="E749" s="50"/>
      <c r="F749" s="50"/>
      <c r="G749" s="50"/>
    </row>
    <row r="750" ht="54.0" customHeight="1">
      <c r="A750" s="50"/>
      <c r="B750" s="50"/>
      <c r="C750" s="50"/>
      <c r="D750" s="50"/>
      <c r="E750" s="50"/>
      <c r="F750" s="50"/>
      <c r="G750" s="50"/>
    </row>
    <row r="751" ht="54.0" customHeight="1">
      <c r="A751" s="50"/>
      <c r="B751" s="50"/>
      <c r="C751" s="50"/>
      <c r="D751" s="50"/>
      <c r="E751" s="50"/>
      <c r="F751" s="50"/>
      <c r="G751" s="50"/>
    </row>
    <row r="752" ht="54.0" customHeight="1">
      <c r="A752" s="50"/>
      <c r="B752" s="50"/>
      <c r="C752" s="50"/>
      <c r="D752" s="50"/>
      <c r="E752" s="50"/>
      <c r="F752" s="50"/>
      <c r="G752" s="50"/>
    </row>
    <row r="753" ht="54.0" customHeight="1">
      <c r="A753" s="50"/>
      <c r="B753" s="50"/>
      <c r="C753" s="50"/>
      <c r="D753" s="50"/>
      <c r="E753" s="50"/>
      <c r="F753" s="50"/>
      <c r="G753" s="50"/>
    </row>
    <row r="754" ht="54.0" customHeight="1">
      <c r="A754" s="50"/>
      <c r="B754" s="50"/>
      <c r="C754" s="50"/>
      <c r="D754" s="50"/>
      <c r="E754" s="50"/>
      <c r="F754" s="50"/>
      <c r="G754" s="50"/>
    </row>
    <row r="755" ht="54.0" customHeight="1">
      <c r="A755" s="50"/>
      <c r="B755" s="50"/>
      <c r="C755" s="50"/>
      <c r="D755" s="50"/>
      <c r="E755" s="50"/>
      <c r="F755" s="50"/>
      <c r="G755" s="50"/>
    </row>
    <row r="756" ht="54.0" customHeight="1">
      <c r="A756" s="50"/>
      <c r="B756" s="50"/>
      <c r="C756" s="50"/>
      <c r="D756" s="50"/>
      <c r="E756" s="50"/>
      <c r="F756" s="50"/>
      <c r="G756" s="50"/>
    </row>
    <row r="757" ht="54.0" customHeight="1">
      <c r="A757" s="50"/>
      <c r="B757" s="50"/>
      <c r="C757" s="50"/>
      <c r="D757" s="50"/>
      <c r="E757" s="50"/>
      <c r="F757" s="50"/>
      <c r="G757" s="50"/>
    </row>
    <row r="758" ht="54.0" customHeight="1">
      <c r="A758" s="50"/>
      <c r="B758" s="50"/>
      <c r="C758" s="50"/>
      <c r="D758" s="50"/>
      <c r="E758" s="50"/>
      <c r="F758" s="50"/>
      <c r="G758" s="50"/>
    </row>
    <row r="759" ht="54.0" customHeight="1">
      <c r="A759" s="50"/>
      <c r="B759" s="50"/>
      <c r="C759" s="50"/>
      <c r="D759" s="50"/>
      <c r="E759" s="50"/>
      <c r="F759" s="50"/>
      <c r="G759" s="50"/>
    </row>
    <row r="760" ht="54.0" customHeight="1">
      <c r="A760" s="50"/>
      <c r="B760" s="50"/>
      <c r="C760" s="50"/>
      <c r="D760" s="50"/>
      <c r="E760" s="50"/>
      <c r="F760" s="50"/>
      <c r="G760" s="50"/>
    </row>
    <row r="761" ht="54.0" customHeight="1">
      <c r="A761" s="50"/>
      <c r="B761" s="50"/>
      <c r="C761" s="50"/>
      <c r="D761" s="50"/>
      <c r="E761" s="50"/>
      <c r="F761" s="50"/>
      <c r="G761" s="50"/>
    </row>
    <row r="762" ht="54.0" customHeight="1">
      <c r="A762" s="50"/>
      <c r="B762" s="50"/>
      <c r="C762" s="50"/>
      <c r="D762" s="50"/>
      <c r="E762" s="50"/>
      <c r="F762" s="50"/>
      <c r="G762" s="50"/>
    </row>
    <row r="763" ht="54.0" customHeight="1">
      <c r="A763" s="50"/>
      <c r="B763" s="50"/>
      <c r="C763" s="50"/>
      <c r="D763" s="50"/>
      <c r="E763" s="50"/>
      <c r="F763" s="50"/>
      <c r="G763" s="50"/>
    </row>
    <row r="764" ht="54.0" customHeight="1">
      <c r="A764" s="50"/>
      <c r="B764" s="50"/>
      <c r="C764" s="50"/>
      <c r="D764" s="50"/>
      <c r="E764" s="50"/>
      <c r="F764" s="50"/>
      <c r="G764" s="50"/>
    </row>
    <row r="765" ht="54.0" customHeight="1">
      <c r="A765" s="50"/>
      <c r="B765" s="50"/>
      <c r="C765" s="50"/>
      <c r="D765" s="50"/>
      <c r="E765" s="50"/>
      <c r="F765" s="50"/>
      <c r="G765" s="50"/>
    </row>
    <row r="766" ht="54.0" customHeight="1">
      <c r="A766" s="50"/>
      <c r="B766" s="50"/>
      <c r="C766" s="50"/>
      <c r="D766" s="50"/>
      <c r="E766" s="50"/>
      <c r="F766" s="50"/>
      <c r="G766" s="50"/>
    </row>
    <row r="767" ht="54.0" customHeight="1">
      <c r="A767" s="50"/>
      <c r="B767" s="50"/>
      <c r="C767" s="50"/>
      <c r="D767" s="50"/>
      <c r="E767" s="50"/>
      <c r="F767" s="50"/>
      <c r="G767" s="50"/>
    </row>
    <row r="768" ht="54.0" customHeight="1">
      <c r="A768" s="50"/>
      <c r="B768" s="50"/>
      <c r="C768" s="50"/>
      <c r="D768" s="50"/>
      <c r="E768" s="50"/>
      <c r="F768" s="50"/>
      <c r="G768" s="50"/>
    </row>
    <row r="769" ht="54.0" customHeight="1">
      <c r="A769" s="50"/>
      <c r="B769" s="50"/>
      <c r="C769" s="50"/>
      <c r="D769" s="50"/>
      <c r="E769" s="50"/>
      <c r="F769" s="50"/>
      <c r="G769" s="50"/>
    </row>
    <row r="770" ht="54.0" customHeight="1">
      <c r="A770" s="50"/>
      <c r="B770" s="50"/>
      <c r="C770" s="50"/>
      <c r="D770" s="50"/>
      <c r="E770" s="50"/>
      <c r="F770" s="50"/>
      <c r="G770" s="50"/>
    </row>
    <row r="771" ht="54.0" customHeight="1">
      <c r="A771" s="50"/>
      <c r="B771" s="50"/>
      <c r="C771" s="50"/>
      <c r="D771" s="50"/>
      <c r="E771" s="50"/>
      <c r="F771" s="50"/>
      <c r="G771" s="50"/>
    </row>
    <row r="772" ht="54.0" customHeight="1">
      <c r="A772" s="50"/>
      <c r="B772" s="50"/>
      <c r="C772" s="50"/>
      <c r="D772" s="50"/>
      <c r="E772" s="50"/>
      <c r="F772" s="50"/>
      <c r="G772" s="50"/>
    </row>
    <row r="773" ht="54.0" customHeight="1">
      <c r="A773" s="50"/>
      <c r="B773" s="50"/>
      <c r="C773" s="50"/>
      <c r="D773" s="50"/>
      <c r="E773" s="50"/>
      <c r="F773" s="50"/>
      <c r="G773" s="50"/>
    </row>
    <row r="774" ht="54.0" customHeight="1">
      <c r="A774" s="50"/>
      <c r="B774" s="50"/>
      <c r="C774" s="50"/>
      <c r="D774" s="50"/>
      <c r="E774" s="50"/>
      <c r="F774" s="50"/>
      <c r="G774" s="50"/>
    </row>
    <row r="775" ht="54.0" customHeight="1">
      <c r="A775" s="50"/>
      <c r="B775" s="50"/>
      <c r="C775" s="50"/>
      <c r="D775" s="50"/>
      <c r="E775" s="50"/>
      <c r="F775" s="50"/>
      <c r="G775" s="50"/>
    </row>
    <row r="776" ht="54.0" customHeight="1">
      <c r="A776" s="50"/>
      <c r="B776" s="50"/>
      <c r="C776" s="50"/>
      <c r="D776" s="50"/>
      <c r="E776" s="50"/>
      <c r="F776" s="50"/>
      <c r="G776" s="50"/>
    </row>
    <row r="777" ht="54.0" customHeight="1">
      <c r="A777" s="50"/>
      <c r="B777" s="50"/>
      <c r="C777" s="50"/>
      <c r="D777" s="50"/>
      <c r="E777" s="50"/>
      <c r="F777" s="50"/>
      <c r="G777" s="50"/>
    </row>
    <row r="778" ht="54.0" customHeight="1">
      <c r="A778" s="50"/>
      <c r="B778" s="50"/>
      <c r="C778" s="50"/>
      <c r="D778" s="50"/>
      <c r="E778" s="50"/>
      <c r="F778" s="50"/>
      <c r="G778" s="50"/>
    </row>
    <row r="779" ht="54.0" customHeight="1">
      <c r="A779" s="50"/>
      <c r="B779" s="50"/>
      <c r="C779" s="50"/>
      <c r="D779" s="50"/>
      <c r="E779" s="50"/>
      <c r="F779" s="50"/>
      <c r="G779" s="50"/>
    </row>
    <row r="780" ht="54.0" customHeight="1">
      <c r="A780" s="50"/>
      <c r="B780" s="50"/>
      <c r="C780" s="50"/>
      <c r="D780" s="50"/>
      <c r="E780" s="50"/>
      <c r="F780" s="50"/>
      <c r="G780" s="50"/>
    </row>
    <row r="781" ht="54.0" customHeight="1">
      <c r="A781" s="50"/>
      <c r="B781" s="50"/>
      <c r="C781" s="50"/>
      <c r="D781" s="50"/>
      <c r="E781" s="50"/>
      <c r="F781" s="50"/>
      <c r="G781" s="50"/>
    </row>
    <row r="782" ht="54.0" customHeight="1">
      <c r="A782" s="50"/>
      <c r="B782" s="50"/>
      <c r="C782" s="50"/>
      <c r="D782" s="50"/>
      <c r="E782" s="50"/>
      <c r="F782" s="50"/>
      <c r="G782" s="50"/>
    </row>
    <row r="783" ht="54.0" customHeight="1">
      <c r="A783" s="50"/>
      <c r="B783" s="50"/>
      <c r="C783" s="50"/>
      <c r="D783" s="50"/>
      <c r="E783" s="50"/>
      <c r="F783" s="50"/>
      <c r="G783" s="50"/>
    </row>
    <row r="784" ht="54.0" customHeight="1">
      <c r="A784" s="50"/>
      <c r="B784" s="50"/>
      <c r="C784" s="50"/>
      <c r="D784" s="50"/>
      <c r="E784" s="50"/>
      <c r="F784" s="50"/>
      <c r="G784" s="50"/>
    </row>
    <row r="785" ht="54.0" customHeight="1">
      <c r="A785" s="50"/>
      <c r="B785" s="50"/>
      <c r="C785" s="50"/>
      <c r="D785" s="50"/>
      <c r="E785" s="50"/>
      <c r="F785" s="50"/>
      <c r="G785" s="50"/>
    </row>
    <row r="786" ht="54.0" customHeight="1">
      <c r="A786" s="50"/>
      <c r="B786" s="50"/>
      <c r="C786" s="50"/>
      <c r="D786" s="50"/>
      <c r="E786" s="50"/>
      <c r="F786" s="50"/>
      <c r="G786" s="50"/>
    </row>
    <row r="787" ht="54.0" customHeight="1">
      <c r="A787" s="50"/>
      <c r="B787" s="50"/>
      <c r="C787" s="50"/>
      <c r="D787" s="50"/>
      <c r="E787" s="50"/>
      <c r="F787" s="50"/>
      <c r="G787" s="50"/>
    </row>
    <row r="788" ht="54.0" customHeight="1">
      <c r="A788" s="50"/>
      <c r="B788" s="50"/>
      <c r="C788" s="50"/>
      <c r="D788" s="50"/>
      <c r="E788" s="50"/>
      <c r="F788" s="50"/>
      <c r="G788" s="50"/>
    </row>
    <row r="789" ht="54.0" customHeight="1">
      <c r="A789" s="50"/>
      <c r="B789" s="50"/>
      <c r="C789" s="50"/>
      <c r="D789" s="50"/>
      <c r="E789" s="50"/>
      <c r="F789" s="50"/>
      <c r="G789" s="50"/>
    </row>
    <row r="790" ht="54.0" customHeight="1">
      <c r="A790" s="50"/>
      <c r="B790" s="50"/>
      <c r="C790" s="50"/>
      <c r="D790" s="50"/>
      <c r="E790" s="50"/>
      <c r="F790" s="50"/>
      <c r="G790" s="50"/>
    </row>
    <row r="791" ht="54.0" customHeight="1">
      <c r="A791" s="50"/>
      <c r="B791" s="50"/>
      <c r="C791" s="50"/>
      <c r="D791" s="50"/>
      <c r="E791" s="50"/>
      <c r="F791" s="50"/>
      <c r="G791" s="50"/>
    </row>
    <row r="792" ht="54.0" customHeight="1">
      <c r="A792" s="50"/>
      <c r="B792" s="50"/>
      <c r="C792" s="50"/>
      <c r="D792" s="50"/>
      <c r="E792" s="50"/>
      <c r="F792" s="50"/>
      <c r="G792" s="50"/>
    </row>
    <row r="793" ht="54.0" customHeight="1">
      <c r="A793" s="50"/>
      <c r="B793" s="50"/>
      <c r="C793" s="50"/>
      <c r="D793" s="50"/>
      <c r="E793" s="50"/>
      <c r="F793" s="50"/>
      <c r="G793" s="50"/>
    </row>
    <row r="794" ht="54.0" customHeight="1">
      <c r="A794" s="50"/>
      <c r="B794" s="50"/>
      <c r="C794" s="50"/>
      <c r="D794" s="50"/>
      <c r="E794" s="50"/>
      <c r="F794" s="50"/>
      <c r="G794" s="50"/>
    </row>
    <row r="795" ht="54.0" customHeight="1">
      <c r="A795" s="50"/>
      <c r="B795" s="50"/>
      <c r="C795" s="50"/>
      <c r="D795" s="50"/>
      <c r="E795" s="50"/>
      <c r="F795" s="50"/>
      <c r="G795" s="50"/>
    </row>
    <row r="796" ht="54.0" customHeight="1">
      <c r="A796" s="50"/>
      <c r="B796" s="50"/>
      <c r="C796" s="50"/>
      <c r="D796" s="50"/>
      <c r="E796" s="50"/>
      <c r="F796" s="50"/>
      <c r="G796" s="50"/>
    </row>
    <row r="797" ht="54.0" customHeight="1">
      <c r="A797" s="50"/>
      <c r="B797" s="50"/>
      <c r="C797" s="50"/>
      <c r="D797" s="50"/>
      <c r="E797" s="50"/>
      <c r="F797" s="50"/>
      <c r="G797" s="50"/>
    </row>
    <row r="798" ht="54.0" customHeight="1">
      <c r="A798" s="50"/>
      <c r="B798" s="50"/>
      <c r="C798" s="50"/>
      <c r="D798" s="50"/>
      <c r="E798" s="50"/>
      <c r="F798" s="50"/>
      <c r="G798" s="50"/>
    </row>
    <row r="799" ht="54.0" customHeight="1">
      <c r="A799" s="50"/>
      <c r="B799" s="50"/>
      <c r="C799" s="50"/>
      <c r="D799" s="50"/>
      <c r="E799" s="50"/>
      <c r="F799" s="50"/>
      <c r="G799" s="50"/>
    </row>
    <row r="800" ht="54.0" customHeight="1">
      <c r="A800" s="50"/>
      <c r="B800" s="50"/>
      <c r="C800" s="50"/>
      <c r="D800" s="50"/>
      <c r="E800" s="50"/>
      <c r="F800" s="50"/>
      <c r="G800" s="50"/>
    </row>
    <row r="801" ht="54.0" customHeight="1">
      <c r="A801" s="50"/>
      <c r="B801" s="50"/>
      <c r="C801" s="50"/>
      <c r="D801" s="50"/>
      <c r="E801" s="50"/>
      <c r="F801" s="50"/>
      <c r="G801" s="50"/>
    </row>
    <row r="802" ht="54.0" customHeight="1">
      <c r="A802" s="50"/>
      <c r="B802" s="50"/>
      <c r="C802" s="50"/>
      <c r="D802" s="50"/>
      <c r="E802" s="50"/>
      <c r="F802" s="50"/>
      <c r="G802" s="50"/>
    </row>
    <row r="803" ht="54.0" customHeight="1">
      <c r="A803" s="50"/>
      <c r="B803" s="50"/>
      <c r="C803" s="50"/>
      <c r="D803" s="50"/>
      <c r="E803" s="50"/>
      <c r="F803" s="50"/>
      <c r="G803" s="50"/>
    </row>
    <row r="804" ht="54.0" customHeight="1">
      <c r="A804" s="50"/>
      <c r="B804" s="50"/>
      <c r="C804" s="50"/>
      <c r="D804" s="50"/>
      <c r="E804" s="50"/>
      <c r="F804" s="50"/>
      <c r="G804" s="50"/>
    </row>
    <row r="805" ht="54.0" customHeight="1">
      <c r="A805" s="50"/>
      <c r="B805" s="50"/>
      <c r="C805" s="50"/>
      <c r="D805" s="50"/>
      <c r="E805" s="50"/>
      <c r="F805" s="50"/>
      <c r="G805" s="50"/>
    </row>
    <row r="806" ht="54.0" customHeight="1">
      <c r="A806" s="50"/>
      <c r="B806" s="50"/>
      <c r="C806" s="50"/>
      <c r="D806" s="50"/>
      <c r="E806" s="50"/>
      <c r="F806" s="50"/>
      <c r="G806" s="50"/>
    </row>
    <row r="807" ht="54.0" customHeight="1">
      <c r="A807" s="50"/>
      <c r="B807" s="50"/>
      <c r="C807" s="50"/>
      <c r="D807" s="50"/>
      <c r="E807" s="50"/>
      <c r="F807" s="50"/>
      <c r="G807" s="50"/>
    </row>
    <row r="808" ht="54.0" customHeight="1">
      <c r="A808" s="50"/>
      <c r="B808" s="50"/>
      <c r="C808" s="50"/>
      <c r="D808" s="50"/>
      <c r="E808" s="50"/>
      <c r="F808" s="50"/>
      <c r="G808" s="50"/>
    </row>
    <row r="809" ht="54.0" customHeight="1">
      <c r="A809" s="50"/>
      <c r="B809" s="50"/>
      <c r="C809" s="50"/>
      <c r="D809" s="50"/>
      <c r="E809" s="50"/>
      <c r="F809" s="50"/>
      <c r="G809" s="50"/>
    </row>
    <row r="810" ht="54.0" customHeight="1">
      <c r="A810" s="50"/>
      <c r="B810" s="50"/>
      <c r="C810" s="50"/>
      <c r="D810" s="50"/>
      <c r="E810" s="50"/>
      <c r="F810" s="50"/>
      <c r="G810" s="50"/>
    </row>
    <row r="811" ht="54.0" customHeight="1">
      <c r="A811" s="50"/>
      <c r="B811" s="50"/>
      <c r="C811" s="50"/>
      <c r="D811" s="50"/>
      <c r="E811" s="50"/>
      <c r="F811" s="50"/>
      <c r="G811" s="50"/>
    </row>
    <row r="812" ht="54.0" customHeight="1">
      <c r="A812" s="50"/>
      <c r="B812" s="50"/>
      <c r="C812" s="50"/>
      <c r="D812" s="50"/>
      <c r="E812" s="50"/>
      <c r="F812" s="50"/>
      <c r="G812" s="50"/>
    </row>
    <row r="813" ht="54.0" customHeight="1">
      <c r="A813" s="50"/>
      <c r="B813" s="50"/>
      <c r="C813" s="50"/>
      <c r="D813" s="50"/>
      <c r="E813" s="50"/>
      <c r="F813" s="50"/>
      <c r="G813" s="50"/>
    </row>
    <row r="814" ht="54.0" customHeight="1">
      <c r="A814" s="50"/>
      <c r="B814" s="50"/>
      <c r="C814" s="50"/>
      <c r="D814" s="50"/>
      <c r="E814" s="50"/>
      <c r="F814" s="50"/>
      <c r="G814" s="50"/>
    </row>
    <row r="815" ht="54.0" customHeight="1">
      <c r="A815" s="50"/>
      <c r="B815" s="50"/>
      <c r="C815" s="50"/>
      <c r="D815" s="50"/>
      <c r="E815" s="50"/>
      <c r="F815" s="50"/>
      <c r="G815" s="50"/>
    </row>
    <row r="816" ht="54.0" customHeight="1">
      <c r="A816" s="50"/>
      <c r="B816" s="50"/>
      <c r="C816" s="50"/>
      <c r="D816" s="50"/>
      <c r="E816" s="50"/>
      <c r="F816" s="50"/>
      <c r="G816" s="50"/>
    </row>
    <row r="817" ht="54.0" customHeight="1">
      <c r="A817" s="50"/>
      <c r="B817" s="50"/>
      <c r="C817" s="50"/>
      <c r="D817" s="50"/>
      <c r="E817" s="50"/>
      <c r="F817" s="50"/>
      <c r="G817" s="50"/>
    </row>
    <row r="818" ht="54.0" customHeight="1">
      <c r="A818" s="50"/>
      <c r="B818" s="50"/>
      <c r="C818" s="50"/>
      <c r="D818" s="50"/>
      <c r="E818" s="50"/>
      <c r="F818" s="50"/>
      <c r="G818" s="50"/>
    </row>
    <row r="819" ht="54.0" customHeight="1">
      <c r="A819" s="50"/>
      <c r="B819" s="50"/>
      <c r="C819" s="50"/>
      <c r="D819" s="50"/>
      <c r="E819" s="50"/>
      <c r="F819" s="50"/>
      <c r="G819" s="50"/>
    </row>
    <row r="820" ht="54.0" customHeight="1">
      <c r="A820" s="50"/>
      <c r="B820" s="50"/>
      <c r="C820" s="50"/>
      <c r="D820" s="50"/>
      <c r="E820" s="50"/>
      <c r="F820" s="50"/>
      <c r="G820" s="50"/>
    </row>
    <row r="821" ht="54.0" customHeight="1">
      <c r="A821" s="50"/>
      <c r="B821" s="50"/>
      <c r="C821" s="50"/>
      <c r="D821" s="50"/>
      <c r="E821" s="50"/>
      <c r="F821" s="50"/>
      <c r="G821" s="50"/>
    </row>
    <row r="822" ht="54.0" customHeight="1">
      <c r="A822" s="50"/>
      <c r="B822" s="50"/>
      <c r="C822" s="50"/>
      <c r="D822" s="50"/>
      <c r="E822" s="50"/>
      <c r="F822" s="50"/>
      <c r="G822" s="50"/>
    </row>
    <row r="823" ht="54.0" customHeight="1">
      <c r="A823" s="50"/>
      <c r="B823" s="50"/>
      <c r="C823" s="50"/>
      <c r="D823" s="50"/>
      <c r="E823" s="50"/>
      <c r="F823" s="50"/>
      <c r="G823" s="50"/>
    </row>
    <row r="824" ht="54.0" customHeight="1">
      <c r="A824" s="50"/>
      <c r="B824" s="50"/>
      <c r="C824" s="50"/>
      <c r="D824" s="50"/>
      <c r="E824" s="50"/>
      <c r="F824" s="50"/>
      <c r="G824" s="50"/>
    </row>
    <row r="825" ht="54.0" customHeight="1">
      <c r="A825" s="50"/>
      <c r="B825" s="50"/>
      <c r="C825" s="50"/>
      <c r="D825" s="50"/>
      <c r="E825" s="50"/>
      <c r="F825" s="50"/>
      <c r="G825" s="50"/>
    </row>
    <row r="826" ht="54.0" customHeight="1">
      <c r="A826" s="50"/>
      <c r="B826" s="50"/>
      <c r="C826" s="50"/>
      <c r="D826" s="50"/>
      <c r="E826" s="50"/>
      <c r="F826" s="50"/>
      <c r="G826" s="50"/>
    </row>
    <row r="827" ht="54.0" customHeight="1">
      <c r="A827" s="50"/>
      <c r="B827" s="50"/>
      <c r="C827" s="50"/>
      <c r="D827" s="50"/>
      <c r="E827" s="50"/>
      <c r="F827" s="50"/>
      <c r="G827" s="50"/>
    </row>
    <row r="828" ht="54.0" customHeight="1">
      <c r="A828" s="50"/>
      <c r="B828" s="50"/>
      <c r="C828" s="50"/>
      <c r="D828" s="50"/>
      <c r="E828" s="50"/>
      <c r="F828" s="50"/>
      <c r="G828" s="50"/>
    </row>
    <row r="829" ht="54.0" customHeight="1">
      <c r="A829" s="50"/>
      <c r="B829" s="50"/>
      <c r="C829" s="50"/>
      <c r="D829" s="50"/>
      <c r="E829" s="50"/>
      <c r="F829" s="50"/>
      <c r="G829" s="50"/>
    </row>
    <row r="830" ht="54.0" customHeight="1">
      <c r="A830" s="50"/>
      <c r="B830" s="50"/>
      <c r="C830" s="50"/>
      <c r="D830" s="50"/>
      <c r="E830" s="50"/>
      <c r="F830" s="50"/>
      <c r="G830" s="50"/>
    </row>
    <row r="831" ht="54.0" customHeight="1">
      <c r="A831" s="50"/>
      <c r="B831" s="50"/>
      <c r="C831" s="50"/>
      <c r="D831" s="50"/>
      <c r="E831" s="50"/>
      <c r="F831" s="50"/>
      <c r="G831" s="50"/>
    </row>
    <row r="832" ht="54.0" customHeight="1">
      <c r="A832" s="50"/>
      <c r="B832" s="50"/>
      <c r="C832" s="50"/>
      <c r="D832" s="50"/>
      <c r="E832" s="50"/>
      <c r="F832" s="50"/>
      <c r="G832" s="50"/>
    </row>
    <row r="833" ht="54.0" customHeight="1">
      <c r="A833" s="50"/>
      <c r="B833" s="50"/>
      <c r="C833" s="50"/>
      <c r="D833" s="50"/>
      <c r="E833" s="50"/>
      <c r="F833" s="50"/>
      <c r="G833" s="50"/>
    </row>
    <row r="834" ht="54.0" customHeight="1">
      <c r="A834" s="50"/>
      <c r="B834" s="50"/>
      <c r="C834" s="50"/>
      <c r="D834" s="50"/>
      <c r="E834" s="50"/>
      <c r="F834" s="50"/>
      <c r="G834" s="50"/>
    </row>
    <row r="835" ht="54.0" customHeight="1">
      <c r="A835" s="50"/>
      <c r="B835" s="50"/>
      <c r="C835" s="50"/>
      <c r="D835" s="50"/>
      <c r="E835" s="50"/>
      <c r="F835" s="50"/>
      <c r="G835" s="50"/>
    </row>
    <row r="836" ht="54.0" customHeight="1">
      <c r="A836" s="50"/>
      <c r="B836" s="50"/>
      <c r="C836" s="50"/>
      <c r="D836" s="50"/>
      <c r="E836" s="50"/>
      <c r="F836" s="50"/>
      <c r="G836" s="50"/>
    </row>
    <row r="837" ht="54.0" customHeight="1">
      <c r="A837" s="50"/>
      <c r="B837" s="50"/>
      <c r="C837" s="50"/>
      <c r="D837" s="50"/>
      <c r="E837" s="50"/>
      <c r="F837" s="50"/>
      <c r="G837" s="50"/>
    </row>
    <row r="838" ht="54.0" customHeight="1">
      <c r="A838" s="50"/>
      <c r="B838" s="50"/>
      <c r="C838" s="50"/>
      <c r="D838" s="50"/>
      <c r="E838" s="50"/>
      <c r="F838" s="50"/>
      <c r="G838" s="50"/>
    </row>
    <row r="839" ht="54.0" customHeight="1">
      <c r="A839" s="50"/>
      <c r="B839" s="50"/>
      <c r="C839" s="50"/>
      <c r="D839" s="50"/>
      <c r="E839" s="50"/>
      <c r="F839" s="50"/>
      <c r="G839" s="50"/>
    </row>
    <row r="840" ht="54.0" customHeight="1">
      <c r="A840" s="50"/>
      <c r="B840" s="50"/>
      <c r="C840" s="50"/>
      <c r="D840" s="50"/>
      <c r="E840" s="50"/>
      <c r="F840" s="50"/>
      <c r="G840" s="50"/>
    </row>
    <row r="841" ht="54.0" customHeight="1">
      <c r="A841" s="50"/>
      <c r="B841" s="50"/>
      <c r="C841" s="50"/>
      <c r="D841" s="50"/>
      <c r="E841" s="50"/>
      <c r="F841" s="50"/>
      <c r="G841" s="50"/>
    </row>
    <row r="842" ht="54.0" customHeight="1">
      <c r="A842" s="50"/>
      <c r="B842" s="50"/>
      <c r="C842" s="50"/>
      <c r="D842" s="50"/>
      <c r="E842" s="50"/>
      <c r="F842" s="50"/>
      <c r="G842" s="50"/>
    </row>
    <row r="843" ht="54.0" customHeight="1">
      <c r="A843" s="50"/>
      <c r="B843" s="50"/>
      <c r="C843" s="50"/>
      <c r="D843" s="50"/>
      <c r="E843" s="50"/>
      <c r="F843" s="50"/>
      <c r="G843" s="50"/>
    </row>
    <row r="844" ht="54.0" customHeight="1">
      <c r="A844" s="50"/>
      <c r="B844" s="50"/>
      <c r="C844" s="50"/>
      <c r="D844" s="50"/>
      <c r="E844" s="50"/>
      <c r="F844" s="50"/>
      <c r="G844" s="50"/>
    </row>
    <row r="845" ht="54.0" customHeight="1">
      <c r="A845" s="50"/>
      <c r="B845" s="50"/>
      <c r="C845" s="50"/>
      <c r="D845" s="50"/>
      <c r="E845" s="50"/>
      <c r="F845" s="50"/>
      <c r="G845" s="50"/>
    </row>
    <row r="846" ht="54.0" customHeight="1">
      <c r="A846" s="50"/>
      <c r="B846" s="50"/>
      <c r="C846" s="50"/>
      <c r="D846" s="50"/>
      <c r="E846" s="50"/>
      <c r="F846" s="50"/>
      <c r="G846" s="50"/>
    </row>
    <row r="847" ht="54.0" customHeight="1">
      <c r="A847" s="50"/>
      <c r="B847" s="50"/>
      <c r="C847" s="50"/>
      <c r="D847" s="50"/>
      <c r="E847" s="50"/>
      <c r="F847" s="50"/>
      <c r="G847" s="50"/>
    </row>
    <row r="848" ht="54.0" customHeight="1">
      <c r="A848" s="50"/>
      <c r="B848" s="50"/>
      <c r="C848" s="50"/>
      <c r="D848" s="50"/>
      <c r="E848" s="50"/>
      <c r="F848" s="50"/>
      <c r="G848" s="50"/>
    </row>
    <row r="849" ht="54.0" customHeight="1">
      <c r="A849" s="50"/>
      <c r="B849" s="50"/>
      <c r="C849" s="50"/>
      <c r="D849" s="50"/>
      <c r="E849" s="50"/>
      <c r="F849" s="50"/>
      <c r="G849" s="50"/>
    </row>
    <row r="850" ht="54.0" customHeight="1">
      <c r="A850" s="50"/>
      <c r="B850" s="50"/>
      <c r="C850" s="50"/>
      <c r="D850" s="50"/>
      <c r="E850" s="50"/>
      <c r="F850" s="50"/>
      <c r="G850" s="50"/>
    </row>
    <row r="851" ht="54.0" customHeight="1">
      <c r="A851" s="50"/>
      <c r="B851" s="50"/>
      <c r="C851" s="50"/>
      <c r="D851" s="50"/>
      <c r="E851" s="50"/>
      <c r="F851" s="50"/>
      <c r="G851" s="50"/>
    </row>
    <row r="852" ht="54.0" customHeight="1">
      <c r="A852" s="50"/>
      <c r="B852" s="50"/>
      <c r="C852" s="50"/>
      <c r="D852" s="50"/>
      <c r="E852" s="50"/>
      <c r="F852" s="50"/>
      <c r="G852" s="50"/>
    </row>
    <row r="853" ht="54.0" customHeight="1">
      <c r="A853" s="50"/>
      <c r="B853" s="50"/>
      <c r="C853" s="50"/>
      <c r="D853" s="50"/>
      <c r="E853" s="50"/>
      <c r="F853" s="50"/>
      <c r="G853" s="50"/>
    </row>
    <row r="854" ht="54.0" customHeight="1">
      <c r="A854" s="50"/>
      <c r="B854" s="50"/>
      <c r="C854" s="50"/>
      <c r="D854" s="50"/>
      <c r="E854" s="50"/>
      <c r="F854" s="50"/>
      <c r="G854" s="50"/>
    </row>
    <row r="855" ht="54.0" customHeight="1">
      <c r="A855" s="50"/>
      <c r="B855" s="50"/>
      <c r="C855" s="50"/>
      <c r="D855" s="50"/>
      <c r="E855" s="50"/>
      <c r="F855" s="50"/>
      <c r="G855" s="50"/>
    </row>
    <row r="856" ht="54.0" customHeight="1">
      <c r="A856" s="50"/>
      <c r="B856" s="50"/>
      <c r="C856" s="50"/>
      <c r="D856" s="50"/>
      <c r="E856" s="50"/>
      <c r="F856" s="50"/>
      <c r="G856" s="50"/>
    </row>
    <row r="857" ht="54.0" customHeight="1">
      <c r="A857" s="50"/>
      <c r="B857" s="50"/>
      <c r="C857" s="50"/>
      <c r="D857" s="50"/>
      <c r="E857" s="50"/>
      <c r="F857" s="50"/>
      <c r="G857" s="50"/>
    </row>
    <row r="858" ht="54.0" customHeight="1">
      <c r="A858" s="50"/>
      <c r="B858" s="50"/>
      <c r="C858" s="50"/>
      <c r="D858" s="50"/>
      <c r="E858" s="50"/>
      <c r="F858" s="50"/>
      <c r="G858" s="50"/>
    </row>
    <row r="859" ht="54.0" customHeight="1">
      <c r="A859" s="50"/>
      <c r="B859" s="50"/>
      <c r="C859" s="50"/>
      <c r="D859" s="50"/>
      <c r="E859" s="50"/>
      <c r="F859" s="50"/>
      <c r="G859" s="50"/>
    </row>
    <row r="860" ht="54.0" customHeight="1">
      <c r="A860" s="50"/>
      <c r="B860" s="50"/>
      <c r="C860" s="50"/>
      <c r="D860" s="50"/>
      <c r="E860" s="50"/>
      <c r="F860" s="50"/>
      <c r="G860" s="50"/>
    </row>
    <row r="861" ht="54.0" customHeight="1">
      <c r="A861" s="50"/>
      <c r="B861" s="50"/>
      <c r="C861" s="50"/>
      <c r="D861" s="50"/>
      <c r="E861" s="50"/>
      <c r="F861" s="50"/>
      <c r="G861" s="50"/>
    </row>
    <row r="862" ht="54.0" customHeight="1">
      <c r="A862" s="50"/>
      <c r="B862" s="50"/>
      <c r="C862" s="50"/>
      <c r="D862" s="50"/>
      <c r="E862" s="50"/>
      <c r="F862" s="50"/>
      <c r="G862" s="50"/>
    </row>
    <row r="863" ht="54.0" customHeight="1">
      <c r="A863" s="50"/>
      <c r="B863" s="50"/>
      <c r="C863" s="50"/>
      <c r="D863" s="50"/>
      <c r="E863" s="50"/>
      <c r="F863" s="50"/>
      <c r="G863" s="50"/>
    </row>
    <row r="864" ht="54.0" customHeight="1">
      <c r="A864" s="50"/>
      <c r="B864" s="50"/>
      <c r="C864" s="50"/>
      <c r="D864" s="50"/>
      <c r="E864" s="50"/>
      <c r="F864" s="50"/>
      <c r="G864" s="50"/>
    </row>
    <row r="865" ht="54.0" customHeight="1">
      <c r="A865" s="50"/>
      <c r="B865" s="50"/>
      <c r="C865" s="50"/>
      <c r="D865" s="50"/>
      <c r="E865" s="50"/>
      <c r="F865" s="50"/>
      <c r="G865" s="50"/>
    </row>
    <row r="866" ht="54.0" customHeight="1">
      <c r="A866" s="50"/>
      <c r="B866" s="50"/>
      <c r="C866" s="50"/>
      <c r="D866" s="50"/>
      <c r="E866" s="50"/>
      <c r="F866" s="50"/>
      <c r="G866" s="50"/>
    </row>
    <row r="867" ht="54.0" customHeight="1">
      <c r="A867" s="50"/>
      <c r="B867" s="50"/>
      <c r="C867" s="50"/>
      <c r="D867" s="50"/>
      <c r="E867" s="50"/>
      <c r="F867" s="50"/>
      <c r="G867" s="50"/>
    </row>
    <row r="868" ht="54.0" customHeight="1">
      <c r="A868" s="50"/>
      <c r="B868" s="50"/>
      <c r="C868" s="50"/>
      <c r="D868" s="50"/>
      <c r="E868" s="50"/>
      <c r="F868" s="50"/>
      <c r="G868" s="50"/>
    </row>
    <row r="869" ht="54.0" customHeight="1">
      <c r="A869" s="50"/>
      <c r="B869" s="50"/>
      <c r="C869" s="50"/>
      <c r="D869" s="50"/>
      <c r="E869" s="50"/>
      <c r="F869" s="50"/>
      <c r="G869" s="50"/>
    </row>
    <row r="870" ht="54.0" customHeight="1">
      <c r="A870" s="50"/>
      <c r="B870" s="50"/>
      <c r="C870" s="50"/>
      <c r="D870" s="50"/>
      <c r="E870" s="50"/>
      <c r="F870" s="50"/>
      <c r="G870" s="50"/>
    </row>
    <row r="871" ht="54.0" customHeight="1">
      <c r="A871" s="50"/>
      <c r="B871" s="50"/>
      <c r="C871" s="50"/>
      <c r="D871" s="50"/>
      <c r="E871" s="50"/>
      <c r="F871" s="50"/>
      <c r="G871" s="50"/>
    </row>
    <row r="872" ht="54.0" customHeight="1">
      <c r="A872" s="50"/>
      <c r="B872" s="50"/>
      <c r="C872" s="50"/>
      <c r="D872" s="50"/>
      <c r="E872" s="50"/>
      <c r="F872" s="50"/>
      <c r="G872" s="50"/>
    </row>
    <row r="873" ht="54.0" customHeight="1">
      <c r="A873" s="50"/>
      <c r="B873" s="50"/>
      <c r="C873" s="50"/>
      <c r="D873" s="50"/>
      <c r="E873" s="50"/>
      <c r="F873" s="50"/>
      <c r="G873" s="50"/>
    </row>
    <row r="874" ht="54.0" customHeight="1">
      <c r="A874" s="50"/>
      <c r="B874" s="50"/>
      <c r="C874" s="50"/>
      <c r="D874" s="50"/>
      <c r="E874" s="50"/>
      <c r="F874" s="50"/>
      <c r="G874" s="50"/>
    </row>
    <row r="875" ht="54.0" customHeight="1">
      <c r="A875" s="50"/>
      <c r="B875" s="50"/>
      <c r="C875" s="50"/>
      <c r="D875" s="50"/>
      <c r="E875" s="50"/>
      <c r="F875" s="50"/>
      <c r="G875" s="50"/>
    </row>
    <row r="876" ht="54.0" customHeight="1">
      <c r="A876" s="50"/>
      <c r="B876" s="50"/>
      <c r="C876" s="50"/>
      <c r="D876" s="50"/>
      <c r="E876" s="50"/>
      <c r="F876" s="50"/>
      <c r="G876" s="50"/>
    </row>
    <row r="877" ht="54.0" customHeight="1">
      <c r="A877" s="50"/>
      <c r="B877" s="50"/>
      <c r="C877" s="50"/>
      <c r="D877" s="50"/>
      <c r="E877" s="50"/>
      <c r="F877" s="50"/>
      <c r="G877" s="50"/>
    </row>
    <row r="878" ht="54.0" customHeight="1">
      <c r="A878" s="50"/>
      <c r="B878" s="50"/>
      <c r="C878" s="50"/>
      <c r="D878" s="50"/>
      <c r="E878" s="50"/>
      <c r="F878" s="50"/>
      <c r="G878" s="50"/>
    </row>
    <row r="879" ht="54.0" customHeight="1">
      <c r="A879" s="50"/>
      <c r="B879" s="50"/>
      <c r="C879" s="50"/>
      <c r="D879" s="50"/>
      <c r="E879" s="50"/>
      <c r="F879" s="50"/>
      <c r="G879" s="50"/>
    </row>
    <row r="880" ht="54.0" customHeight="1">
      <c r="A880" s="50"/>
      <c r="B880" s="50"/>
      <c r="C880" s="50"/>
      <c r="D880" s="50"/>
      <c r="E880" s="50"/>
      <c r="F880" s="50"/>
      <c r="G880" s="50"/>
    </row>
    <row r="881" ht="54.0" customHeight="1">
      <c r="A881" s="50"/>
      <c r="B881" s="50"/>
      <c r="C881" s="50"/>
      <c r="D881" s="50"/>
      <c r="E881" s="50"/>
      <c r="F881" s="50"/>
      <c r="G881" s="50"/>
    </row>
    <row r="882" ht="54.0" customHeight="1">
      <c r="A882" s="50"/>
      <c r="B882" s="50"/>
      <c r="C882" s="50"/>
      <c r="D882" s="50"/>
      <c r="E882" s="50"/>
      <c r="F882" s="50"/>
      <c r="G882" s="50"/>
    </row>
    <row r="883" ht="54.0" customHeight="1">
      <c r="A883" s="50"/>
      <c r="B883" s="50"/>
      <c r="C883" s="50"/>
      <c r="D883" s="50"/>
      <c r="E883" s="50"/>
      <c r="F883" s="50"/>
      <c r="G883" s="50"/>
    </row>
    <row r="884" ht="54.0" customHeight="1">
      <c r="A884" s="50"/>
      <c r="B884" s="50"/>
      <c r="C884" s="50"/>
      <c r="D884" s="50"/>
      <c r="E884" s="50"/>
      <c r="F884" s="50"/>
      <c r="G884" s="50"/>
    </row>
    <row r="885" ht="54.0" customHeight="1">
      <c r="A885" s="50"/>
      <c r="B885" s="50"/>
      <c r="C885" s="50"/>
      <c r="D885" s="50"/>
      <c r="E885" s="50"/>
      <c r="F885" s="50"/>
      <c r="G885" s="50"/>
    </row>
    <row r="886" ht="54.0" customHeight="1">
      <c r="A886" s="50"/>
      <c r="B886" s="50"/>
      <c r="C886" s="50"/>
      <c r="D886" s="50"/>
      <c r="E886" s="50"/>
      <c r="F886" s="50"/>
      <c r="G886" s="50"/>
    </row>
    <row r="887" ht="54.0" customHeight="1">
      <c r="A887" s="50"/>
      <c r="B887" s="50"/>
      <c r="C887" s="50"/>
      <c r="D887" s="50"/>
      <c r="E887" s="50"/>
      <c r="F887" s="50"/>
      <c r="G887" s="50"/>
    </row>
    <row r="888" ht="54.0" customHeight="1">
      <c r="A888" s="50"/>
      <c r="B888" s="50"/>
      <c r="C888" s="50"/>
      <c r="D888" s="50"/>
      <c r="E888" s="50"/>
      <c r="F888" s="50"/>
      <c r="G888" s="50"/>
    </row>
    <row r="889" ht="54.0" customHeight="1">
      <c r="A889" s="50"/>
      <c r="B889" s="50"/>
      <c r="C889" s="50"/>
      <c r="D889" s="50"/>
      <c r="E889" s="50"/>
      <c r="F889" s="50"/>
      <c r="G889" s="50"/>
    </row>
    <row r="890" ht="54.0" customHeight="1">
      <c r="A890" s="50"/>
      <c r="B890" s="50"/>
      <c r="C890" s="50"/>
      <c r="D890" s="50"/>
      <c r="E890" s="50"/>
      <c r="F890" s="50"/>
      <c r="G890" s="50"/>
    </row>
    <row r="891" ht="54.0" customHeight="1">
      <c r="A891" s="50"/>
      <c r="B891" s="50"/>
      <c r="C891" s="50"/>
      <c r="D891" s="50"/>
      <c r="E891" s="50"/>
      <c r="F891" s="50"/>
      <c r="G891" s="50"/>
    </row>
    <row r="892" ht="54.0" customHeight="1">
      <c r="A892" s="50"/>
      <c r="B892" s="50"/>
      <c r="C892" s="50"/>
      <c r="D892" s="50"/>
      <c r="E892" s="50"/>
      <c r="F892" s="50"/>
      <c r="G892" s="50"/>
    </row>
    <row r="893" ht="54.0" customHeight="1">
      <c r="A893" s="50"/>
      <c r="B893" s="50"/>
      <c r="C893" s="50"/>
      <c r="D893" s="50"/>
      <c r="E893" s="50"/>
      <c r="F893" s="50"/>
      <c r="G893" s="50"/>
    </row>
    <row r="894" ht="54.0" customHeight="1">
      <c r="A894" s="50"/>
      <c r="B894" s="50"/>
      <c r="C894" s="50"/>
      <c r="D894" s="50"/>
      <c r="E894" s="50"/>
      <c r="F894" s="50"/>
      <c r="G894" s="50"/>
    </row>
    <row r="895" ht="54.0" customHeight="1">
      <c r="A895" s="50"/>
      <c r="B895" s="50"/>
      <c r="C895" s="50"/>
      <c r="D895" s="50"/>
      <c r="E895" s="50"/>
      <c r="F895" s="50"/>
      <c r="G895" s="50"/>
    </row>
    <row r="896" ht="54.0" customHeight="1">
      <c r="A896" s="50"/>
      <c r="B896" s="50"/>
      <c r="C896" s="50"/>
      <c r="D896" s="50"/>
      <c r="E896" s="50"/>
      <c r="F896" s="50"/>
      <c r="G896" s="50"/>
    </row>
    <row r="897" ht="54.0" customHeight="1">
      <c r="A897" s="50"/>
      <c r="B897" s="50"/>
      <c r="C897" s="50"/>
      <c r="D897" s="50"/>
      <c r="E897" s="50"/>
      <c r="F897" s="50"/>
      <c r="G897" s="50"/>
    </row>
    <row r="898" ht="54.0" customHeight="1">
      <c r="A898" s="50"/>
      <c r="B898" s="50"/>
      <c r="C898" s="50"/>
      <c r="D898" s="50"/>
      <c r="E898" s="50"/>
      <c r="F898" s="50"/>
      <c r="G898" s="50"/>
    </row>
    <row r="899" ht="54.0" customHeight="1">
      <c r="A899" s="50"/>
      <c r="B899" s="50"/>
      <c r="C899" s="50"/>
      <c r="D899" s="50"/>
      <c r="E899" s="50"/>
      <c r="F899" s="50"/>
      <c r="G899" s="50"/>
    </row>
    <row r="900" ht="54.0" customHeight="1">
      <c r="A900" s="50"/>
      <c r="B900" s="50"/>
      <c r="C900" s="50"/>
      <c r="D900" s="50"/>
      <c r="E900" s="50"/>
      <c r="F900" s="50"/>
      <c r="G900" s="50"/>
    </row>
    <row r="901" ht="54.0" customHeight="1">
      <c r="A901" s="50"/>
      <c r="B901" s="50"/>
      <c r="C901" s="50"/>
      <c r="D901" s="50"/>
      <c r="E901" s="50"/>
      <c r="F901" s="50"/>
      <c r="G901" s="50"/>
    </row>
    <row r="902" ht="54.0" customHeight="1">
      <c r="A902" s="50"/>
      <c r="B902" s="50"/>
      <c r="C902" s="50"/>
      <c r="D902" s="50"/>
      <c r="E902" s="50"/>
      <c r="F902" s="50"/>
      <c r="G902" s="50"/>
    </row>
    <row r="903" ht="54.0" customHeight="1">
      <c r="A903" s="50"/>
      <c r="B903" s="50"/>
      <c r="C903" s="50"/>
      <c r="D903" s="50"/>
      <c r="E903" s="50"/>
      <c r="F903" s="50"/>
      <c r="G903" s="50"/>
    </row>
    <row r="904" ht="54.0" customHeight="1">
      <c r="A904" s="50"/>
      <c r="B904" s="50"/>
      <c r="C904" s="50"/>
      <c r="D904" s="50"/>
      <c r="E904" s="50"/>
      <c r="F904" s="50"/>
      <c r="G904" s="50"/>
    </row>
    <row r="905" ht="54.0" customHeight="1">
      <c r="A905" s="50"/>
      <c r="B905" s="50"/>
      <c r="C905" s="50"/>
      <c r="D905" s="50"/>
      <c r="E905" s="50"/>
      <c r="F905" s="50"/>
      <c r="G905" s="50"/>
    </row>
    <row r="906" ht="54.0" customHeight="1">
      <c r="A906" s="50"/>
      <c r="B906" s="50"/>
      <c r="C906" s="50"/>
      <c r="D906" s="50"/>
      <c r="E906" s="50"/>
      <c r="F906" s="50"/>
      <c r="G906" s="50"/>
    </row>
    <row r="907" ht="54.0" customHeight="1">
      <c r="A907" s="50"/>
      <c r="B907" s="50"/>
      <c r="C907" s="50"/>
      <c r="D907" s="50"/>
      <c r="E907" s="50"/>
      <c r="F907" s="50"/>
      <c r="G907" s="50"/>
    </row>
    <row r="908" ht="54.0" customHeight="1">
      <c r="A908" s="50"/>
      <c r="B908" s="50"/>
      <c r="C908" s="50"/>
      <c r="D908" s="50"/>
      <c r="E908" s="50"/>
      <c r="F908" s="50"/>
      <c r="G908" s="50"/>
    </row>
    <row r="909" ht="54.0" customHeight="1">
      <c r="A909" s="50"/>
      <c r="B909" s="50"/>
      <c r="C909" s="50"/>
      <c r="D909" s="50"/>
      <c r="E909" s="50"/>
      <c r="F909" s="50"/>
      <c r="G909" s="50"/>
    </row>
    <row r="910" ht="54.0" customHeight="1">
      <c r="A910" s="50"/>
      <c r="B910" s="50"/>
      <c r="C910" s="50"/>
      <c r="D910" s="50"/>
      <c r="E910" s="50"/>
      <c r="F910" s="50"/>
      <c r="G910" s="50"/>
    </row>
    <row r="911" ht="54.0" customHeight="1">
      <c r="A911" s="50"/>
      <c r="B911" s="50"/>
      <c r="C911" s="50"/>
      <c r="D911" s="50"/>
      <c r="E911" s="50"/>
      <c r="F911" s="50"/>
      <c r="G911" s="50"/>
    </row>
    <row r="912" ht="54.0" customHeight="1">
      <c r="A912" s="50"/>
      <c r="B912" s="50"/>
      <c r="C912" s="50"/>
      <c r="D912" s="50"/>
      <c r="E912" s="50"/>
      <c r="F912" s="50"/>
      <c r="G912" s="50"/>
    </row>
    <row r="913" ht="54.0" customHeight="1">
      <c r="A913" s="50"/>
      <c r="B913" s="50"/>
      <c r="C913" s="50"/>
      <c r="D913" s="50"/>
      <c r="E913" s="50"/>
      <c r="F913" s="50"/>
      <c r="G913" s="50"/>
    </row>
    <row r="914" ht="54.0" customHeight="1">
      <c r="A914" s="50"/>
      <c r="B914" s="50"/>
      <c r="C914" s="50"/>
      <c r="D914" s="50"/>
      <c r="E914" s="50"/>
      <c r="F914" s="50"/>
      <c r="G914" s="50"/>
    </row>
    <row r="915" ht="54.0" customHeight="1">
      <c r="A915" s="50"/>
      <c r="B915" s="50"/>
      <c r="C915" s="50"/>
      <c r="D915" s="50"/>
      <c r="E915" s="50"/>
      <c r="F915" s="50"/>
      <c r="G915" s="50"/>
    </row>
    <row r="916" ht="54.0" customHeight="1">
      <c r="A916" s="50"/>
      <c r="B916" s="50"/>
      <c r="C916" s="50"/>
      <c r="D916" s="50"/>
      <c r="E916" s="50"/>
      <c r="F916" s="50"/>
      <c r="G916" s="50"/>
    </row>
    <row r="917" ht="54.0" customHeight="1">
      <c r="A917" s="50"/>
      <c r="B917" s="50"/>
      <c r="C917" s="50"/>
      <c r="D917" s="50"/>
      <c r="E917" s="50"/>
      <c r="F917" s="50"/>
      <c r="G917" s="50"/>
    </row>
    <row r="918" ht="54.0" customHeight="1">
      <c r="A918" s="50"/>
      <c r="B918" s="50"/>
      <c r="C918" s="50"/>
      <c r="D918" s="50"/>
      <c r="E918" s="50"/>
      <c r="F918" s="50"/>
      <c r="G918" s="50"/>
    </row>
    <row r="919" ht="54.0" customHeight="1">
      <c r="A919" s="50"/>
      <c r="B919" s="50"/>
      <c r="C919" s="50"/>
      <c r="D919" s="50"/>
      <c r="E919" s="50"/>
      <c r="F919" s="50"/>
      <c r="G919" s="50"/>
    </row>
    <row r="920" ht="54.0" customHeight="1">
      <c r="A920" s="50"/>
      <c r="B920" s="50"/>
      <c r="C920" s="50"/>
      <c r="D920" s="50"/>
      <c r="E920" s="50"/>
      <c r="F920" s="50"/>
      <c r="G920" s="50"/>
    </row>
    <row r="921" ht="54.0" customHeight="1">
      <c r="A921" s="50"/>
      <c r="B921" s="50"/>
      <c r="C921" s="50"/>
      <c r="D921" s="50"/>
      <c r="E921" s="50"/>
      <c r="F921" s="50"/>
      <c r="G921" s="50"/>
    </row>
    <row r="922" ht="54.0" customHeight="1">
      <c r="A922" s="50"/>
      <c r="B922" s="50"/>
      <c r="C922" s="50"/>
      <c r="D922" s="50"/>
      <c r="E922" s="50"/>
      <c r="F922" s="50"/>
      <c r="G922" s="50"/>
    </row>
    <row r="923" ht="54.0" customHeight="1">
      <c r="A923" s="50"/>
      <c r="B923" s="50"/>
      <c r="C923" s="50"/>
      <c r="D923" s="50"/>
      <c r="E923" s="50"/>
      <c r="F923" s="50"/>
      <c r="G923" s="50"/>
    </row>
    <row r="924" ht="54.0" customHeight="1">
      <c r="A924" s="50"/>
      <c r="B924" s="50"/>
      <c r="C924" s="50"/>
      <c r="D924" s="50"/>
      <c r="E924" s="50"/>
      <c r="F924" s="50"/>
      <c r="G924" s="50"/>
    </row>
    <row r="925" ht="54.0" customHeight="1">
      <c r="A925" s="50"/>
      <c r="B925" s="50"/>
      <c r="C925" s="50"/>
      <c r="D925" s="50"/>
      <c r="E925" s="50"/>
      <c r="F925" s="50"/>
      <c r="G925" s="50"/>
    </row>
    <row r="926" ht="54.0" customHeight="1">
      <c r="A926" s="50"/>
      <c r="B926" s="50"/>
      <c r="C926" s="50"/>
      <c r="D926" s="50"/>
      <c r="E926" s="50"/>
      <c r="F926" s="50"/>
      <c r="G926" s="50"/>
    </row>
    <row r="927" ht="54.0" customHeight="1">
      <c r="A927" s="50"/>
      <c r="B927" s="50"/>
      <c r="C927" s="50"/>
      <c r="D927" s="50"/>
      <c r="E927" s="50"/>
      <c r="F927" s="50"/>
      <c r="G927" s="50"/>
    </row>
    <row r="928" ht="54.0" customHeight="1">
      <c r="A928" s="50"/>
      <c r="B928" s="50"/>
      <c r="C928" s="50"/>
      <c r="D928" s="50"/>
      <c r="E928" s="50"/>
      <c r="F928" s="50"/>
      <c r="G928" s="50"/>
    </row>
    <row r="929" ht="54.0" customHeight="1">
      <c r="A929" s="50"/>
      <c r="B929" s="50"/>
      <c r="C929" s="50"/>
      <c r="D929" s="50"/>
      <c r="E929" s="50"/>
      <c r="F929" s="50"/>
      <c r="G929" s="50"/>
    </row>
    <row r="930" ht="54.0" customHeight="1">
      <c r="A930" s="50"/>
      <c r="B930" s="50"/>
      <c r="C930" s="50"/>
      <c r="D930" s="50"/>
      <c r="E930" s="50"/>
      <c r="F930" s="50"/>
      <c r="G930" s="50"/>
    </row>
    <row r="931" ht="54.0" customHeight="1">
      <c r="A931" s="50"/>
      <c r="B931" s="50"/>
      <c r="C931" s="50"/>
      <c r="D931" s="50"/>
      <c r="E931" s="50"/>
      <c r="F931" s="50"/>
      <c r="G931" s="50"/>
    </row>
    <row r="932" ht="54.0" customHeight="1">
      <c r="A932" s="50"/>
      <c r="B932" s="50"/>
      <c r="C932" s="50"/>
      <c r="D932" s="50"/>
      <c r="E932" s="50"/>
      <c r="F932" s="50"/>
      <c r="G932" s="50"/>
    </row>
    <row r="933" ht="54.0" customHeight="1">
      <c r="A933" s="50"/>
      <c r="B933" s="50"/>
      <c r="C933" s="50"/>
      <c r="D933" s="50"/>
      <c r="E933" s="50"/>
      <c r="F933" s="50"/>
      <c r="G933" s="50"/>
    </row>
    <row r="934" ht="54.0" customHeight="1">
      <c r="A934" s="50"/>
      <c r="B934" s="50"/>
      <c r="C934" s="50"/>
      <c r="D934" s="50"/>
      <c r="E934" s="50"/>
      <c r="F934" s="50"/>
      <c r="G934" s="50"/>
    </row>
    <row r="935" ht="54.0" customHeight="1">
      <c r="A935" s="50"/>
      <c r="B935" s="50"/>
      <c r="C935" s="50"/>
      <c r="D935" s="50"/>
      <c r="E935" s="50"/>
      <c r="F935" s="50"/>
      <c r="G935" s="50"/>
    </row>
    <row r="936" ht="54.0" customHeight="1">
      <c r="A936" s="50"/>
      <c r="B936" s="50"/>
      <c r="C936" s="50"/>
      <c r="D936" s="50"/>
      <c r="E936" s="50"/>
      <c r="F936" s="50"/>
      <c r="G936" s="50"/>
    </row>
    <row r="937" ht="54.0" customHeight="1">
      <c r="A937" s="50"/>
      <c r="B937" s="50"/>
      <c r="C937" s="50"/>
      <c r="D937" s="50"/>
      <c r="E937" s="50"/>
      <c r="F937" s="50"/>
      <c r="G937" s="50"/>
    </row>
    <row r="938" ht="54.0" customHeight="1">
      <c r="A938" s="50"/>
      <c r="B938" s="50"/>
      <c r="C938" s="50"/>
      <c r="D938" s="50"/>
      <c r="E938" s="50"/>
      <c r="F938" s="50"/>
      <c r="G938" s="50"/>
    </row>
    <row r="939" ht="54.0" customHeight="1">
      <c r="A939" s="50"/>
      <c r="B939" s="50"/>
      <c r="C939" s="50"/>
      <c r="D939" s="50"/>
      <c r="E939" s="50"/>
      <c r="F939" s="50"/>
      <c r="G939" s="50"/>
    </row>
    <row r="940" ht="54.0" customHeight="1">
      <c r="A940" s="50"/>
      <c r="B940" s="50"/>
      <c r="C940" s="50"/>
      <c r="D940" s="50"/>
      <c r="E940" s="50"/>
      <c r="F940" s="50"/>
      <c r="G940" s="50"/>
    </row>
    <row r="941" ht="54.0" customHeight="1">
      <c r="A941" s="50"/>
      <c r="B941" s="50"/>
      <c r="C941" s="50"/>
      <c r="D941" s="50"/>
      <c r="E941" s="50"/>
      <c r="F941" s="50"/>
      <c r="G941" s="50"/>
    </row>
    <row r="942" ht="54.0" customHeight="1">
      <c r="A942" s="50"/>
      <c r="B942" s="50"/>
      <c r="C942" s="50"/>
      <c r="D942" s="50"/>
      <c r="E942" s="50"/>
      <c r="F942" s="50"/>
      <c r="G942" s="50"/>
    </row>
    <row r="943" ht="54.0" customHeight="1">
      <c r="A943" s="50"/>
      <c r="B943" s="50"/>
      <c r="C943" s="50"/>
      <c r="D943" s="50"/>
      <c r="E943" s="50"/>
      <c r="F943" s="50"/>
      <c r="G943" s="50"/>
    </row>
    <row r="944" ht="54.0" customHeight="1">
      <c r="A944" s="50"/>
      <c r="B944" s="50"/>
      <c r="C944" s="50"/>
      <c r="D944" s="50"/>
      <c r="E944" s="50"/>
      <c r="F944" s="50"/>
      <c r="G944" s="50"/>
    </row>
    <row r="945" ht="54.0" customHeight="1">
      <c r="A945" s="50"/>
      <c r="B945" s="50"/>
      <c r="C945" s="50"/>
      <c r="D945" s="50"/>
      <c r="E945" s="50"/>
      <c r="F945" s="50"/>
      <c r="G945" s="50"/>
    </row>
    <row r="946" ht="54.0" customHeight="1">
      <c r="A946" s="50"/>
      <c r="B946" s="50"/>
      <c r="C946" s="50"/>
      <c r="D946" s="50"/>
      <c r="E946" s="50"/>
      <c r="F946" s="50"/>
      <c r="G946" s="50"/>
    </row>
    <row r="947" ht="54.0" customHeight="1">
      <c r="A947" s="50"/>
      <c r="B947" s="50"/>
      <c r="C947" s="50"/>
      <c r="D947" s="50"/>
      <c r="E947" s="50"/>
      <c r="F947" s="50"/>
      <c r="G947" s="50"/>
    </row>
    <row r="948" ht="54.0" customHeight="1">
      <c r="A948" s="50"/>
      <c r="B948" s="50"/>
      <c r="C948" s="50"/>
      <c r="D948" s="50"/>
      <c r="E948" s="50"/>
      <c r="F948" s="50"/>
      <c r="G948" s="50"/>
    </row>
    <row r="949" ht="54.0" customHeight="1">
      <c r="A949" s="50"/>
      <c r="B949" s="50"/>
      <c r="C949" s="50"/>
      <c r="D949" s="50"/>
      <c r="E949" s="50"/>
      <c r="F949" s="50"/>
      <c r="G949" s="50"/>
    </row>
    <row r="950" ht="54.0" customHeight="1">
      <c r="A950" s="50"/>
      <c r="B950" s="50"/>
      <c r="C950" s="50"/>
      <c r="D950" s="50"/>
      <c r="E950" s="50"/>
      <c r="F950" s="50"/>
      <c r="G950" s="50"/>
    </row>
    <row r="951" ht="54.0" customHeight="1">
      <c r="A951" s="50"/>
      <c r="B951" s="50"/>
      <c r="C951" s="50"/>
      <c r="D951" s="50"/>
      <c r="E951" s="50"/>
      <c r="F951" s="50"/>
      <c r="G951" s="50"/>
    </row>
    <row r="952" ht="54.0" customHeight="1">
      <c r="A952" s="50"/>
      <c r="B952" s="50"/>
      <c r="C952" s="50"/>
      <c r="D952" s="50"/>
      <c r="E952" s="50"/>
      <c r="F952" s="50"/>
      <c r="G952" s="50"/>
    </row>
    <row r="953" ht="54.0" customHeight="1">
      <c r="A953" s="50"/>
      <c r="B953" s="50"/>
      <c r="C953" s="50"/>
      <c r="D953" s="50"/>
      <c r="E953" s="50"/>
      <c r="F953" s="50"/>
      <c r="G953" s="50"/>
    </row>
    <row r="954" ht="54.0" customHeight="1">
      <c r="A954" s="50"/>
      <c r="B954" s="50"/>
      <c r="C954" s="50"/>
      <c r="D954" s="50"/>
      <c r="E954" s="50"/>
      <c r="F954" s="50"/>
      <c r="G954" s="50"/>
    </row>
    <row r="955" ht="54.0" customHeight="1">
      <c r="A955" s="50"/>
      <c r="B955" s="50"/>
      <c r="C955" s="50"/>
      <c r="D955" s="50"/>
      <c r="E955" s="50"/>
      <c r="F955" s="50"/>
      <c r="G955" s="50"/>
    </row>
    <row r="956" ht="54.0" customHeight="1">
      <c r="A956" s="50"/>
      <c r="B956" s="50"/>
      <c r="C956" s="50"/>
      <c r="D956" s="50"/>
      <c r="E956" s="50"/>
      <c r="F956" s="50"/>
      <c r="G956" s="50"/>
    </row>
    <row r="957" ht="54.0" customHeight="1">
      <c r="A957" s="50"/>
      <c r="B957" s="50"/>
      <c r="C957" s="50"/>
      <c r="D957" s="50"/>
      <c r="E957" s="50"/>
      <c r="F957" s="50"/>
      <c r="G957" s="50"/>
    </row>
    <row r="958" ht="54.0" customHeight="1">
      <c r="A958" s="50"/>
      <c r="B958" s="50"/>
      <c r="C958" s="50"/>
      <c r="D958" s="50"/>
      <c r="E958" s="50"/>
      <c r="F958" s="50"/>
      <c r="G958" s="50"/>
    </row>
    <row r="959" ht="54.0" customHeight="1">
      <c r="A959" s="50"/>
      <c r="B959" s="50"/>
      <c r="C959" s="50"/>
      <c r="D959" s="50"/>
      <c r="E959" s="50"/>
      <c r="F959" s="50"/>
      <c r="G959" s="50"/>
    </row>
    <row r="960" ht="54.0" customHeight="1">
      <c r="A960" s="50"/>
      <c r="B960" s="50"/>
      <c r="C960" s="50"/>
      <c r="D960" s="50"/>
      <c r="E960" s="50"/>
      <c r="F960" s="50"/>
      <c r="G960" s="50"/>
    </row>
    <row r="961" ht="54.0" customHeight="1">
      <c r="A961" s="50"/>
      <c r="B961" s="50"/>
      <c r="C961" s="50"/>
      <c r="D961" s="50"/>
      <c r="E961" s="50"/>
      <c r="F961" s="50"/>
      <c r="G961" s="50"/>
    </row>
    <row r="962" ht="54.0" customHeight="1">
      <c r="A962" s="50"/>
      <c r="B962" s="50"/>
      <c r="C962" s="50"/>
      <c r="D962" s="50"/>
      <c r="E962" s="50"/>
      <c r="F962" s="50"/>
      <c r="G962" s="50"/>
    </row>
    <row r="963" ht="54.0" customHeight="1">
      <c r="A963" s="50"/>
      <c r="B963" s="50"/>
      <c r="C963" s="50"/>
      <c r="D963" s="50"/>
      <c r="E963" s="50"/>
      <c r="F963" s="50"/>
      <c r="G963" s="50"/>
    </row>
    <row r="964" ht="54.0" customHeight="1">
      <c r="A964" s="50"/>
      <c r="B964" s="50"/>
      <c r="C964" s="50"/>
      <c r="D964" s="50"/>
      <c r="E964" s="50"/>
      <c r="F964" s="50"/>
      <c r="G964" s="50"/>
    </row>
    <row r="965" ht="54.0" customHeight="1">
      <c r="A965" s="50"/>
      <c r="B965" s="50"/>
      <c r="C965" s="50"/>
      <c r="D965" s="50"/>
      <c r="E965" s="50"/>
      <c r="F965" s="50"/>
      <c r="G965" s="50"/>
    </row>
    <row r="966" ht="54.0" customHeight="1">
      <c r="A966" s="50"/>
      <c r="B966" s="50"/>
      <c r="C966" s="50"/>
      <c r="D966" s="50"/>
      <c r="E966" s="50"/>
      <c r="F966" s="50"/>
      <c r="G966" s="50"/>
    </row>
    <row r="967" ht="54.0" customHeight="1">
      <c r="A967" s="50"/>
      <c r="B967" s="50"/>
      <c r="C967" s="50"/>
      <c r="D967" s="50"/>
      <c r="E967" s="50"/>
      <c r="F967" s="50"/>
      <c r="G967" s="50"/>
    </row>
    <row r="968" ht="54.0" customHeight="1">
      <c r="A968" s="50"/>
      <c r="B968" s="50"/>
      <c r="C968" s="50"/>
      <c r="D968" s="50"/>
      <c r="E968" s="50"/>
      <c r="F968" s="50"/>
      <c r="G968" s="50"/>
    </row>
    <row r="969" ht="54.0" customHeight="1">
      <c r="A969" s="50"/>
      <c r="B969" s="50"/>
      <c r="C969" s="50"/>
      <c r="D969" s="50"/>
      <c r="E969" s="50"/>
      <c r="F969" s="50"/>
      <c r="G969" s="50"/>
    </row>
    <row r="970" ht="54.0" customHeight="1">
      <c r="A970" s="50"/>
      <c r="B970" s="50"/>
      <c r="C970" s="50"/>
      <c r="D970" s="50"/>
      <c r="E970" s="50"/>
      <c r="F970" s="50"/>
      <c r="G970" s="50"/>
    </row>
    <row r="971" ht="54.0" customHeight="1">
      <c r="A971" s="50"/>
      <c r="B971" s="50"/>
      <c r="C971" s="50"/>
      <c r="D971" s="50"/>
      <c r="E971" s="50"/>
      <c r="F971" s="50"/>
      <c r="G971" s="50"/>
    </row>
    <row r="972" ht="54.0" customHeight="1">
      <c r="A972" s="50"/>
      <c r="B972" s="50"/>
      <c r="C972" s="50"/>
      <c r="D972" s="50"/>
      <c r="E972" s="50"/>
      <c r="F972" s="50"/>
      <c r="G972" s="50"/>
    </row>
    <row r="973" ht="54.0" customHeight="1">
      <c r="A973" s="50"/>
      <c r="B973" s="50"/>
      <c r="C973" s="50"/>
      <c r="D973" s="50"/>
      <c r="E973" s="50"/>
      <c r="F973" s="50"/>
      <c r="G973" s="50"/>
    </row>
    <row r="974" ht="54.0" customHeight="1">
      <c r="A974" s="50"/>
      <c r="B974" s="50"/>
      <c r="C974" s="50"/>
      <c r="D974" s="50"/>
      <c r="E974" s="50"/>
      <c r="F974" s="50"/>
      <c r="G974" s="50"/>
    </row>
    <row r="975" ht="54.0" customHeight="1">
      <c r="A975" s="50"/>
      <c r="B975" s="50"/>
      <c r="C975" s="50"/>
      <c r="D975" s="50"/>
      <c r="E975" s="50"/>
      <c r="F975" s="50"/>
      <c r="G975" s="50"/>
    </row>
    <row r="976" ht="54.0" customHeight="1">
      <c r="A976" s="50"/>
      <c r="B976" s="50"/>
      <c r="C976" s="50"/>
      <c r="D976" s="50"/>
      <c r="E976" s="50"/>
      <c r="F976" s="50"/>
      <c r="G976" s="50"/>
    </row>
    <row r="977" ht="54.0" customHeight="1">
      <c r="A977" s="50"/>
      <c r="B977" s="50"/>
      <c r="C977" s="50"/>
      <c r="D977" s="50"/>
      <c r="E977" s="50"/>
      <c r="F977" s="50"/>
      <c r="G977" s="50"/>
    </row>
    <row r="978" ht="54.0" customHeight="1">
      <c r="A978" s="50"/>
      <c r="B978" s="50"/>
      <c r="C978" s="50"/>
      <c r="D978" s="50"/>
      <c r="E978" s="50"/>
      <c r="F978" s="50"/>
      <c r="G978" s="50"/>
    </row>
    <row r="979" ht="54.0" customHeight="1">
      <c r="A979" s="50"/>
      <c r="B979" s="50"/>
      <c r="C979" s="50"/>
      <c r="D979" s="50"/>
      <c r="E979" s="50"/>
      <c r="F979" s="50"/>
      <c r="G979" s="50"/>
    </row>
    <row r="980" ht="54.0" customHeight="1">
      <c r="A980" s="50"/>
      <c r="B980" s="50"/>
      <c r="C980" s="50"/>
      <c r="D980" s="50"/>
      <c r="E980" s="50"/>
      <c r="F980" s="50"/>
      <c r="G980" s="50"/>
    </row>
    <row r="981" ht="54.0" customHeight="1">
      <c r="A981" s="50"/>
      <c r="B981" s="50"/>
      <c r="C981" s="50"/>
      <c r="D981" s="50"/>
      <c r="E981" s="50"/>
      <c r="F981" s="50"/>
      <c r="G981" s="50"/>
    </row>
    <row r="982" ht="54.0" customHeight="1">
      <c r="A982" s="50"/>
      <c r="B982" s="50"/>
      <c r="C982" s="50"/>
      <c r="D982" s="50"/>
      <c r="E982" s="50"/>
      <c r="F982" s="50"/>
      <c r="G982" s="50"/>
    </row>
    <row r="983" ht="54.0" customHeight="1">
      <c r="A983" s="50"/>
      <c r="B983" s="50"/>
      <c r="C983" s="50"/>
      <c r="D983" s="50"/>
      <c r="E983" s="50"/>
      <c r="F983" s="50"/>
      <c r="G983" s="50"/>
    </row>
    <row r="984" ht="54.0" customHeight="1">
      <c r="A984" s="50"/>
      <c r="B984" s="50"/>
      <c r="C984" s="50"/>
      <c r="D984" s="50"/>
      <c r="E984" s="50"/>
      <c r="F984" s="50"/>
      <c r="G984" s="50"/>
    </row>
    <row r="985" ht="54.0" customHeight="1">
      <c r="A985" s="50"/>
      <c r="B985" s="50"/>
      <c r="C985" s="50"/>
      <c r="D985" s="50"/>
      <c r="E985" s="50"/>
      <c r="F985" s="50"/>
      <c r="G985" s="50"/>
    </row>
    <row r="986" ht="54.0" customHeight="1">
      <c r="A986" s="50"/>
      <c r="B986" s="50"/>
      <c r="C986" s="50"/>
      <c r="D986" s="50"/>
      <c r="E986" s="50"/>
      <c r="F986" s="50"/>
      <c r="G986" s="50"/>
    </row>
    <row r="987" ht="54.0" customHeight="1">
      <c r="A987" s="50"/>
      <c r="B987" s="50"/>
      <c r="C987" s="50"/>
      <c r="D987" s="50"/>
      <c r="E987" s="50"/>
      <c r="F987" s="50"/>
      <c r="G987" s="50"/>
    </row>
    <row r="988" ht="54.0" customHeight="1">
      <c r="A988" s="50"/>
      <c r="B988" s="50"/>
      <c r="C988" s="50"/>
      <c r="D988" s="50"/>
      <c r="E988" s="50"/>
      <c r="F988" s="50"/>
      <c r="G988" s="50"/>
    </row>
    <row r="989" ht="54.0" customHeight="1">
      <c r="A989" s="50"/>
      <c r="B989" s="50"/>
      <c r="C989" s="50"/>
      <c r="D989" s="50"/>
      <c r="E989" s="50"/>
      <c r="F989" s="50"/>
      <c r="G989" s="50"/>
    </row>
    <row r="990" ht="54.0" customHeight="1">
      <c r="A990" s="50"/>
      <c r="B990" s="50"/>
      <c r="C990" s="50"/>
      <c r="D990" s="50"/>
      <c r="E990" s="50"/>
      <c r="F990" s="50"/>
      <c r="G990" s="50"/>
    </row>
    <row r="991" ht="54.0" customHeight="1">
      <c r="A991" s="50"/>
      <c r="B991" s="50"/>
      <c r="C991" s="117"/>
      <c r="D991" s="50"/>
      <c r="E991" s="50"/>
      <c r="F991" s="50"/>
      <c r="G991" s="50"/>
    </row>
    <row r="992" ht="54.0" customHeight="1">
      <c r="A992" s="50"/>
      <c r="B992" s="117"/>
      <c r="C992" s="118"/>
      <c r="D992" s="117"/>
      <c r="E992" s="50"/>
      <c r="F992" s="50"/>
      <c r="G992" s="50"/>
    </row>
    <row r="993" ht="54.0" customHeight="1">
      <c r="E993" s="50"/>
      <c r="F993" s="50"/>
      <c r="G993" s="50"/>
    </row>
    <row r="994" ht="54.0" customHeight="1">
      <c r="E994" s="50"/>
      <c r="F994" s="50"/>
      <c r="G994" s="50"/>
    </row>
    <row r="995" ht="54.0" customHeight="1">
      <c r="E995" s="50"/>
      <c r="F995" s="50"/>
      <c r="G995" s="50"/>
    </row>
    <row r="996" ht="54.0" customHeight="1">
      <c r="E996" s="50"/>
      <c r="F996" s="50"/>
      <c r="G996" s="50"/>
    </row>
    <row r="997" ht="54.0" customHeight="1">
      <c r="E997" s="50"/>
      <c r="F997" s="50"/>
      <c r="G997" s="50"/>
    </row>
    <row r="998" ht="54.0" customHeight="1">
      <c r="E998" s="50"/>
      <c r="F998" s="50"/>
      <c r="G998" s="50"/>
    </row>
    <row r="999" ht="54.0" customHeight="1">
      <c r="E999" s="50"/>
      <c r="F999" s="50"/>
      <c r="G999" s="50"/>
    </row>
  </sheetData>
  <conditionalFormatting sqref="B18 F27">
    <cfRule type="expression" dxfId="0" priority="1">
      <formula>UNIQUE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32" width="29.71"/>
  </cols>
  <sheetData>
    <row r="1" ht="62.25" customHeight="1">
      <c r="A1" s="119" t="s">
        <v>381</v>
      </c>
      <c r="B1" s="69"/>
      <c r="C1" s="69"/>
      <c r="D1" s="4"/>
      <c r="E1" s="120" t="s">
        <v>382</v>
      </c>
      <c r="F1" s="120" t="s">
        <v>383</v>
      </c>
      <c r="G1" s="119" t="s">
        <v>384</v>
      </c>
      <c r="H1" s="4"/>
      <c r="I1" s="120" t="s">
        <v>385</v>
      </c>
      <c r="J1" s="120" t="s">
        <v>386</v>
      </c>
      <c r="K1" s="119" t="s">
        <v>387</v>
      </c>
      <c r="L1" s="69"/>
      <c r="M1" s="4"/>
      <c r="N1" s="119" t="s">
        <v>388</v>
      </c>
      <c r="O1" s="4"/>
      <c r="P1" s="120" t="s">
        <v>389</v>
      </c>
      <c r="Q1" s="120" t="s">
        <v>390</v>
      </c>
      <c r="R1" s="120" t="s">
        <v>391</v>
      </c>
      <c r="S1" s="119" t="s">
        <v>392</v>
      </c>
      <c r="T1" s="69"/>
      <c r="U1" s="4"/>
      <c r="V1" s="120" t="s">
        <v>199</v>
      </c>
      <c r="W1" s="119" t="s">
        <v>393</v>
      </c>
      <c r="X1" s="4"/>
      <c r="Y1" s="120" t="s">
        <v>394</v>
      </c>
      <c r="Z1" s="120" t="s">
        <v>395</v>
      </c>
      <c r="AA1" s="120" t="s">
        <v>396</v>
      </c>
      <c r="AB1" s="120" t="s">
        <v>397</v>
      </c>
      <c r="AC1" s="120" t="s">
        <v>398</v>
      </c>
      <c r="AD1" s="120" t="s">
        <v>399</v>
      </c>
      <c r="AE1" s="120" t="s">
        <v>400</v>
      </c>
      <c r="AF1" s="120" t="s">
        <v>401</v>
      </c>
    </row>
    <row r="2" ht="62.25" customHeight="1">
      <c r="A2" s="121" t="s">
        <v>402</v>
      </c>
      <c r="B2" s="121" t="s">
        <v>403</v>
      </c>
      <c r="C2" s="121" t="s">
        <v>404</v>
      </c>
      <c r="D2" s="121" t="s">
        <v>405</v>
      </c>
      <c r="E2" s="5"/>
      <c r="F2" s="5"/>
      <c r="G2" s="122" t="s">
        <v>404</v>
      </c>
      <c r="H2" s="122" t="s">
        <v>405</v>
      </c>
      <c r="I2" s="5"/>
      <c r="J2" s="5"/>
      <c r="K2" s="121" t="s">
        <v>403</v>
      </c>
      <c r="L2" s="121" t="s">
        <v>404</v>
      </c>
      <c r="M2" s="121" t="s">
        <v>405</v>
      </c>
      <c r="N2" s="121" t="s">
        <v>405</v>
      </c>
      <c r="O2" s="121" t="s">
        <v>406</v>
      </c>
      <c r="P2" s="5"/>
      <c r="Q2" s="5"/>
      <c r="R2" s="5"/>
      <c r="S2" s="121" t="s">
        <v>403</v>
      </c>
      <c r="T2" s="121" t="s">
        <v>404</v>
      </c>
      <c r="U2" s="121" t="s">
        <v>405</v>
      </c>
      <c r="V2" s="5"/>
      <c r="W2" s="121" t="s">
        <v>404</v>
      </c>
      <c r="X2" s="121" t="s">
        <v>405</v>
      </c>
      <c r="Y2" s="5"/>
      <c r="Z2" s="5"/>
      <c r="AA2" s="5"/>
      <c r="AB2" s="5"/>
      <c r="AC2" s="5"/>
      <c r="AD2" s="5"/>
      <c r="AE2" s="5"/>
      <c r="AF2" s="5"/>
    </row>
    <row r="3" ht="62.25" customHeight="1">
      <c r="A3" s="7" t="str">
        <f>HYPERLINK("https://ieeexplore.ieee.org/stamp/stamp.jsp?arnumber=7203069","Deep Representations for Software Engineering")</f>
        <v>Deep Representations for Software Engineering</v>
      </c>
      <c r="B3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C3" s="7" t="str">
        <f>HYPERLINK("https://dl.acm.org/citation.cfm?id=2820559","Toward Deep Learning Software Repositories")</f>
        <v>Toward Deep Learning Software Repositories</v>
      </c>
      <c r="D3" s="7" t="str">
        <f>HYPERLINK("https://arxiv.org/pdf/1903.05734.pdf","Maybe Deep Neural Networks are the Best Choice for Modeling Source Code")</f>
        <v>Maybe Deep Neural Networks are the Best Choice for Modeling Source Code</v>
      </c>
      <c r="E3" s="7" t="str">
        <f>HYPERLINK("https://dl-acm-org.proxy.wm.edu/citation.cfm?id=3240471","A Neural Framework for Retrieval and Summarization of Source Code")</f>
        <v>A Neural Framework for Retrieval and Summarization of Source Code</v>
      </c>
      <c r="F3" s="7" t="str">
        <f>HYPERLINK("http://www.cs.wm.edu/~denys/pubs/ASE'18-Learning-Bug-Fixes-NMT.pdf","An Empirical Investigation into Learning Bug-fixing Patches in the Wild via Neural Machine Translation")</f>
        <v>An Empirical Investigation into Learning Bug-fixing Patches in the Wild via Neural Machine Translation</v>
      </c>
      <c r="G3" s="7" t="str">
        <f>HYPERLINK("https://ieeexplore.ieee.org/document/7582748/versions","Deep learning code fragments for code clone detection")</f>
        <v>Deep learning code fragments for code clone detection</v>
      </c>
      <c r="H3" s="7" t="str">
        <f>HYPERLINK("https://dl-acm-org.proxy.wm.edu/citation.cfm?id=3238166","Deep Learning Based Feature Envy Detection")</f>
        <v>Deep Learning Based Feature Envy Detection</v>
      </c>
      <c r="I3" s="7" t="str">
        <f>HYPERLINK("https://dl-acm-org.proxy.wm.edu/citation.cfm?id=3117776","Applying Deep Learning Based Automatic Bug Triager to Industrial Projects")</f>
        <v>Applying Deep Learning Based Automatic Bug Triager to Industrial Projects</v>
      </c>
      <c r="J3" s="7" t="str">
        <f>HYPERLINK("https://dl-acm-org.proxy.wm.edu/citation.cfm?id=3097445","Automatic Text Input Generation for Mobile Testing")</f>
        <v>Automatic Text Input Generation for Mobile Testing</v>
      </c>
      <c r="K3" s="7" t="str">
        <f>HYPERLINK("https://ieeexplore-ieee-org.proxy.wm.edu/document/8094428","Deep Green: Modelling Time-Series of Software Energy Consumption")</f>
        <v>Deep Green: Modelling Time-Series of Software Energy Consumption</v>
      </c>
      <c r="L3" s="7" t="str">
        <f>HYPERLINK("https://www.cs.rice.edu/~sc40/pubs/murali-fse17.pdf","Bayesian specification learning for finding API usage errors")</f>
        <v>Bayesian specification learning for finding API usage errors</v>
      </c>
      <c r="M3" s="7" t="str">
        <f>HYPERLINK("https://arxiv.org/abs/1809.04059","Neural-augmented Static Analysis of Android Communication")</f>
        <v>Neural-augmented Static Analysis of Android Communication</v>
      </c>
      <c r="N3" s="11" t="str">
        <f>HYPERLINK("https://ieeexplore-ieee-org.proxy.wm.edu/document/8540022","Automatic feature learning for predicting vulnerable software components")</f>
        <v>Automatic feature learning for predicting vulnerable software components</v>
      </c>
      <c r="O3" s="7" t="str">
        <f>HYPERLINK("http://people.cs.vt.edu/nm8247/publications/icsme-research-118-camera-ready.pdf","CCLearner: A Deep Learning-Based Clone Detection Approach")</f>
        <v>CCLearner: A Deep Learning-Based Clone Detection Approach</v>
      </c>
      <c r="P3" s="7" t="str">
        <f>HYPERLINK("http://proceedings.mlr.press/v70/gaunt17a.html","Differentiable programs with neural libraries")</f>
        <v>Differentiable programs with neural libraries</v>
      </c>
      <c r="Q3" s="7" t="str">
        <f>HYPERLINK("https://dl-acm-org.proxy.wm.edu/citation.cfm?id=3155573","Learn&amp;Fuzz: Machine learning for input fuzzing")</f>
        <v>Learn&amp;Fuzz: Machine learning for input fuzzing</v>
      </c>
      <c r="R3" s="7" t="str">
        <f>HYPERLINK("https://ieeexplore.ieee.org/document/8094415","Learning to Predict Severity of Software Vulnerability Using Only Vulnerability Description")</f>
        <v>Learning to Predict Severity of Software Vulnerability Using Only Vulnerability Description</v>
      </c>
      <c r="S3" s="7" t="str">
        <f>HYPERLINK("https://arxiv.org/abs/1511.06279","Neural programmer-interpreters")</f>
        <v>Neural programmer-interpreters</v>
      </c>
      <c r="T3" s="7" t="str">
        <f>HYPERLINK("https://people.eecs.berkeley.edu/~dawnsong/papers/iclr_2017_recursion.pdf","Making neural programming architectures generalize via recursion")</f>
        <v>Making neural programming architectures generalize via recursion</v>
      </c>
      <c r="U3" s="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V3" s="7" t="str">
        <f>HYPERLINK("https://dl.acm.org/citation.cfm?id=3275433","On the Adoption of Neural Networks in Modeling Software Reliability")</f>
        <v>On the Adoption of Neural Networks in Modeling Software Reliability</v>
      </c>
      <c r="W3" s="8" t="str">
        <f>HYPERLINK("https://papers.nips.cc/paper/8006-learning-libraries-of-subroutines-for-neurallyguided-bayesian-program-induction","Learning Libraries of Subroutines for Neurally–Guided Bayesian Program Induction")</f>
        <v>Learning Libraries of Subroutines for Neurally–Guided Bayesian Program Induction</v>
      </c>
      <c r="X3" s="7" t="str">
        <f>HYPERLINK("http://proceedings.mlr.press/v37/piech15.html","Learning program embeddings to propagate feedback on student code")</f>
        <v>Learning program embeddings to propagate feedback on student code</v>
      </c>
      <c r="Y3" s="7" t="str">
        <f>HYPERLINK("https://ieeexplore-ieee-org.proxy.wm.edu/document/7985645","Semantically Enhanced Software Traceability Using Deep Learning Techniques")</f>
        <v>Semantically Enhanced Software Traceability Using Deep Learning Techniques</v>
      </c>
      <c r="Z3" s="7" t="str">
        <f>HYPERLINK("https://arxiv.org/abs/1804.01186","Neural-guided deductive search for real-time program synthesis from examples")</f>
        <v>Neural-guided deductive search for real-time program synthesis from examples</v>
      </c>
      <c r="AA3" s="8" t="str">
        <f>HYPERLINK("https://arxiv.org/abs/1708.02884","Predicting and Evaluating Software Model Growth in the Automotive Industry")</f>
        <v>Predicting and Evaluating Software Model Growth in the Automotive Industry</v>
      </c>
      <c r="AB3" s="8" t="str">
        <f>HYPERLINK("https://ieeexplore-ieee-org.proxy.wm.edu/document/7898472","Predicting Delivery Capability in Iterative Software Development")</f>
        <v>Predicting Delivery Capability in Iterative Software Development</v>
      </c>
      <c r="AC3" s="11" t="str">
        <f>HYPERLINK("https://dl-acm-org.proxy.wm.edu/citation.cfm?id=3264597","DSM: A Specification Mining Tool Using Recurrent Neural Network Based Language Model")</f>
        <v>DSM: A Specification Mining Tool Using Recurrent Neural Network Based Language Model</v>
      </c>
      <c r="AD3" s="11" t="str">
        <f>HYPERLINK("https://arxiv.org/abs/1801.04342","Combining Symbolic Expressions and Black-box Function Evaluations in Neural Programs")</f>
        <v>Combining Symbolic Expressions and Black-box Function Evaluations in Neural Programs</v>
      </c>
      <c r="AE3" s="11" t="str">
        <f>HYPERLINK("https://arxiv.org/abs/1808.05444","DRLgencert: Deep Learning-Based Automated Testing of Certificate Verification in SSL/TLS Implementations")</f>
        <v>DRLgencert: Deep Learning-Based Automated Testing of Certificate Verification in SSL/TLS Implementations</v>
      </c>
      <c r="AF3" s="8" t="str">
        <f>HYPERLINK("https://papers.nips.cc/paper/8204-memory-augmented-policy-optimization-for-program-synthesis-and-semantic-parsing","Memory Augmented Policy Optimization for Program Synthesis and Semantic Parsing")</f>
        <v>Memory Augmented Policy Optimization for Program Synthesis and Semantic Parsing</v>
      </c>
    </row>
    <row r="4" ht="62.25" customHeight="1">
      <c r="A4" s="54"/>
      <c r="B4" s="7" t="str">
        <f>HYPERLINK("https://ieeexplore.ieee.org/document/7332513","Exploring the use of deep learning for feature location")</f>
        <v>Exploring the use of deep learning for feature location</v>
      </c>
      <c r="C4" s="11" t="str">
        <f>HYPERLINK("https://dl-acm-org.proxy.wm.edu/citation.cfm?id=3236051","Deep Learning Type Inference")</f>
        <v>Deep Learning Type Inference</v>
      </c>
      <c r="D4" s="7" t="str">
        <f>HYPERLINK("https://dl-acm-org.proxy.wm.edu/citation.cfm?id=3106290","Are deep neural networks the best choice for modeling source code?")</f>
        <v>Are deep neural networks the best choice for modeling source code?</v>
      </c>
      <c r="E4" s="7" t="str">
        <f>HYPERLINK("https://ieeexplore.ieee.org/document/7582810","Learning a dual-language vector space for domain-specific cross-lingual question retrieval")</f>
        <v>Learning a dual-language vector space for domain-specific cross-lingual question retrieval</v>
      </c>
      <c r="F4" s="7" t="str">
        <f>HYPERLINK("https://dl-acm-org.proxy.wm.edu/citation.cfm?id=3155583","Automatically generating commit messages from diffs using neural machine translation")</f>
        <v>Automatically generating commit messages from diffs using neural machine translation</v>
      </c>
      <c r="G4" s="59"/>
      <c r="H4" s="7" t="str">
        <f>HYPERLINK("https://arxiv.org/abs/1703.05698","Neural sketch learning for conditional program generation")</f>
        <v>Neural sketch learning for conditional program generation</v>
      </c>
      <c r="I4" s="7" t="str">
        <f>HYPERLINK("https://ieeexplore.ieee.org/document/7372035","Combining Deep Learning with Information Retrieval to Localize Buggy Files for Bug Reports")</f>
        <v>Combining Deep Learning with Information Retrieval to Localize Buggy Files for Bug Reports</v>
      </c>
      <c r="J4" s="7" t="str">
        <f>HYPERLINK("https://ieeexplore.ieee.org/document/7582745","Predicting semantically linkable knowledge in developer online forums via convolutional neural network")</f>
        <v>Predicting semantically linkable knowledge in developer online forums via convolutional neural network</v>
      </c>
      <c r="K4" s="50"/>
      <c r="L4" s="19" t="str">
        <f>HYPERLINK("https://arxiv.org/abs/1802.02312", "Machine Learning-Based Prototyping of Graphical User Interfaces for Mobile Apps")</f>
        <v>Machine Learning-Based Prototyping of Graphical User Interfaces for Mobile Apps</v>
      </c>
      <c r="M4" s="11" t="str">
        <f>HYPERLINK("https://dl-acm-org.proxy.wm.edu/citation.cfm?id=3180240","From UI Design Image to GUI Skeleton: A Neural Machine Translator to Bootstrap Mobile GUI Implementation")</f>
        <v>From UI Design Image to GUI Skeleton: A Neural Machine Translator to Bootstrap Mobile GUI Implementation</v>
      </c>
      <c r="N4" s="50"/>
      <c r="O4" s="7" t="str">
        <f>HYPERLINK("https://dl-acm-org.proxy.wm.edu/citation.cfm?id=3238206","Improving Automatic Source Code Summarization via Deep Reinforcement Learning")</f>
        <v>Improving Automatic Source Code Summarization via Deep Reinforcement Learning</v>
      </c>
      <c r="P4" s="7" t="str">
        <f>HYPERLINK("http://proceedings.mlr.press/v70/deng17a/deng17a.pdf","Image-to-markup generation with coarse-to-fine attention")</f>
        <v>Image-to-markup generation with coarse-to-fine attention</v>
      </c>
      <c r="Q4" s="50"/>
      <c r="R4" s="50"/>
      <c r="S4" s="123"/>
      <c r="T4" s="77" t="str">
        <f>HYPERLINK("https://papers.nips.cc/paper/7445-neural-guided-constraint-logic-programming-for-program-synthesis","Neural guided constraint logic programming for program synthesis")</f>
        <v>Neural guided constraint logic programming for program synthesis</v>
      </c>
      <c r="U4" s="77" t="str">
        <f>HYPERLINK("https://arxiv.org/abs/1611.01989","Deepcoder: Learning to write programs")</f>
        <v>Deepcoder: Learning to write programs</v>
      </c>
      <c r="V4" s="7" t="str">
        <f>HYPERLINK("https://ieeexplore.ieee.org/stamp/stamp.jsp?arnumber=7203069","Deep Representations for Software Engineering")</f>
        <v>Deep Representations for Software Engineering</v>
      </c>
      <c r="W4" s="54"/>
      <c r="X4" s="7" t="str">
        <f>HYPERLINK("https://arxiv.org/abs/1611.01989","Deepcoder: Learning to write programs")</f>
        <v>Deepcoder: Learning to write programs</v>
      </c>
      <c r="Y4" s="50"/>
      <c r="Z4" s="50"/>
      <c r="AA4" s="50"/>
      <c r="AB4" s="11" t="str">
        <f>HYPERLINK("https://ieeexplore.ieee.org/document/8255666","A deep learning model for estimating story points")</f>
        <v>A deep learning model for estimating story points</v>
      </c>
      <c r="AC4" s="11" t="str">
        <f>HYPERLINK("https://dl.acm.org/citation.cfm?id=3213846.3213876","Deep Specification Mining")</f>
        <v>Deep Specification Mining</v>
      </c>
      <c r="AD4" s="50"/>
      <c r="AE4" s="50"/>
      <c r="AF4" s="50"/>
    </row>
    <row r="5" ht="62.25" customHeight="1">
      <c r="A5" s="54"/>
      <c r="B5" s="7" t="str">
        <f>HYPERLINK("https://arxiv.org/pdf/1602.03001.pdf","A convolutional attention network for extreme summarization of source code")</f>
        <v>A convolutional attention network for extreme summarization of source code</v>
      </c>
      <c r="C5" s="15" t="str">
        <f>HYPERLINK("https://ieeexplore-ieee-org.proxy.wm.edu/document/8565907","Mining Fix Patterns for FindBugs Violations")</f>
        <v>Mining Fix Patterns for FindBugs Violations</v>
      </c>
      <c r="D5" s="7" t="str">
        <f>HYPERLINK("http://proceedings.mlr.press/v70/levy17a.html","Learning to align the source code to the compiled object code")</f>
        <v>Learning to align the source code to the compiled object code</v>
      </c>
      <c r="E5" s="107" t="s">
        <v>278</v>
      </c>
      <c r="F5" s="107" t="s">
        <v>65</v>
      </c>
      <c r="G5" s="55"/>
      <c r="H5" s="7" t="str">
        <f>HYPERLINK("https://dl-acm-org.proxy.wm.edu/citation.cfm?id=2884804","Automatically Learning Semantic Features for Defect Prediction")</f>
        <v>Automatically Learning Semantic Features for Defect Prediction</v>
      </c>
      <c r="I5" s="7" t="str">
        <f>HYPERLINK("https://ieeexplore-ieee-org.proxy.wm.edu/document/8094414","Towards Accurate Duplicate Bug Retrieval Using Deep Learning Techniques")</f>
        <v>Towards Accurate Duplicate Bug Retrieval Using Deep Learning Techniques</v>
      </c>
      <c r="J5" s="8" t="str">
        <f>HYPERLINK("http://delivery.acm.org/10.1145/3190000/3180195/p94-lin.pdf","Sentiment Analysis for Software Engineering: How Far Can We Go?")</f>
        <v>Sentiment Analysis for Software Engineering: How Far Can We Go?</v>
      </c>
      <c r="K5" s="50"/>
      <c r="L5" s="50"/>
      <c r="M5" s="7" t="str">
        <f>HYPERLINK("https://arxiv.org/abs/1809.04059","Neural-augmented Static Analysis of Android Communication")</f>
        <v>Neural-augmented Static Analysis of Android Communication</v>
      </c>
      <c r="N5" s="50"/>
      <c r="O5" s="7" t="str">
        <f>HYPERLINK("https://dl.acm.org/citation.cfm?id=2950334","Deep API Learning")</f>
        <v>Deep API Learning</v>
      </c>
      <c r="P5" s="8" t="str">
        <f>HYPERLINK("https://papers.nips.cc/paper/7845-learning-to-infer-graphics-programs-from-hand-drawn-images","Learning to infer graphics programs from hand-drawn images")</f>
        <v>Learning to infer graphics programs from hand-drawn images</v>
      </c>
      <c r="Q5" s="50"/>
      <c r="R5" s="50"/>
      <c r="S5" s="54"/>
      <c r="T5" s="7" t="str">
        <f>HYPERLINK("https://papers.nips.cc/paper/7617-neural-code-comprehension-a-learnable-representation-of-code-semantics.pdf","Neural Code Comprehension: A Learnable Representation of Code Semantics")</f>
        <v>Neural Code Comprehension: A Learnable Representation of Code Semantics</v>
      </c>
      <c r="U5" s="7" t="str">
        <f>HYPERLINK("http://proceedings.mlr.press/v80/sun18a.html","Neural Program Synthesis from Diverse Demonstration Videos")</f>
        <v>Neural Program Synthesis from Diverse Demonstration Videos</v>
      </c>
      <c r="V5" s="50"/>
      <c r="W5" s="54"/>
      <c r="X5" s="7" t="str">
        <f>HYPERLINK("https://arxiv.org/abs/1805.04276","Leveraging grammar and reinforcement learning for neural program synthesis")</f>
        <v>Leveraging grammar and reinforcement learning for neural program synthesis</v>
      </c>
      <c r="Y5" s="50"/>
      <c r="Z5" s="50"/>
      <c r="AA5" s="50"/>
      <c r="AB5" s="11" t="str">
        <f>HYPERLINK("https://ieeexplore-ieee-org.proxy.wm.edu/document/8493285","Automating Intention Mining")</f>
        <v>Automating Intention Mining</v>
      </c>
      <c r="AC5" s="50"/>
      <c r="AD5" s="50"/>
      <c r="AE5" s="50"/>
      <c r="AF5" s="50"/>
    </row>
    <row r="6" ht="62.25" customHeight="1">
      <c r="A6" s="55"/>
      <c r="B6" s="77" t="str">
        <f>HYPERLINK("https://dl-acm-org.proxy.wm.edu/citation.cfm?id=2884804","Automatically Learning Semantic Features for Defect Prediction")</f>
        <v>Automatically Learning Semantic Features for Defect Prediction</v>
      </c>
      <c r="C6" s="55"/>
      <c r="D6" s="8" t="str">
        <f>HYPERLINK("https://papers.nips.cc/paper/6803-neural-program-meta-induction.pdf","Neural program metainduction.")</f>
        <v>Neural program metainduction.</v>
      </c>
      <c r="E6" s="50"/>
      <c r="F6" s="107" t="s">
        <v>153</v>
      </c>
      <c r="G6" s="55"/>
      <c r="H6" s="11" t="str">
        <f>HYPERLINK("https://dl-acm-org.proxy.wm.edu/citation.cfm?id=3180167","Deep Code Search")</f>
        <v>Deep Code Search</v>
      </c>
      <c r="I6" s="11" t="str">
        <f>HYPERLINK("https://dl-acm-org.proxy.wm.edu/citation.cfm?doid=3183440.3195092","DWEN: Deep Word Embedding Network for Duplicate Bug Report Detection in Software Repositories")</f>
        <v>DWEN: Deep Word Embedding Network for Duplicate Bug Report Detection in Software Repositories</v>
      </c>
      <c r="J6" s="50"/>
      <c r="K6" s="50"/>
      <c r="L6" s="50"/>
      <c r="M6" s="50"/>
      <c r="N6" s="50"/>
      <c r="O6" s="107" t="s">
        <v>26</v>
      </c>
      <c r="P6" s="124" t="s">
        <v>115</v>
      </c>
      <c r="Q6" s="50"/>
      <c r="R6" s="50"/>
      <c r="S6" s="55"/>
      <c r="T6" s="8" t="str">
        <f>HYPERLINK("https://papers.nips.cc/paper/8001-learning-loop-invariants-for-program-verification","Learning loop invariants for program verification")</f>
        <v>Learning loop invariants for program verification</v>
      </c>
      <c r="U6" s="77" t="str">
        <f>HYPERLINK("https://papers.nips.cc/paper/6284-latent-attention-for-if-then-program-synthesis","Latent attention for if-then program synthesis")</f>
        <v>Latent attention for if-then program synthesis</v>
      </c>
      <c r="V6" s="50"/>
      <c r="W6" s="54"/>
      <c r="X6" s="7" t="str">
        <f>HYPERLINK("https://arxiv.org/abs/1706.01284","Towards synthesizing complex programs from input-output")</f>
        <v>Towards synthesizing complex programs from input-output</v>
      </c>
      <c r="Y6" s="50"/>
      <c r="Z6" s="50"/>
      <c r="AA6" s="50"/>
      <c r="AB6" s="107" t="s">
        <v>65</v>
      </c>
      <c r="AC6" s="50"/>
      <c r="AD6" s="50"/>
      <c r="AE6" s="50"/>
      <c r="AF6" s="50"/>
    </row>
    <row r="7" ht="62.25" customHeight="1">
      <c r="A7" s="54"/>
      <c r="B7" s="15" t="str">
        <f>HYPERLINK("https://ieeexplore-ieee-org.proxy.wm.edu/document/8493303","How Well Do Change Sequences Predict Defects? Sequence Learning from Software Changes")</f>
        <v>How Well Do Change Sequences Predict Defects? Sequence Learning from Software Changes</v>
      </c>
      <c r="C7" s="55"/>
      <c r="D7" s="7" t="str">
        <f>HYPERLINK("https://dl.acm.org/citation.cfm?id=3180155.3180219","Neuro-Symbolic Program Corrector for Introductory Programming Assignments")</f>
        <v>Neuro-Symbolic Program Corrector for Introductory Programming Assignments</v>
      </c>
      <c r="E7" s="50"/>
      <c r="F7" s="50"/>
      <c r="G7" s="55"/>
      <c r="H7" s="8" t="str">
        <f>HYPERLINK("https://dl.acm.org/citation.cfm?id=3240480","VulSeeker: A Semantic Learning Based Vulnerability Seeker for Cross-platform Binary")</f>
        <v>VulSeeker: A Semantic Learning Based Vulnerability Seeker for Cross-platform Binary</v>
      </c>
      <c r="I7" s="107" t="s">
        <v>72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8" t="str">
        <f>HYPERLINK("https://papers.nips.cc/paper/7521-tree-to-tree-neural-networks-for-program-translation","Tree-to-tree neural networks for program translation")</f>
        <v>Tree-to-tree neural networks for program translation</v>
      </c>
      <c r="V7" s="50"/>
      <c r="W7" s="55"/>
      <c r="X7" s="8" t="str">
        <f>HYPERLINK("https://papers.nips.cc/paper/8107-improving-neural-program-synthesis-with-inferred-execution-traces","Improving Neural Program Synthesis with Inferred Execution Traces")</f>
        <v>Improving Neural Program Synthesis with Inferred Execution Traces</v>
      </c>
      <c r="Y7" s="50"/>
      <c r="Z7" s="50"/>
      <c r="AA7" s="50"/>
      <c r="AB7" s="50"/>
      <c r="AC7" s="50"/>
      <c r="AD7" s="50"/>
      <c r="AE7" s="50"/>
      <c r="AF7" s="50"/>
    </row>
    <row r="8" ht="62.25" customHeight="1">
      <c r="A8" s="55"/>
      <c r="B8" s="125" t="str">
        <f>HYPERLINK("https://dl-acm-org.proxy.wm.edu/citation.cfm?id=3196398.3196431","Deep learning similarities from different representations of source code")</f>
        <v>Deep learning similarities from different representations of source code</v>
      </c>
      <c r="C8" s="59"/>
      <c r="D8" s="8" t="str">
        <f>HYPERLINK("https://dl-acm-org.proxy.wm.edu/citation.cfm?id=3264832","On the Naturalness of Proofs")</f>
        <v>On the Naturalness of Proofs</v>
      </c>
      <c r="E8" s="50"/>
      <c r="F8" s="50"/>
      <c r="G8" s="55"/>
      <c r="H8" s="8" t="str">
        <f>HYPERLINK("https://dl.acm.org/citation.cfm?id=3238199","αDiff: cross-version binary code similarity detection with DNN")</f>
        <v>αDiff: cross-version binary code similarity detection with DNN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8" t="str">
        <f>HYPERLINK("https://papers.nips.cc/paper/7479-automatic-program-synthesis-of-long-programs-with-a-learned-garbage-collector","Automatic Program Synthesis of Long Programs with a Learned Garbage Collector")</f>
        <v>Automatic Program Synthesis of Long Programs with a Learned Garbage Collector</v>
      </c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</row>
    <row r="9" ht="62.25" customHeight="1">
      <c r="A9" s="55"/>
      <c r="B9" s="107" t="s">
        <v>43</v>
      </c>
      <c r="C9" s="126"/>
      <c r="D9" s="8" t="str">
        <f>HYPERLINK("https://arxiv.org/abs/1806.05837","Oreo: Detection of Clones in the Twilight Zone")</f>
        <v>Oreo: Detection of Clones in the Twilight Zone</v>
      </c>
      <c r="E9" s="50"/>
      <c r="F9" s="50"/>
      <c r="G9" s="50"/>
      <c r="H9" s="8" t="str">
        <f>HYPERLINK("https://arxiv.org/abs/1711.07163","Dynamic Neural Program Embedding for Program Repair")</f>
        <v>Dynamic Neural Program Embedding for Program Repair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ht="62.25" customHeight="1">
      <c r="A10" s="55"/>
      <c r="B10" s="107" t="s">
        <v>65</v>
      </c>
      <c r="C10" s="59"/>
      <c r="D10" s="8" t="str">
        <f>HYPERLINK("https://link-springer-com.proxy.wm.edu/article/10.1007/s10664-016-9496-7","Predicting the delay of issues with due dates in software projects")</f>
        <v>Predicting the delay of issues with due dates in software projects</v>
      </c>
      <c r="E10" s="50"/>
      <c r="F10" s="50"/>
      <c r="G10" s="50"/>
      <c r="H10" s="8" t="str">
        <f>HYPERLINK("https://papers.nips.cc/paper/8018-learning-to-repair-software-vulnerabilities-with-generative-adversarial-networks","Learning to repair software vulnerabilities with generative adversarial networks")</f>
        <v>Learning to repair software vulnerabilities with generative adversarial networks</v>
      </c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ht="62.25" customHeight="1">
      <c r="A11" s="59"/>
      <c r="B11" s="107" t="s">
        <v>230</v>
      </c>
      <c r="C11" s="50"/>
      <c r="D11" s="11" t="str">
        <f>HYPERLINK("https://dl-acm-org.proxy.wm.edu/citation.cfm?id=3213848","Compiler Fuzzing Through Deep Learning")</f>
        <v>Compiler Fuzzing Through Deep Learning</v>
      </c>
      <c r="E11" s="50"/>
      <c r="F11" s="50"/>
      <c r="G11" s="50"/>
      <c r="H11" s="107" t="s">
        <v>67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</row>
    <row r="12" ht="62.25" customHeight="1">
      <c r="A12" s="126"/>
      <c r="B12" s="107" t="s">
        <v>36</v>
      </c>
      <c r="C12" s="50"/>
      <c r="D12" s="15" t="str">
        <f>HYPERLINK("https://ieeexplore-ieee-org.proxy.wm.edu/document/8630054","Mining Likely Analogical APIs across Third-Party Libraries via Large-Scale Unsupervised API Semantics Embedding")</f>
        <v>Mining Likely Analogical APIs across Third-Party Libraries via Large-Scale Unsupervised API Semantics Embedding</v>
      </c>
      <c r="E12" s="50"/>
      <c r="F12" s="50"/>
      <c r="G12" s="50"/>
      <c r="H12" s="107" t="s">
        <v>72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</row>
    <row r="13" ht="62.25" customHeight="1">
      <c r="A13" s="59"/>
      <c r="B13" s="59"/>
      <c r="C13" s="50"/>
      <c r="D13" s="127" t="str">
        <f>HYPERLINK("https://ieeexplore-ieee-org.proxy.wm.edu/document/7965290","Automatic categorization with deep neural network for open-source Java projects")</f>
        <v>Automatic categorization with deep neural network for open-source Java projects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4" ht="62.2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</row>
    <row r="15" ht="62.25" customHeight="1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 ht="62.25" customHeight="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</row>
    <row r="17" ht="62.25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</row>
    <row r="18" ht="62.25" customHeight="1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</row>
    <row r="19" ht="62.25" customHeight="1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</row>
    <row r="20" ht="62.2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</row>
    <row r="21" ht="62.2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</row>
    <row r="22" ht="62.25" customHeight="1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</row>
    <row r="23" ht="62.25" customHeight="1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</row>
    <row r="24" ht="62.25" customHeigh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</row>
    <row r="25" ht="62.25" customHeight="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</row>
    <row r="26" ht="62.25" customHeight="1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</row>
    <row r="27" ht="62.25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</row>
    <row r="28" ht="62.2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</row>
    <row r="29" ht="62.2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</row>
    <row r="30" ht="62.2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</row>
    <row r="31" ht="62.2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</row>
    <row r="32" ht="62.2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</row>
    <row r="33" ht="62.2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</row>
    <row r="34" ht="62.2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</row>
    <row r="35" ht="62.2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</row>
    <row r="36" ht="62.2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</row>
    <row r="37" ht="62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</row>
    <row r="38" ht="62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</row>
    <row r="39" ht="62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</row>
    <row r="40" ht="62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</row>
    <row r="41" ht="62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</row>
    <row r="42" ht="62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</row>
    <row r="43" ht="62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</row>
    <row r="44" ht="62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</row>
    <row r="45" ht="62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</row>
    <row r="46" ht="62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</row>
    <row r="47" ht="62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</row>
    <row r="48" ht="62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</row>
    <row r="49" ht="62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</row>
    <row r="50" ht="62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</row>
    <row r="51" ht="62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</row>
    <row r="52" ht="62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</row>
    <row r="53" ht="62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</row>
    <row r="54" ht="62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</row>
    <row r="55" ht="62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</row>
    <row r="56" ht="62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ht="62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</row>
    <row r="58" ht="62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</row>
    <row r="59" ht="62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</row>
    <row r="60" ht="62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</row>
    <row r="61" ht="62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</row>
    <row r="62" ht="62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</row>
    <row r="63" ht="62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</row>
    <row r="64" ht="62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</row>
    <row r="65" ht="62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</row>
    <row r="66" ht="62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</row>
    <row r="67" ht="62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</row>
    <row r="68" ht="62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</row>
    <row r="69" ht="62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</row>
    <row r="70" ht="62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</row>
    <row r="71" ht="62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</row>
    <row r="72" ht="62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</row>
    <row r="73" ht="62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</row>
    <row r="74" ht="62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</row>
    <row r="75" ht="62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</row>
    <row r="76" ht="62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</row>
    <row r="77" ht="62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</row>
    <row r="78" ht="62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</row>
    <row r="79" ht="62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</row>
    <row r="80" ht="62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</row>
    <row r="81" ht="62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</row>
    <row r="82" ht="62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</row>
    <row r="83" ht="62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</row>
    <row r="84" ht="62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</row>
    <row r="85" ht="62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</row>
    <row r="86" ht="62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</row>
    <row r="87" ht="62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</row>
    <row r="88" ht="62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</row>
    <row r="89" ht="62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</row>
    <row r="90" ht="62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</row>
    <row r="91" ht="62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</row>
    <row r="92" ht="62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</row>
    <row r="93" ht="62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</row>
    <row r="94" ht="62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</row>
    <row r="95" ht="62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</row>
    <row r="96" ht="62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</row>
    <row r="97" ht="62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</row>
    <row r="98" ht="62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</row>
    <row r="99" ht="62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</row>
    <row r="100" ht="62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</row>
    <row r="101" ht="62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</row>
    <row r="102" ht="62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</row>
    <row r="103" ht="62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</row>
    <row r="104" ht="62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</row>
    <row r="105" ht="62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</row>
    <row r="106" ht="62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</row>
    <row r="107" ht="62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</row>
    <row r="108" ht="62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</row>
    <row r="109" ht="62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</row>
    <row r="110" ht="62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</row>
    <row r="111" ht="62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</row>
    <row r="112" ht="62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</row>
    <row r="113" ht="62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</row>
    <row r="114" ht="62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</row>
    <row r="115" ht="62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</row>
    <row r="116" ht="62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</row>
    <row r="117" ht="62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</row>
    <row r="118" ht="62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</row>
    <row r="119" ht="62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</row>
    <row r="120" ht="62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</row>
    <row r="121" ht="62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</row>
    <row r="122" ht="62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</row>
    <row r="123" ht="62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</row>
    <row r="124" ht="62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</row>
    <row r="125" ht="62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</row>
    <row r="126" ht="62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</row>
    <row r="127" ht="62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</row>
    <row r="128" ht="62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</row>
    <row r="129" ht="62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</row>
    <row r="130" ht="62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</row>
    <row r="131" ht="62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</row>
    <row r="132" ht="62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</row>
    <row r="133" ht="62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</row>
    <row r="134" ht="62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</row>
    <row r="135" ht="62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</row>
    <row r="136" ht="62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</row>
    <row r="137" ht="62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</row>
    <row r="138" ht="62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</row>
    <row r="139" ht="62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</row>
    <row r="140" ht="62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</row>
    <row r="141" ht="62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</row>
    <row r="142" ht="62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</row>
    <row r="143" ht="62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</row>
    <row r="144" ht="62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</row>
    <row r="145" ht="62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</row>
    <row r="146" ht="62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</row>
    <row r="147" ht="62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</row>
    <row r="148" ht="62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</row>
    <row r="149" ht="62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</row>
    <row r="150" ht="62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</row>
    <row r="151" ht="62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</row>
    <row r="152" ht="62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</row>
    <row r="153" ht="62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</row>
    <row r="154" ht="62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</row>
    <row r="155" ht="62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</row>
    <row r="156" ht="62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</row>
    <row r="157" ht="62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</row>
    <row r="158" ht="62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</row>
    <row r="159" ht="62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</row>
    <row r="160" ht="62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</row>
    <row r="161" ht="62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</row>
    <row r="162" ht="62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</row>
    <row r="163" ht="62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</row>
    <row r="164" ht="62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</row>
    <row r="165" ht="62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</row>
    <row r="166" ht="62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</row>
    <row r="167" ht="62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</row>
    <row r="168" ht="62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</row>
    <row r="169" ht="62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</row>
    <row r="170" ht="62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</row>
    <row r="171" ht="62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</row>
    <row r="172" ht="62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</row>
    <row r="173" ht="62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</row>
    <row r="174" ht="62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</row>
    <row r="175" ht="62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</row>
    <row r="176" ht="62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</row>
    <row r="177" ht="62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</row>
    <row r="178" ht="62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</row>
    <row r="179" ht="62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</row>
    <row r="180" ht="62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</row>
    <row r="181" ht="62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</row>
    <row r="182" ht="62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</row>
    <row r="183" ht="62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</row>
    <row r="184" ht="62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</row>
    <row r="185" ht="62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</row>
    <row r="186" ht="62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</row>
    <row r="187" ht="62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</row>
    <row r="188" ht="62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</row>
    <row r="189" ht="62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</row>
    <row r="190" ht="62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</row>
    <row r="191" ht="62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</row>
    <row r="192" ht="62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</row>
    <row r="193" ht="62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</row>
    <row r="194" ht="62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</row>
    <row r="195" ht="62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</row>
    <row r="196" ht="62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</row>
    <row r="197" ht="62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</row>
    <row r="198" ht="62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</row>
    <row r="199" ht="62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</row>
    <row r="200" ht="62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</row>
    <row r="201" ht="62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</row>
    <row r="202" ht="62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</row>
    <row r="203" ht="62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</row>
    <row r="204" ht="62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</row>
    <row r="205" ht="62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</row>
    <row r="206" ht="62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</row>
    <row r="207" ht="62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</row>
    <row r="208" ht="62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</row>
    <row r="209" ht="62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</row>
    <row r="210" ht="62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</row>
    <row r="211" ht="62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</row>
    <row r="212" ht="62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</row>
    <row r="213" ht="62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</row>
    <row r="214" ht="62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</row>
    <row r="215" ht="62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</row>
    <row r="216" ht="62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</row>
    <row r="217" ht="62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</row>
    <row r="218" ht="62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</row>
    <row r="219" ht="62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</row>
    <row r="220" ht="62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</row>
    <row r="221" ht="62.2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</row>
    <row r="222" ht="62.2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</row>
    <row r="223" ht="62.2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</row>
    <row r="224" ht="62.2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</row>
    <row r="225" ht="62.2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</row>
    <row r="226" ht="62.2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</row>
    <row r="227" ht="62.2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</row>
    <row r="228" ht="62.2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</row>
    <row r="229" ht="62.2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</row>
    <row r="230" ht="62.2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</row>
    <row r="231" ht="62.2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</row>
    <row r="232" ht="62.2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</row>
    <row r="233" ht="62.2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</row>
    <row r="234" ht="62.2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</row>
    <row r="235" ht="62.2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</row>
    <row r="236" ht="62.2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</row>
    <row r="237" ht="62.2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</row>
    <row r="238" ht="62.2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</row>
    <row r="239" ht="62.2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</row>
    <row r="240" ht="62.2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</row>
    <row r="241" ht="62.2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</row>
    <row r="242" ht="62.2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</row>
    <row r="243" ht="62.2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</row>
    <row r="244" ht="62.2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</row>
    <row r="245" ht="62.2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</row>
    <row r="246" ht="62.2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</row>
    <row r="247" ht="62.2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</row>
    <row r="248" ht="62.2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</row>
    <row r="249" ht="62.2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</row>
    <row r="250" ht="62.2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</row>
    <row r="251" ht="62.2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</row>
    <row r="252" ht="62.2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</row>
    <row r="253" ht="62.2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</row>
    <row r="254" ht="62.2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</row>
    <row r="255" ht="62.2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</row>
    <row r="256" ht="62.2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</row>
    <row r="257" ht="62.2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</row>
    <row r="258" ht="62.2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</row>
    <row r="259" ht="62.2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</row>
    <row r="260" ht="62.2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</row>
    <row r="261" ht="62.2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</row>
    <row r="262" ht="62.2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</row>
    <row r="263" ht="62.2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</row>
    <row r="264" ht="62.2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</row>
    <row r="265" ht="62.2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</row>
    <row r="266" ht="62.2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</row>
    <row r="267" ht="62.2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</row>
    <row r="268" ht="62.2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</row>
    <row r="269" ht="62.2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</row>
    <row r="270" ht="62.2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</row>
    <row r="271" ht="62.2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</row>
    <row r="272" ht="62.2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</row>
    <row r="273" ht="62.2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</row>
    <row r="274" ht="62.2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</row>
    <row r="275" ht="62.2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</row>
    <row r="276" ht="62.2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</row>
    <row r="277" ht="62.2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</row>
    <row r="278" ht="62.2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</row>
    <row r="279" ht="62.2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</row>
    <row r="280" ht="62.2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</row>
    <row r="281" ht="62.2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</row>
    <row r="282" ht="62.2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</row>
    <row r="283" ht="62.2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</row>
    <row r="284" ht="62.2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</row>
    <row r="285" ht="62.2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</row>
    <row r="286" ht="62.2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</row>
    <row r="287" ht="62.2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</row>
    <row r="288" ht="62.2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</row>
    <row r="289" ht="62.2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</row>
    <row r="290" ht="62.2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</row>
    <row r="291" ht="62.2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</row>
    <row r="292" ht="62.2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</row>
    <row r="293" ht="62.2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</row>
    <row r="294" ht="62.2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</row>
    <row r="295" ht="62.2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</row>
    <row r="296" ht="62.2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</row>
    <row r="297" ht="62.2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</row>
    <row r="298" ht="62.2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</row>
    <row r="299" ht="62.2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</row>
    <row r="300" ht="62.2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</row>
    <row r="301" ht="62.2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</row>
    <row r="302" ht="62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</row>
    <row r="303" ht="62.2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</row>
    <row r="304" ht="62.2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</row>
    <row r="305" ht="62.2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</row>
    <row r="306" ht="62.2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</row>
    <row r="307" ht="62.2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</row>
    <row r="308" ht="62.2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</row>
    <row r="309" ht="62.2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</row>
    <row r="310" ht="62.2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</row>
    <row r="311" ht="62.2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</row>
    <row r="312" ht="62.2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</row>
    <row r="313" ht="62.2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</row>
    <row r="314" ht="62.2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</row>
    <row r="315" ht="62.2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</row>
    <row r="316" ht="62.2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</row>
    <row r="317" ht="62.2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</row>
    <row r="318" ht="62.2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</row>
    <row r="319" ht="62.2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</row>
    <row r="320" ht="62.2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</row>
    <row r="321" ht="62.2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</row>
    <row r="322" ht="62.2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</row>
    <row r="323" ht="62.2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</row>
    <row r="324" ht="62.2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</row>
    <row r="325" ht="62.2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</row>
    <row r="326" ht="62.2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</row>
    <row r="327" ht="62.2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</row>
    <row r="328" ht="62.2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</row>
    <row r="329" ht="62.2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</row>
    <row r="330" ht="62.2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</row>
    <row r="331" ht="62.2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</row>
    <row r="332" ht="62.2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</row>
    <row r="333" ht="62.2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</row>
    <row r="334" ht="62.2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</row>
    <row r="335" ht="62.2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</row>
    <row r="336" ht="62.2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</row>
    <row r="337" ht="62.2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</row>
    <row r="338" ht="62.2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</row>
    <row r="339" ht="62.2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</row>
    <row r="340" ht="62.2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</row>
    <row r="341" ht="62.2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</row>
    <row r="342" ht="62.2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</row>
    <row r="343" ht="62.2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</row>
    <row r="344" ht="62.2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</row>
    <row r="345" ht="62.2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</row>
    <row r="346" ht="62.2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</row>
    <row r="347" ht="62.2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</row>
    <row r="348" ht="62.2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</row>
    <row r="349" ht="62.2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</row>
    <row r="350" ht="62.2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</row>
    <row r="351" ht="62.2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</row>
    <row r="352" ht="62.2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</row>
    <row r="353" ht="62.2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</row>
    <row r="354" ht="62.2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</row>
    <row r="355" ht="62.2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</row>
    <row r="356" ht="62.2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</row>
    <row r="357" ht="62.2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</row>
    <row r="358" ht="62.2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</row>
    <row r="359" ht="62.2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</row>
    <row r="360" ht="62.2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</row>
    <row r="361" ht="62.2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</row>
    <row r="362" ht="62.2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</row>
    <row r="363" ht="62.2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</row>
    <row r="364" ht="62.2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</row>
    <row r="365" ht="62.2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</row>
    <row r="366" ht="62.2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</row>
    <row r="367" ht="62.2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</row>
    <row r="368" ht="62.2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</row>
    <row r="369" ht="62.2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</row>
    <row r="370" ht="62.2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</row>
    <row r="371" ht="62.2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</row>
    <row r="372" ht="62.2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</row>
    <row r="373" ht="62.2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</row>
    <row r="374" ht="62.2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</row>
    <row r="375" ht="62.2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</row>
    <row r="376" ht="62.2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</row>
    <row r="377" ht="62.2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</row>
    <row r="378" ht="62.2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</row>
    <row r="379" ht="62.2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</row>
    <row r="380" ht="62.2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</row>
    <row r="381" ht="62.2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</row>
    <row r="382" ht="62.2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</row>
    <row r="383" ht="62.2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</row>
    <row r="384" ht="62.2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</row>
    <row r="385" ht="62.2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</row>
    <row r="386" ht="62.2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</row>
    <row r="387" ht="62.2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</row>
    <row r="388" ht="62.2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</row>
    <row r="389" ht="62.2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</row>
    <row r="390" ht="62.2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</row>
    <row r="391" ht="62.2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</row>
    <row r="392" ht="62.2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</row>
    <row r="393" ht="62.2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</row>
    <row r="394" ht="62.2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</row>
    <row r="395" ht="62.2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</row>
    <row r="396" ht="62.2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</row>
    <row r="397" ht="62.2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</row>
    <row r="398" ht="62.2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</row>
    <row r="399" ht="62.2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</row>
    <row r="400" ht="62.2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</row>
    <row r="401" ht="62.2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</row>
    <row r="402" ht="62.2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</row>
    <row r="403" ht="62.2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</row>
    <row r="404" ht="62.2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</row>
    <row r="405" ht="62.2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</row>
    <row r="406" ht="62.2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</row>
    <row r="407" ht="62.2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</row>
    <row r="408" ht="62.2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</row>
    <row r="409" ht="62.2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</row>
    <row r="410" ht="62.2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</row>
    <row r="411" ht="62.2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</row>
    <row r="412" ht="62.2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</row>
    <row r="413" ht="62.2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</row>
    <row r="414" ht="62.2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</row>
    <row r="415" ht="62.2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</row>
    <row r="416" ht="62.2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</row>
    <row r="417" ht="62.2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</row>
    <row r="418" ht="62.2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</row>
    <row r="419" ht="62.2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</row>
    <row r="420" ht="62.2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</row>
    <row r="421" ht="62.2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</row>
    <row r="422" ht="62.2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</row>
    <row r="423" ht="62.2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</row>
    <row r="424" ht="62.2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</row>
    <row r="425" ht="62.2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</row>
    <row r="426" ht="62.2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</row>
    <row r="427" ht="62.2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</row>
    <row r="428" ht="62.2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</row>
    <row r="429" ht="62.2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</row>
    <row r="430" ht="62.2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</row>
    <row r="431" ht="62.2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</row>
    <row r="432" ht="62.2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</row>
    <row r="433" ht="62.2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</row>
    <row r="434" ht="62.2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</row>
    <row r="435" ht="62.2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</row>
    <row r="436" ht="62.2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</row>
    <row r="437" ht="62.2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</row>
    <row r="438" ht="62.2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</row>
    <row r="439" ht="62.2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</row>
    <row r="440" ht="62.2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</row>
    <row r="441" ht="62.2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</row>
    <row r="442" ht="62.2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</row>
    <row r="443" ht="62.2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</row>
    <row r="444" ht="62.2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</row>
    <row r="445" ht="62.2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</row>
    <row r="446" ht="62.2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</row>
    <row r="447" ht="62.2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</row>
    <row r="448" ht="62.2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</row>
    <row r="449" ht="62.2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</row>
    <row r="450" ht="62.2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</row>
    <row r="451" ht="62.2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</row>
    <row r="452" ht="62.2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</row>
    <row r="453" ht="62.2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</row>
    <row r="454" ht="62.2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</row>
    <row r="455" ht="62.2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</row>
    <row r="456" ht="62.2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</row>
    <row r="457" ht="62.2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</row>
    <row r="458" ht="62.2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</row>
    <row r="459" ht="62.2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</row>
    <row r="460" ht="62.2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</row>
    <row r="461" ht="62.2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</row>
    <row r="462" ht="62.2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</row>
    <row r="463" ht="62.2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</row>
    <row r="464" ht="62.2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</row>
    <row r="465" ht="62.2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</row>
    <row r="466" ht="62.2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</row>
    <row r="467" ht="62.2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</row>
    <row r="468" ht="62.2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</row>
    <row r="469" ht="62.2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</row>
    <row r="470" ht="62.2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</row>
    <row r="471" ht="62.2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</row>
    <row r="472" ht="62.2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</row>
    <row r="473" ht="62.2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</row>
    <row r="474" ht="62.2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</row>
    <row r="475" ht="62.2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</row>
    <row r="476" ht="62.2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</row>
    <row r="477" ht="62.2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</row>
    <row r="478" ht="62.2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</row>
    <row r="479" ht="62.2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</row>
    <row r="480" ht="62.2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</row>
    <row r="481" ht="62.2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</row>
    <row r="482" ht="62.2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</row>
    <row r="483" ht="62.2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</row>
    <row r="484" ht="62.2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</row>
    <row r="485" ht="62.2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</row>
    <row r="486" ht="62.2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</row>
    <row r="487" ht="62.2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</row>
    <row r="488" ht="62.2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</row>
    <row r="489" ht="62.2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</row>
    <row r="490" ht="62.2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</row>
    <row r="491" ht="62.2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</row>
    <row r="492" ht="62.2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</row>
    <row r="493" ht="62.2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</row>
    <row r="494" ht="62.2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</row>
    <row r="495" ht="62.2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</row>
    <row r="496" ht="62.2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</row>
    <row r="497" ht="62.2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</row>
    <row r="498" ht="62.2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</row>
    <row r="499" ht="62.2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</row>
    <row r="500" ht="62.2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</row>
    <row r="501" ht="62.2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</row>
    <row r="502" ht="62.2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</row>
    <row r="503" ht="62.2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</row>
    <row r="504" ht="62.2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</row>
    <row r="505" ht="62.2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</row>
    <row r="506" ht="62.2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</row>
    <row r="507" ht="62.2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</row>
    <row r="508" ht="62.2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</row>
    <row r="509" ht="62.2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</row>
    <row r="510" ht="62.2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</row>
    <row r="511" ht="62.2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</row>
    <row r="512" ht="62.2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</row>
    <row r="513" ht="62.2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</row>
    <row r="514" ht="62.2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</row>
    <row r="515" ht="62.2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</row>
    <row r="516" ht="62.2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</row>
    <row r="517" ht="62.2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</row>
    <row r="518" ht="62.2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</row>
    <row r="519" ht="62.2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</row>
    <row r="520" ht="62.2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</row>
    <row r="521" ht="62.2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</row>
    <row r="522" ht="62.2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</row>
    <row r="523" ht="62.2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</row>
    <row r="524" ht="62.2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</row>
    <row r="525" ht="62.2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</row>
    <row r="526" ht="62.2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</row>
    <row r="527" ht="62.2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</row>
    <row r="528" ht="62.2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</row>
    <row r="529" ht="62.2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</row>
    <row r="530" ht="62.2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</row>
    <row r="531" ht="62.2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</row>
    <row r="532" ht="62.2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</row>
    <row r="533" ht="62.2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</row>
    <row r="534" ht="62.2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</row>
    <row r="535" ht="62.2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</row>
    <row r="536" ht="62.2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</row>
    <row r="537" ht="62.2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</row>
    <row r="538" ht="62.2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</row>
    <row r="539" ht="62.2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</row>
    <row r="540" ht="62.2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</row>
    <row r="541" ht="62.2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</row>
    <row r="542" ht="62.2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</row>
    <row r="543" ht="62.2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</row>
    <row r="544" ht="62.2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</row>
    <row r="545" ht="62.2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</row>
    <row r="546" ht="62.2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</row>
    <row r="547" ht="62.2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</row>
    <row r="548" ht="62.2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</row>
    <row r="549" ht="62.2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</row>
    <row r="550" ht="62.2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</row>
    <row r="551" ht="62.2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</row>
    <row r="552" ht="62.2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</row>
    <row r="553" ht="62.2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</row>
    <row r="554" ht="62.2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</row>
    <row r="555" ht="62.2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</row>
    <row r="556" ht="62.2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</row>
    <row r="557" ht="62.2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</row>
    <row r="558" ht="62.2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</row>
    <row r="559" ht="62.2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</row>
    <row r="560" ht="62.2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</row>
    <row r="561" ht="62.2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</row>
    <row r="562" ht="62.2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</row>
    <row r="563" ht="62.2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</row>
    <row r="564" ht="62.2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</row>
    <row r="565" ht="62.2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</row>
    <row r="566" ht="62.2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</row>
    <row r="567" ht="62.2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</row>
    <row r="568" ht="62.2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</row>
    <row r="569" ht="62.2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</row>
    <row r="570" ht="62.2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</row>
    <row r="571" ht="62.2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</row>
    <row r="572" ht="62.2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</row>
    <row r="573" ht="62.2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</row>
    <row r="574" ht="62.2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</row>
    <row r="575" ht="62.2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</row>
    <row r="576" ht="62.2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</row>
    <row r="577" ht="62.2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</row>
    <row r="578" ht="62.2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</row>
    <row r="579" ht="62.2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</row>
    <row r="580" ht="62.2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</row>
    <row r="581" ht="62.2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</row>
    <row r="582" ht="62.2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</row>
    <row r="583" ht="62.2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</row>
    <row r="584" ht="62.2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</row>
    <row r="585" ht="62.2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</row>
    <row r="586" ht="62.2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</row>
    <row r="587" ht="62.2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</row>
    <row r="588" ht="62.2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</row>
    <row r="589" ht="62.2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</row>
    <row r="590" ht="62.2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</row>
    <row r="591" ht="62.2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</row>
    <row r="592" ht="62.2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</row>
    <row r="593" ht="62.2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</row>
    <row r="594" ht="62.2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</row>
    <row r="595" ht="62.2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</row>
    <row r="596" ht="62.2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</row>
    <row r="597" ht="62.2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</row>
    <row r="598" ht="62.2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</row>
    <row r="599" ht="62.2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</row>
    <row r="600" ht="62.2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</row>
    <row r="601" ht="62.2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</row>
    <row r="602" ht="62.2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</row>
    <row r="603" ht="62.2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</row>
    <row r="604" ht="62.2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</row>
    <row r="605" ht="62.2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</row>
    <row r="606" ht="62.2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</row>
    <row r="607" ht="62.2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</row>
    <row r="608" ht="62.2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</row>
    <row r="609" ht="62.2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</row>
    <row r="610" ht="62.2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</row>
    <row r="611" ht="62.2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</row>
    <row r="612" ht="62.2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</row>
    <row r="613" ht="62.2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</row>
    <row r="614" ht="62.2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</row>
    <row r="615" ht="62.2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</row>
    <row r="616" ht="62.2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</row>
    <row r="617" ht="62.2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</row>
    <row r="618" ht="62.2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</row>
    <row r="619" ht="62.2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</row>
    <row r="620" ht="62.2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</row>
    <row r="621" ht="62.2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</row>
    <row r="622" ht="62.2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</row>
    <row r="623" ht="62.2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</row>
    <row r="624" ht="62.2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</row>
    <row r="625" ht="62.2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</row>
    <row r="626" ht="62.2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</row>
    <row r="627" ht="62.2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</row>
    <row r="628" ht="62.2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</row>
    <row r="629" ht="62.2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</row>
    <row r="630" ht="62.2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</row>
    <row r="631" ht="62.2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</row>
    <row r="632" ht="62.2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</row>
    <row r="633" ht="62.2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</row>
    <row r="634" ht="62.2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</row>
    <row r="635" ht="62.2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</row>
    <row r="636" ht="62.2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</row>
    <row r="637" ht="62.2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</row>
    <row r="638" ht="62.2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</row>
    <row r="639" ht="62.2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</row>
    <row r="640" ht="62.2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</row>
    <row r="641" ht="62.2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</row>
    <row r="642" ht="62.2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</row>
    <row r="643" ht="62.2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</row>
    <row r="644" ht="62.2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</row>
    <row r="645" ht="62.2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</row>
    <row r="646" ht="62.2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</row>
    <row r="647" ht="62.2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</row>
    <row r="648" ht="62.2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</row>
    <row r="649" ht="62.2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</row>
    <row r="650" ht="62.2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</row>
    <row r="651" ht="62.2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</row>
    <row r="652" ht="62.2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</row>
    <row r="653" ht="62.2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</row>
    <row r="654" ht="62.2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</row>
    <row r="655" ht="62.2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</row>
    <row r="656" ht="62.2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</row>
    <row r="657" ht="62.2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</row>
    <row r="658" ht="62.2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</row>
    <row r="659" ht="62.2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</row>
    <row r="660" ht="62.2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</row>
    <row r="661" ht="62.2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</row>
    <row r="662" ht="62.2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</row>
    <row r="663" ht="62.2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</row>
    <row r="664" ht="62.2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</row>
    <row r="665" ht="62.2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</row>
    <row r="666" ht="62.2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</row>
    <row r="667" ht="62.2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</row>
    <row r="668" ht="62.2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</row>
    <row r="669" ht="62.2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</row>
    <row r="670" ht="62.2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</row>
    <row r="671" ht="62.2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</row>
    <row r="672" ht="62.2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</row>
    <row r="673" ht="62.2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</row>
    <row r="674" ht="62.2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</row>
    <row r="675" ht="62.2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</row>
    <row r="676" ht="62.2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</row>
    <row r="677" ht="62.2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</row>
    <row r="678" ht="62.2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</row>
    <row r="679" ht="62.2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</row>
    <row r="680" ht="62.2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</row>
    <row r="681" ht="62.2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</row>
    <row r="682" ht="62.2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</row>
    <row r="683" ht="62.2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</row>
    <row r="684" ht="62.2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</row>
    <row r="685" ht="62.2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</row>
    <row r="686" ht="62.2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</row>
    <row r="687" ht="62.2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</row>
    <row r="688" ht="62.2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</row>
    <row r="689" ht="62.2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</row>
    <row r="690" ht="62.2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</row>
    <row r="691" ht="62.2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</row>
    <row r="692" ht="62.2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</row>
    <row r="693" ht="62.2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</row>
    <row r="694" ht="62.2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</row>
    <row r="695" ht="62.2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</row>
    <row r="696" ht="62.2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</row>
    <row r="697" ht="62.2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</row>
    <row r="698" ht="62.2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</row>
    <row r="699" ht="62.2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</row>
    <row r="700" ht="62.2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</row>
    <row r="701" ht="62.2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</row>
    <row r="702" ht="62.2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</row>
    <row r="703" ht="62.2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</row>
    <row r="704" ht="62.2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</row>
    <row r="705" ht="62.2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</row>
    <row r="706" ht="62.2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</row>
    <row r="707" ht="62.2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</row>
    <row r="708" ht="62.2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</row>
    <row r="709" ht="62.2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</row>
    <row r="710" ht="62.2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</row>
    <row r="711" ht="62.2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</row>
    <row r="712" ht="62.2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</row>
    <row r="713" ht="62.2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</row>
    <row r="714" ht="62.2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</row>
    <row r="715" ht="62.2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</row>
    <row r="716" ht="62.2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</row>
    <row r="717" ht="62.2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</row>
    <row r="718" ht="62.2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</row>
    <row r="719" ht="62.2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</row>
    <row r="720" ht="62.2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</row>
    <row r="721" ht="62.2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</row>
    <row r="722" ht="62.2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</row>
    <row r="723" ht="62.2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</row>
    <row r="724" ht="62.2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</row>
    <row r="725" ht="62.2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</row>
    <row r="726" ht="62.2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</row>
    <row r="727" ht="62.2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</row>
    <row r="728" ht="62.2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</row>
    <row r="729" ht="62.2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</row>
    <row r="730" ht="62.2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</row>
    <row r="731" ht="62.2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</row>
    <row r="732" ht="62.2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</row>
    <row r="733" ht="62.2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</row>
    <row r="734" ht="62.2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</row>
    <row r="735" ht="62.2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</row>
    <row r="736" ht="62.2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</row>
    <row r="737" ht="62.2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</row>
    <row r="738" ht="62.2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</row>
    <row r="739" ht="62.2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</row>
    <row r="740" ht="62.2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</row>
    <row r="741" ht="62.2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</row>
    <row r="742" ht="62.2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</row>
    <row r="743" ht="62.2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</row>
    <row r="744" ht="62.2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</row>
    <row r="745" ht="62.2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</row>
    <row r="746" ht="62.2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</row>
    <row r="747" ht="62.2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</row>
    <row r="748" ht="62.2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</row>
    <row r="749" ht="62.2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</row>
    <row r="750" ht="62.2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</row>
    <row r="751" ht="62.2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</row>
    <row r="752" ht="62.2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</row>
    <row r="753" ht="62.2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</row>
    <row r="754" ht="62.2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</row>
    <row r="755" ht="62.2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</row>
    <row r="756" ht="62.2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</row>
    <row r="757" ht="62.2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</row>
    <row r="758" ht="62.2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</row>
    <row r="759" ht="62.2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</row>
    <row r="760" ht="62.2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</row>
    <row r="761" ht="62.2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</row>
    <row r="762" ht="62.2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</row>
    <row r="763" ht="62.2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</row>
    <row r="764" ht="62.2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</row>
    <row r="765" ht="62.2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</row>
    <row r="766" ht="62.2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</row>
    <row r="767" ht="62.2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</row>
    <row r="768" ht="62.2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</row>
    <row r="769" ht="62.2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</row>
    <row r="770" ht="62.2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</row>
    <row r="771" ht="62.2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</row>
    <row r="772" ht="62.2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</row>
    <row r="773" ht="62.2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</row>
    <row r="774" ht="62.2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</row>
    <row r="775" ht="62.2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</row>
    <row r="776" ht="62.2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</row>
    <row r="777" ht="62.2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</row>
    <row r="778" ht="62.2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</row>
    <row r="779" ht="62.2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</row>
    <row r="780" ht="62.2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</row>
    <row r="781" ht="62.2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</row>
    <row r="782" ht="62.2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</row>
    <row r="783" ht="62.2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</row>
    <row r="784" ht="62.2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</row>
    <row r="785" ht="62.2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</row>
    <row r="786" ht="62.2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</row>
    <row r="787" ht="62.2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</row>
    <row r="788" ht="62.2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</row>
    <row r="789" ht="62.2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</row>
    <row r="790" ht="62.2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</row>
    <row r="791" ht="62.2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</row>
    <row r="792" ht="62.2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</row>
    <row r="793" ht="62.2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</row>
    <row r="794" ht="62.2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</row>
    <row r="795" ht="62.2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</row>
    <row r="796" ht="62.2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</row>
    <row r="797" ht="62.2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</row>
    <row r="798" ht="62.2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</row>
    <row r="799" ht="62.2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</row>
    <row r="800" ht="62.2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</row>
    <row r="801" ht="62.2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</row>
    <row r="802" ht="62.2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</row>
    <row r="803" ht="62.2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</row>
    <row r="804" ht="62.2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</row>
    <row r="805" ht="62.2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</row>
    <row r="806" ht="62.2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</row>
    <row r="807" ht="62.2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</row>
    <row r="808" ht="62.2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</row>
    <row r="809" ht="62.2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</row>
    <row r="810" ht="62.2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</row>
    <row r="811" ht="62.2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</row>
    <row r="812" ht="62.2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</row>
    <row r="813" ht="62.2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</row>
    <row r="814" ht="62.2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</row>
    <row r="815" ht="62.2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</row>
    <row r="816" ht="62.2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</row>
    <row r="817" ht="62.2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</row>
    <row r="818" ht="62.2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</row>
    <row r="819" ht="62.2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</row>
    <row r="820" ht="62.2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</row>
    <row r="821" ht="62.2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</row>
    <row r="822" ht="62.2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</row>
    <row r="823" ht="62.2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</row>
    <row r="824" ht="62.2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</row>
    <row r="825" ht="62.2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</row>
    <row r="826" ht="62.2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</row>
    <row r="827" ht="62.2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</row>
    <row r="828" ht="62.2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</row>
    <row r="829" ht="62.2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</row>
    <row r="830" ht="62.2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</row>
    <row r="831" ht="62.2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</row>
    <row r="832" ht="62.2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</row>
    <row r="833" ht="62.2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</row>
    <row r="834" ht="62.2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</row>
    <row r="835" ht="62.2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</row>
    <row r="836" ht="62.2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</row>
    <row r="837" ht="62.2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</row>
    <row r="838" ht="62.2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</row>
    <row r="839" ht="62.2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</row>
    <row r="840" ht="62.2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</row>
    <row r="841" ht="62.2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</row>
    <row r="842" ht="62.2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</row>
    <row r="843" ht="62.2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</row>
    <row r="844" ht="62.2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</row>
    <row r="845" ht="62.2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</row>
    <row r="846" ht="62.2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</row>
    <row r="847" ht="62.2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</row>
    <row r="848" ht="62.2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</row>
    <row r="849" ht="62.2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</row>
    <row r="850" ht="62.2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</row>
    <row r="851" ht="62.2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</row>
    <row r="852" ht="62.2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</row>
    <row r="853" ht="62.2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</row>
    <row r="854" ht="62.2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</row>
    <row r="855" ht="62.2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</row>
    <row r="856" ht="62.2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</row>
    <row r="857" ht="62.2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</row>
    <row r="858" ht="62.2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</row>
    <row r="859" ht="62.2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</row>
    <row r="860" ht="62.2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</row>
    <row r="861" ht="62.2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</row>
    <row r="862" ht="62.2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</row>
    <row r="863" ht="62.2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</row>
    <row r="864" ht="62.2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</row>
    <row r="865" ht="62.2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</row>
    <row r="866" ht="62.2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</row>
    <row r="867" ht="62.2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</row>
    <row r="868" ht="62.2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</row>
    <row r="869" ht="62.2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</row>
    <row r="870" ht="62.2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</row>
    <row r="871" ht="62.2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</row>
    <row r="872" ht="62.2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</row>
    <row r="873" ht="62.2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</row>
    <row r="874" ht="62.2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</row>
    <row r="875" ht="62.2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</row>
    <row r="876" ht="62.2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</row>
    <row r="877" ht="62.2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</row>
    <row r="878" ht="62.2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</row>
    <row r="879" ht="62.2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</row>
    <row r="880" ht="62.2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</row>
    <row r="881" ht="62.2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</row>
    <row r="882" ht="62.2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</row>
    <row r="883" ht="62.2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</row>
    <row r="884" ht="62.2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</row>
    <row r="885" ht="62.2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</row>
    <row r="886" ht="62.2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</row>
    <row r="887" ht="62.2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</row>
    <row r="888" ht="62.2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</row>
    <row r="889" ht="62.2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</row>
    <row r="890" ht="62.2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</row>
    <row r="891" ht="62.2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</row>
    <row r="892" ht="62.2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</row>
    <row r="893" ht="62.2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</row>
    <row r="894" ht="62.2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</row>
    <row r="895" ht="62.2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</row>
    <row r="896" ht="62.2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</row>
    <row r="897" ht="62.2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</row>
    <row r="898" ht="62.2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</row>
    <row r="899" ht="62.2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</row>
    <row r="900" ht="62.2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</row>
    <row r="901" ht="62.2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</row>
    <row r="902" ht="62.2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</row>
    <row r="903" ht="62.2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</row>
    <row r="904" ht="62.2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</row>
    <row r="905" ht="62.2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</row>
    <row r="906" ht="62.2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</row>
    <row r="907" ht="62.2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</row>
    <row r="908" ht="62.2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</row>
    <row r="909" ht="62.2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</row>
    <row r="910" ht="62.2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</row>
    <row r="911" ht="62.2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</row>
    <row r="912" ht="62.2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</row>
    <row r="913" ht="62.2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</row>
    <row r="914" ht="62.2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</row>
    <row r="915" ht="62.2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</row>
    <row r="916" ht="62.2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</row>
    <row r="917" ht="62.2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</row>
    <row r="918" ht="62.2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</row>
    <row r="919" ht="62.2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</row>
    <row r="920" ht="62.2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</row>
    <row r="921" ht="62.2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</row>
    <row r="922" ht="62.2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</row>
    <row r="923" ht="62.2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</row>
    <row r="924" ht="62.2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</row>
    <row r="925" ht="62.2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</row>
    <row r="926" ht="62.2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</row>
    <row r="927" ht="62.2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</row>
    <row r="928" ht="62.2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</row>
    <row r="929" ht="62.2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</row>
    <row r="930" ht="62.2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</row>
    <row r="931" ht="62.2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</row>
    <row r="932" ht="62.2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</row>
    <row r="933" ht="62.2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</row>
    <row r="934" ht="62.2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</row>
    <row r="935" ht="62.2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</row>
    <row r="936" ht="62.2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</row>
    <row r="937" ht="62.2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</row>
    <row r="938" ht="62.2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</row>
    <row r="939" ht="62.2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</row>
    <row r="940" ht="62.2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</row>
    <row r="941" ht="62.2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</row>
    <row r="942" ht="62.2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</row>
    <row r="943" ht="62.2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</row>
    <row r="944" ht="62.2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</row>
    <row r="945" ht="62.2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</row>
    <row r="946" ht="62.2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</row>
    <row r="947" ht="62.2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</row>
    <row r="948" ht="62.2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</row>
    <row r="949" ht="62.2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</row>
    <row r="950" ht="62.2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</row>
    <row r="951" ht="62.2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</row>
    <row r="952" ht="62.2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</row>
    <row r="953" ht="62.2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</row>
    <row r="954" ht="62.2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</row>
    <row r="955" ht="62.2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</row>
    <row r="956" ht="62.2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</row>
    <row r="957" ht="62.2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</row>
    <row r="958" ht="62.2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</row>
    <row r="959" ht="62.2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</row>
    <row r="960" ht="62.2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</row>
    <row r="961" ht="62.2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</row>
    <row r="962" ht="62.2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</row>
    <row r="963" ht="62.2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</row>
    <row r="964" ht="62.2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</row>
    <row r="965" ht="62.2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</row>
    <row r="966" ht="62.2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</row>
    <row r="967" ht="62.2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</row>
    <row r="968" ht="62.2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</row>
    <row r="969" ht="62.2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</row>
    <row r="970" ht="62.2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</row>
    <row r="971" ht="62.2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</row>
    <row r="972" ht="62.2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</row>
    <row r="973" ht="62.2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</row>
    <row r="974" ht="62.2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</row>
    <row r="975" ht="62.2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</row>
    <row r="976" ht="62.2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</row>
    <row r="977" ht="62.2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</row>
    <row r="978" ht="62.2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</row>
    <row r="979" ht="62.2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</row>
    <row r="980" ht="62.2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</row>
    <row r="981" ht="62.2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</row>
    <row r="982" ht="62.2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</row>
    <row r="983" ht="62.2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</row>
    <row r="984" ht="62.2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</row>
    <row r="985" ht="62.2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</row>
    <row r="986" ht="62.2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</row>
    <row r="987" ht="62.2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</row>
    <row r="988" ht="62.2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</row>
    <row r="989" ht="62.2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</row>
    <row r="990" ht="62.2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</row>
    <row r="991" ht="62.2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</row>
    <row r="992" ht="62.2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</row>
    <row r="993" ht="62.2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</row>
    <row r="994" ht="62.2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</row>
    <row r="995" ht="62.2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</row>
    <row r="996" ht="62.2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</row>
    <row r="997" ht="62.25" customHeight="1">
      <c r="A997" s="50"/>
      <c r="B997" s="50"/>
      <c r="C997" s="117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</row>
    <row r="998" ht="62.25" customHeight="1">
      <c r="A998" s="50"/>
      <c r="B998" s="50"/>
      <c r="C998" s="117"/>
      <c r="D998" s="50"/>
      <c r="E998" s="50"/>
      <c r="F998" s="50"/>
      <c r="G998" s="117"/>
      <c r="H998" s="50"/>
      <c r="I998" s="50"/>
      <c r="J998" s="50"/>
      <c r="K998" s="50"/>
      <c r="L998" s="50"/>
      <c r="M998" s="50"/>
      <c r="N998" s="117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</row>
    <row r="999" ht="62.25" customHeight="1">
      <c r="A999" s="50"/>
      <c r="B999" s="50"/>
      <c r="C999" s="117"/>
      <c r="D999" s="50"/>
      <c r="E999" s="117"/>
      <c r="F999" s="117"/>
      <c r="G999" s="117"/>
      <c r="H999" s="50"/>
      <c r="I999" s="50"/>
      <c r="J999" s="50"/>
      <c r="K999" s="50"/>
      <c r="L999" s="50"/>
      <c r="M999" s="50"/>
      <c r="N999" s="117"/>
      <c r="O999" s="50"/>
      <c r="P999" s="117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</row>
  </sheetData>
  <mergeCells count="22">
    <mergeCell ref="A1:D1"/>
    <mergeCell ref="E1:E2"/>
    <mergeCell ref="F1:F2"/>
    <mergeCell ref="G1:H1"/>
    <mergeCell ref="I1:I2"/>
    <mergeCell ref="J1:J2"/>
    <mergeCell ref="K1:M1"/>
    <mergeCell ref="Y1:Y2"/>
    <mergeCell ref="Z1:Z2"/>
    <mergeCell ref="AA1:AA2"/>
    <mergeCell ref="AB1:AB2"/>
    <mergeCell ref="AC1:AC2"/>
    <mergeCell ref="AD1:AD2"/>
    <mergeCell ref="AE1:AE2"/>
    <mergeCell ref="AF1:AF2"/>
    <mergeCell ref="N1:O1"/>
    <mergeCell ref="P1:P2"/>
    <mergeCell ref="Q1:Q2"/>
    <mergeCell ref="R1:R2"/>
    <mergeCell ref="S1:U1"/>
    <mergeCell ref="V1:V2"/>
    <mergeCell ref="W1:X1"/>
  </mergeCells>
  <drawing r:id="rId1"/>
</worksheet>
</file>