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EstaPastaDeTrabalho"/>
  <bookViews>
    <workbookView visibility="visible" minimized="0" showHorizontalScroll="1" showVerticalScroll="1" showSheetTabs="1" xWindow="-120" yWindow="-120" windowWidth="29040" windowHeight="15840" tabRatio="854" firstSheet="0" activeTab="0" autoFilterDateGrouping="1"/>
  </bookViews>
  <sheets>
    <sheet name="LISTA DE MATERIAIS" sheetId="1" state="visible" r:id="rId1"/>
    <sheet name="ROTEIRO DE PRODUÇÃO" sheetId="2" state="visible" r:id="rId2"/>
    <sheet name="CÓDIGOS TOTVS" sheetId="3" state="visible" r:id="rId3"/>
    <sheet name="PROPOSTA(old)" sheetId="4" state="hidden" r:id="rId4"/>
  </sheets>
  <externalReferences>
    <externalReference r:id="rId5"/>
    <externalReference r:id="rId6"/>
    <externalReference r:id="rId7"/>
    <externalReference r:id="rId8"/>
  </externalReferences>
  <definedNames>
    <definedName name="__123Graph_A" hidden="1">#REF!</definedName>
    <definedName name="__123Graph_AGraph1" hidden="1">#REF!</definedName>
    <definedName name="__123Graph_B" hidden="1">#REF!</definedName>
    <definedName name="__123Graph_BGraph1" hidden="1">#REF!</definedName>
    <definedName name="__123Graph_X" hidden="1">#REF!</definedName>
    <definedName name="__123Graph_XGraph1" hidden="1">#REF!</definedName>
    <definedName name="__r">#REF!</definedName>
    <definedName name="_r">#REF!</definedName>
    <definedName name="a">#REF!</definedName>
    <definedName name="ALT">#REF!</definedName>
    <definedName name="altiso1">#REF!</definedName>
    <definedName name="altped">'[1]Reator Monofásico'!$S$38</definedName>
    <definedName name="b">#REF!</definedName>
    <definedName name="BIPFF">#REF!</definedName>
    <definedName name="BIPFT">#REF!</definedName>
    <definedName name="CAM">#REF!</definedName>
    <definedName name="CF">#REF!</definedName>
    <definedName name="CI">#REF!</definedName>
    <definedName name="CIL">#REF!</definedName>
    <definedName name="COMP">#REF!</definedName>
    <definedName name="CRUZ">#REF!</definedName>
    <definedName name="cx">#REF!</definedName>
    <definedName name="d">#REF!</definedName>
    <definedName name="DA">#REF!</definedName>
    <definedName name="DB">#REF!</definedName>
    <definedName name="DC">#REF!</definedName>
    <definedName name="DD">#REF!</definedName>
    <definedName name="deecalc">#REF!</definedName>
    <definedName name="df">'[1]Reator Monofásico'!$S$34</definedName>
    <definedName name="DFIO">#REF!</definedName>
    <definedName name="DG">#REF!</definedName>
    <definedName name="di">#REF!</definedName>
    <definedName name="DL">#REF!</definedName>
    <definedName name="DLEST">#REF!</definedName>
    <definedName name="DM">#REF!</definedName>
    <definedName name="DS">#REF!</definedName>
    <definedName name="e">#REF!</definedName>
    <definedName name="f">#REF!</definedName>
    <definedName name="F.V.ESP">'[2]Reator Monofásico'!$V$41:$V$57</definedName>
    <definedName name="FAX">#REF!</definedName>
    <definedName name="FIBRA">#REF!</definedName>
    <definedName name="Fios">'[3]Reator Monofásico'!$Z$8:$Z$32</definedName>
    <definedName name="FS">#REF!</definedName>
    <definedName name="FSEG">#REF!</definedName>
    <definedName name="fsi">#REF!</definedName>
    <definedName name="GGF">#REF!</definedName>
    <definedName name="HS">#REF!</definedName>
    <definedName name="hsk">'[4]Reator Monofásico'!$T$27</definedName>
    <definedName name="ICMS">#REF!</definedName>
    <definedName name="IMP">#REF!</definedName>
    <definedName name="ISOL">#REF!</definedName>
    <definedName name="LARG">#REF!</definedName>
    <definedName name="lcruz">#REF!</definedName>
    <definedName name="lmod">#REF!</definedName>
    <definedName name="MERC">#REF!</definedName>
    <definedName name="MIpp">#REF!</definedName>
    <definedName name="MOD">#REF!</definedName>
    <definedName name="N">#REF!</definedName>
    <definedName name="N°_de_isoladores_base">#REF!</definedName>
    <definedName name="NB">#REF!</definedName>
    <definedName name="NIFF">#REF!</definedName>
    <definedName name="NISOL">#REF!</definedName>
    <definedName name="NR">#REF!</definedName>
    <definedName name="num">#REF!</definedName>
    <definedName name="OH">#REF!</definedName>
    <definedName name="PED">#REF!</definedName>
    <definedName name="PESO">#REF!</definedName>
    <definedName name="PESOPEDFF">#REF!</definedName>
    <definedName name="PESOPEDFT">#REF!</definedName>
    <definedName name="PESOSAP">#REF!</definedName>
    <definedName name="PF">#REF!</definedName>
    <definedName name="PMOD">#REF!</definedName>
    <definedName name="pp">#REF!</definedName>
    <definedName name="Print_Area_MI">#REF!</definedName>
    <definedName name="px">#REF!</definedName>
    <definedName name="QPFF">#REF!</definedName>
    <definedName name="QPFT">#REF!</definedName>
    <definedName name="qq">#REF!</definedName>
    <definedName name="qx">#REF!</definedName>
    <definedName name="rr">#REF!</definedName>
    <definedName name="rx">#REF!</definedName>
    <definedName name="s">#REF!</definedName>
    <definedName name="ss">#REF!</definedName>
    <definedName name="t">#REF!</definedName>
    <definedName name="TIPOFF">#REF!</definedName>
    <definedName name="TIPOFT">#REF!</definedName>
    <definedName name="ttt">#REF!</definedName>
    <definedName name="ttttt">#REF!</definedName>
    <definedName name="Tubo">'[2]Reator Monofásico'!$AA$2:$AA$19</definedName>
    <definedName name="tytr">#REF!</definedName>
    <definedName name="_xlnm.Print_Area" localSheetId="0">'LISTA DE MATERIAIS'!$G$45:$Y$79</definedName>
    <definedName name="_xlnm.Print_Area" localSheetId="3">'PROPOSTA(old)'!$A$1:$G$54</definedName>
  </definedNames>
  <calcPr calcId="181029" fullCalcOnLoad="1"/>
</workbook>
</file>

<file path=xl/styles.xml><?xml version="1.0" encoding="utf-8"?>
<styleSheet xmlns="http://schemas.openxmlformats.org/spreadsheetml/2006/main">
  <numFmts count="8">
    <numFmt numFmtId="164" formatCode="0.000"/>
    <numFmt numFmtId="165" formatCode="&quot;R$&quot;\ #,##0.00"/>
    <numFmt numFmtId="166" formatCode="[$USD]\ #,##0.00"/>
    <numFmt numFmtId="167" formatCode="_-[$R$-416]\ * #,##0.00_-;\-[$R$-416]\ * #,##0.00_-;_-[$R$-416]\ * &quot;-&quot;??_-;_-@_-"/>
    <numFmt numFmtId="168" formatCode="_(&quot;R$&quot;* #,##0.00_);_(&quot;R$&quot;* \(#,##0.00\);_(&quot;R$&quot;* &quot;-&quot;??_);_(@_)"/>
    <numFmt numFmtId="169" formatCode="0&quot; kg&quot;"/>
    <numFmt numFmtId="170" formatCode="_(&quot;$&quot;* #,##0.00_);_(&quot;$&quot;* \(#,##0.00\);_(&quot;$&quot;* &quot;-&quot;??_);_(@_)"/>
    <numFmt numFmtId="171" formatCode="General_)"/>
  </numFmts>
  <fonts count="48">
    <font>
      <name val="Calibri"/>
      <family val="2"/>
      <color theme="1"/>
      <sz val="11"/>
      <scheme val="minor"/>
    </font>
    <font>
      <name val="Calibri"/>
      <family val="2"/>
      <color theme="1"/>
      <sz val="11"/>
      <scheme val="minor"/>
    </font>
    <font>
      <name val="Calibri"/>
      <family val="2"/>
      <b val="1"/>
      <color theme="1"/>
      <sz val="11"/>
      <scheme val="minor"/>
    </font>
    <font>
      <name val="Arial"/>
      <family val="2"/>
      <sz val="10"/>
    </font>
    <font>
      <name val="Arial"/>
      <family val="2"/>
      <b val="1"/>
      <sz val="10"/>
    </font>
    <font>
      <name val="Arial"/>
      <family val="2"/>
      <sz val="8"/>
    </font>
    <font>
      <name val="Arial"/>
      <family val="2"/>
      <b val="1"/>
      <color theme="0"/>
      <sz val="11"/>
    </font>
    <font>
      <name val="Arial"/>
      <family val="2"/>
      <b val="1"/>
      <color theme="0"/>
      <sz val="10"/>
    </font>
    <font>
      <name val="Arial"/>
      <family val="2"/>
      <sz val="6"/>
    </font>
    <font>
      <name val="Arial"/>
      <family val="2"/>
      <b val="1"/>
      <sz val="6"/>
    </font>
    <font>
      <name val="Arial"/>
      <family val="2"/>
      <b val="1"/>
      <sz val="12"/>
    </font>
    <font>
      <name val="Arial"/>
      <family val="2"/>
      <color theme="1"/>
      <sz val="10"/>
    </font>
    <font>
      <name val="Arial"/>
      <family val="2"/>
      <color theme="1"/>
      <sz val="11"/>
    </font>
    <font>
      <name val="Arial Black"/>
      <family val="2"/>
      <color rgb="FF2EFC24"/>
      <sz val="10"/>
    </font>
    <font>
      <name val="Arial"/>
      <family val="2"/>
      <color rgb="FF2EFC24"/>
      <sz val="10"/>
    </font>
    <font>
      <name val="Arial Black"/>
      <family val="2"/>
      <b val="1"/>
      <color rgb="FF92D050"/>
      <sz val="10"/>
    </font>
    <font>
      <name val="Calibri"/>
      <family val="2"/>
      <color theme="1"/>
      <sz val="10"/>
      <scheme val="minor"/>
    </font>
    <font>
      <name val="Arial"/>
      <family val="2"/>
      <b val="1"/>
      <color rgb="FF92D050"/>
      <sz val="10"/>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color theme="0"/>
      <sz val="11"/>
      <scheme val="minor"/>
    </font>
    <font>
      <name val="Courier New"/>
      <family val="3"/>
      <sz val="8"/>
    </font>
    <font>
      <name val="Arial"/>
      <family val="2"/>
      <color theme="0"/>
      <sz val="10"/>
    </font>
    <font>
      <name val="Arial"/>
      <family val="2"/>
      <i val="1"/>
      <sz val="8"/>
    </font>
    <font>
      <name val="Arial"/>
      <family val="2"/>
      <b val="1"/>
      <color theme="0"/>
      <sz val="6"/>
    </font>
    <font>
      <name val="Courier"/>
      <family val="3"/>
      <sz val="10"/>
    </font>
    <font>
      <name val="Arial"/>
      <family val="2"/>
      <color theme="1"/>
      <sz val="6"/>
    </font>
    <font>
      <name val="Arial"/>
      <family val="2"/>
      <color theme="0"/>
      <sz val="6"/>
    </font>
    <font>
      <name val="Courier New"/>
      <family val="2"/>
      <color indexed="8"/>
      <sz val="6"/>
    </font>
    <font>
      <name val="Cambria"/>
      <family val="2"/>
      <color theme="3"/>
      <sz val="18"/>
      <scheme val="major"/>
    </font>
    <font>
      <name val="Calibri"/>
      <family val="2"/>
      <color rgb="FF9C5700"/>
      <sz val="11"/>
      <scheme val="minor"/>
    </font>
    <font>
      <name val="Arial"/>
      <family val="2"/>
      <color indexed="8"/>
      <sz val="10"/>
    </font>
    <font>
      <name val="Arial"/>
      <family val="2"/>
      <b val="1"/>
      <color rgb="FFC00000"/>
      <sz val="10"/>
    </font>
    <font>
      <name val="Calibri"/>
      <family val="2"/>
      <color theme="3"/>
      <sz val="11"/>
      <scheme val="minor"/>
    </font>
    <font>
      <name val="Calibri"/>
      <family val="2"/>
      <sz val="11"/>
      <scheme val="minor"/>
    </font>
    <font>
      <name val="Arial"/>
      <family val="2"/>
      <b val="1"/>
      <color theme="1"/>
      <sz val="10"/>
    </font>
  </fonts>
  <fills count="38">
    <fill>
      <patternFill/>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00FFFF"/>
        <bgColor indexed="64"/>
      </patternFill>
    </fill>
    <fill>
      <patternFill patternType="solid">
        <fgColor rgb="FF002060"/>
        <bgColor indexed="64"/>
      </patternFill>
    </fill>
    <fill>
      <patternFill patternType="solid">
        <fgColor theme="6"/>
        <bgColor indexed="64"/>
      </patternFill>
    </fill>
  </fills>
  <borders count="52">
    <border>
      <left/>
      <right/>
      <top/>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right/>
      <top style="thin">
        <color indexed="64"/>
      </top>
      <bottom style="thin">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bottom style="thick">
        <color indexed="64"/>
      </bottom>
      <diagonal/>
    </border>
    <border>
      <left/>
      <right style="thick">
        <color indexed="64"/>
      </right>
      <top/>
      <bottom/>
      <diagonal/>
    </border>
    <border>
      <left style="thick">
        <color indexed="64"/>
      </left>
      <right/>
      <top/>
      <bottom/>
      <diagonal/>
    </border>
    <border>
      <left/>
      <right style="thick">
        <color indexed="64"/>
      </right>
      <top style="thick">
        <color indexed="64"/>
      </top>
      <bottom/>
      <diagonal/>
    </border>
    <border>
      <left/>
      <right/>
      <top style="thick">
        <color indexed="64"/>
      </top>
      <bottom/>
      <diagonal/>
    </border>
    <border>
      <left style="thick">
        <color indexed="64"/>
      </left>
      <right/>
      <top style="thick">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style="thick">
        <color indexed="64"/>
      </left>
      <right/>
      <top/>
      <bottom style="thin">
        <color indexed="64"/>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indexed="64"/>
      </left>
      <right style="thin">
        <color indexed="64"/>
      </right>
      <top style="thin">
        <color indexed="64"/>
      </top>
      <bottom style="thin">
        <color indexed="64"/>
      </bottom>
      <diagonal/>
    </border>
    <border>
      <left style="thin">
        <color auto="1"/>
      </left>
      <right/>
      <top style="thick">
        <color auto="1"/>
      </top>
      <bottom style="thin">
        <color auto="1"/>
      </bottom>
      <diagonal/>
    </border>
    <border>
      <left style="thin">
        <color auto="1"/>
      </left>
      <right/>
      <top style="thin">
        <color auto="1"/>
      </top>
      <bottom style="thick">
        <color auto="1"/>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auto="1"/>
      </bottom>
      <diagonal/>
    </border>
  </borders>
  <cellStyleXfs count="70">
    <xf numFmtId="0" fontId="1" fillId="0" borderId="0"/>
    <xf numFmtId="0" fontId="3" fillId="0" borderId="0"/>
    <xf numFmtId="9" fontId="3" fillId="0" borderId="0"/>
    <xf numFmtId="0" fontId="3" fillId="0" borderId="0"/>
    <xf numFmtId="0" fontId="18" fillId="0" borderId="0"/>
    <xf numFmtId="0" fontId="19" fillId="0" borderId="22"/>
    <xf numFmtId="0" fontId="20" fillId="0" borderId="23"/>
    <xf numFmtId="0" fontId="21" fillId="0" borderId="24"/>
    <xf numFmtId="0" fontId="21" fillId="0" borderId="0"/>
    <xf numFmtId="0" fontId="22" fillId="4" borderId="0"/>
    <xf numFmtId="0" fontId="23" fillId="5" borderId="0"/>
    <xf numFmtId="0" fontId="24" fillId="6" borderId="0"/>
    <xf numFmtId="0" fontId="25" fillId="7" borderId="25"/>
    <xf numFmtId="0" fontId="26" fillId="8" borderId="26"/>
    <xf numFmtId="0" fontId="27" fillId="8" borderId="25"/>
    <xf numFmtId="0" fontId="28" fillId="0" borderId="27"/>
    <xf numFmtId="0" fontId="29" fillId="9" borderId="28"/>
    <xf numFmtId="0" fontId="30" fillId="0" borderId="0"/>
    <xf numFmtId="0" fontId="1" fillId="10" borderId="29"/>
    <xf numFmtId="0" fontId="31" fillId="0" borderId="0"/>
    <xf numFmtId="0" fontId="2" fillId="0" borderId="30"/>
    <xf numFmtId="0" fontId="32" fillId="11" borderId="0"/>
    <xf numFmtId="0" fontId="1" fillId="12" borderId="0"/>
    <xf numFmtId="0" fontId="1" fillId="13" borderId="0"/>
    <xf numFmtId="0" fontId="32" fillId="14" borderId="0"/>
    <xf numFmtId="0" fontId="32" fillId="15" borderId="0"/>
    <xf numFmtId="0" fontId="1" fillId="16" borderId="0"/>
    <xf numFmtId="0" fontId="1" fillId="17" borderId="0"/>
    <xf numFmtId="0" fontId="32" fillId="18" borderId="0"/>
    <xf numFmtId="0" fontId="32" fillId="19" borderId="0"/>
    <xf numFmtId="0" fontId="1" fillId="20" borderId="0"/>
    <xf numFmtId="0" fontId="1" fillId="21" borderId="0"/>
    <xf numFmtId="0" fontId="32" fillId="22" borderId="0"/>
    <xf numFmtId="0" fontId="32" fillId="23" borderId="0"/>
    <xf numFmtId="0" fontId="1" fillId="24" borderId="0"/>
    <xf numFmtId="0" fontId="1" fillId="25" borderId="0"/>
    <xf numFmtId="0" fontId="32" fillId="26" borderId="0"/>
    <xf numFmtId="0" fontId="32" fillId="27" borderId="0"/>
    <xf numFmtId="0" fontId="1" fillId="28" borderId="0"/>
    <xf numFmtId="0" fontId="1" fillId="29" borderId="0"/>
    <xf numFmtId="0" fontId="32" fillId="30" borderId="0"/>
    <xf numFmtId="0" fontId="32" fillId="31" borderId="0"/>
    <xf numFmtId="0" fontId="1" fillId="32" borderId="0"/>
    <xf numFmtId="0" fontId="1" fillId="33" borderId="0"/>
    <xf numFmtId="0" fontId="32" fillId="34" borderId="0"/>
    <xf numFmtId="0" fontId="33" fillId="0" borderId="0"/>
    <xf numFmtId="0" fontId="3" fillId="0" borderId="0"/>
    <xf numFmtId="170" fontId="3" fillId="0" borderId="0"/>
    <xf numFmtId="9" fontId="3" fillId="0" borderId="0"/>
    <xf numFmtId="43" fontId="3" fillId="0" borderId="0"/>
    <xf numFmtId="171" fontId="37" fillId="0" borderId="0"/>
    <xf numFmtId="0" fontId="40" fillId="0" borderId="0"/>
    <xf numFmtId="168" fontId="1" fillId="0" borderId="0"/>
    <xf numFmtId="0" fontId="41" fillId="0" borderId="0"/>
    <xf numFmtId="0" fontId="42" fillId="6" borderId="0"/>
    <xf numFmtId="0" fontId="1" fillId="14" borderId="0"/>
    <xf numFmtId="0" fontId="1" fillId="18" borderId="0"/>
    <xf numFmtId="0" fontId="1" fillId="22" borderId="0"/>
    <xf numFmtId="0" fontId="1" fillId="26" borderId="0"/>
    <xf numFmtId="0" fontId="1" fillId="30" borderId="0"/>
    <xf numFmtId="0" fontId="1" fillId="34" borderId="0"/>
    <xf numFmtId="43" fontId="3" fillId="0" borderId="0"/>
    <xf numFmtId="168" fontId="1" fillId="0" borderId="0"/>
    <xf numFmtId="43" fontId="3" fillId="0" borderId="0"/>
    <xf numFmtId="43" fontId="3" fillId="0" borderId="0"/>
    <xf numFmtId="43" fontId="3" fillId="0" borderId="0"/>
    <xf numFmtId="44" fontId="1" fillId="0" borderId="0"/>
    <xf numFmtId="43" fontId="3" fillId="0" borderId="0"/>
    <xf numFmtId="44" fontId="1" fillId="0" borderId="0"/>
    <xf numFmtId="43" fontId="3" fillId="0" borderId="0"/>
  </cellStyleXfs>
  <cellXfs count="300">
    <xf numFmtId="0" fontId="0" fillId="0" borderId="0" pivotButton="0" quotePrefix="0" xfId="0"/>
    <xf numFmtId="0" fontId="3" fillId="2" borderId="0" applyAlignment="1" pivotButton="0" quotePrefix="0" xfId="1">
      <alignment vertical="center"/>
    </xf>
    <xf numFmtId="0" fontId="3" fillId="2" borderId="0" pivotButton="0" quotePrefix="0" xfId="1"/>
    <xf numFmtId="0" fontId="15" fillId="2" borderId="0" applyAlignment="1" pivotButton="0" quotePrefix="0" xfId="0">
      <alignment horizontal="center" vertical="center"/>
    </xf>
    <xf numFmtId="0" fontId="3" fillId="2" borderId="0" applyAlignment="1" pivotButton="0" quotePrefix="0" xfId="0">
      <alignment vertical="center"/>
    </xf>
    <xf numFmtId="164" fontId="4" fillId="2" borderId="0" applyAlignment="1" pivotButton="0" quotePrefix="0" xfId="1">
      <alignment horizontal="center" vertical="center"/>
    </xf>
    <xf numFmtId="0" fontId="14" fillId="36" borderId="11" applyAlignment="1" pivotButton="0" quotePrefix="0" xfId="0">
      <alignment vertical="center"/>
    </xf>
    <xf numFmtId="0" fontId="5" fillId="2" borderId="0" applyAlignment="1" pivotButton="0" quotePrefix="0" xfId="1">
      <alignment horizontal="right" vertical="center" textRotation="90"/>
    </xf>
    <xf numFmtId="0" fontId="5" fillId="2" borderId="17" applyAlignment="1" pivotButton="0" quotePrefix="0" xfId="1">
      <alignment horizontal="right" vertical="center" textRotation="90"/>
    </xf>
    <xf numFmtId="0" fontId="8" fillId="2" borderId="2" applyAlignment="1" pivotButton="0" quotePrefix="0" xfId="1">
      <alignment horizontal="center" vertical="center"/>
    </xf>
    <xf numFmtId="0" fontId="3" fillId="2" borderId="13" pivotButton="0" quotePrefix="0" xfId="1"/>
    <xf numFmtId="0" fontId="3" fillId="2" borderId="31" pivotButton="0" quotePrefix="0" xfId="1"/>
    <xf numFmtId="0" fontId="3" fillId="2" borderId="14" pivotButton="0" quotePrefix="0" xfId="1"/>
    <xf numFmtId="0" fontId="5" fillId="2" borderId="3" applyAlignment="1" pivotButton="0" quotePrefix="0" xfId="1">
      <alignment horizontal="right" vertical="center"/>
    </xf>
    <xf numFmtId="0" fontId="5" fillId="2" borderId="0" applyAlignment="1" pivotButton="0" quotePrefix="0" xfId="1">
      <alignment vertical="center"/>
    </xf>
    <xf numFmtId="0" fontId="5" fillId="2" borderId="0" applyAlignment="1" pivotButton="0" quotePrefix="0" xfId="1">
      <alignment horizontal="right" vertical="center"/>
    </xf>
    <xf numFmtId="0" fontId="8" fillId="2" borderId="20" applyAlignment="1" pivotButton="0" quotePrefix="0" xfId="1">
      <alignment vertical="center"/>
    </xf>
    <xf numFmtId="2" fontId="8" fillId="2" borderId="19" applyAlignment="1" pivotButton="0" quotePrefix="0" xfId="1">
      <alignment horizontal="right" vertical="center"/>
    </xf>
    <xf numFmtId="0" fontId="8" fillId="2" borderId="19" applyAlignment="1" pivotButton="0" quotePrefix="0" xfId="1">
      <alignment vertical="center"/>
    </xf>
    <xf numFmtId="0" fontId="8" fillId="2" borderId="19" applyAlignment="1" pivotButton="0" quotePrefix="0" xfId="1">
      <alignment horizontal="left" vertical="center"/>
    </xf>
    <xf numFmtId="1" fontId="8" fillId="2" borderId="19" applyAlignment="1" pivotButton="0" quotePrefix="0" xfId="1">
      <alignment horizontal="right" vertical="center"/>
    </xf>
    <xf numFmtId="0" fontId="8" fillId="2" borderId="18" applyAlignment="1" pivotButton="0" quotePrefix="0" xfId="1">
      <alignment vertical="center"/>
    </xf>
    <xf numFmtId="0" fontId="8" fillId="2" borderId="3" applyAlignment="1" pivotButton="0" quotePrefix="0" xfId="1">
      <alignment vertical="center"/>
    </xf>
    <xf numFmtId="2" fontId="8" fillId="2" borderId="0" applyAlignment="1" pivotButton="0" quotePrefix="0" xfId="1">
      <alignment horizontal="right" vertical="center"/>
    </xf>
    <xf numFmtId="164" fontId="8" fillId="2" borderId="0" applyAlignment="1" pivotButton="0" quotePrefix="0" xfId="1">
      <alignment vertical="center"/>
    </xf>
    <xf numFmtId="0" fontId="8" fillId="2" borderId="0" applyAlignment="1" pivotButton="0" quotePrefix="0" xfId="1">
      <alignment vertical="center"/>
    </xf>
    <xf numFmtId="1" fontId="8" fillId="2" borderId="0" applyAlignment="1" pivotButton="0" quotePrefix="0" xfId="1">
      <alignment horizontal="right" vertical="center"/>
    </xf>
    <xf numFmtId="0" fontId="8" fillId="2" borderId="17" applyAlignment="1" pivotButton="0" quotePrefix="0" xfId="1">
      <alignment vertical="center"/>
    </xf>
    <xf numFmtId="0" fontId="8" fillId="2" borderId="0" applyAlignment="1" pivotButton="0" quotePrefix="0" xfId="1">
      <alignment horizontal="right" vertical="center"/>
    </xf>
    <xf numFmtId="1" fontId="8" fillId="2" borderId="0" applyAlignment="1" pivotButton="0" quotePrefix="0" xfId="1">
      <alignment vertical="center"/>
    </xf>
    <xf numFmtId="0" fontId="3" fillId="2" borderId="17" applyAlignment="1" pivotButton="0" quotePrefix="0" xfId="1">
      <alignment vertical="center"/>
    </xf>
    <xf numFmtId="2" fontId="8" fillId="2" borderId="0" applyAlignment="1" pivotButton="0" quotePrefix="0" xfId="1">
      <alignment vertical="center"/>
    </xf>
    <xf numFmtId="1" fontId="8" fillId="2" borderId="0" applyAlignment="1" pivotButton="0" quotePrefix="0" xfId="1">
      <alignment horizontal="left" vertical="center"/>
    </xf>
    <xf numFmtId="0" fontId="3" fillId="2" borderId="3" applyAlignment="1" pivotButton="0" quotePrefix="0" xfId="1">
      <alignment vertical="center"/>
    </xf>
    <xf numFmtId="0" fontId="8" fillId="2" borderId="1" applyAlignment="1" pivotButton="0" quotePrefix="0" xfId="1">
      <alignment vertical="center"/>
    </xf>
    <xf numFmtId="0" fontId="3" fillId="2" borderId="2" applyAlignment="1" pivotButton="0" quotePrefix="0" xfId="1">
      <alignment vertical="center"/>
    </xf>
    <xf numFmtId="0" fontId="8" fillId="2" borderId="2" applyAlignment="1" pivotButton="0" quotePrefix="0" xfId="1">
      <alignment vertical="center"/>
    </xf>
    <xf numFmtId="0" fontId="8" fillId="2" borderId="16" applyAlignment="1" pivotButton="0" quotePrefix="0" xfId="1">
      <alignment vertical="center"/>
    </xf>
    <xf numFmtId="0" fontId="9" fillId="2" borderId="3" applyAlignment="1" pivotButton="0" quotePrefix="0" xfId="1">
      <alignment vertical="center"/>
    </xf>
    <xf numFmtId="0" fontId="36" fillId="2" borderId="3" applyAlignment="1" pivotButton="0" quotePrefix="0" xfId="1">
      <alignment vertical="center"/>
    </xf>
    <xf numFmtId="1" fontId="36" fillId="2" borderId="0" applyAlignment="1" pivotButton="0" quotePrefix="0" xfId="1">
      <alignment horizontal="left" vertical="center"/>
    </xf>
    <xf numFmtId="0" fontId="3" fillId="2" borderId="18" applyAlignment="1" pivotButton="0" quotePrefix="0" xfId="1">
      <alignment vertical="center"/>
    </xf>
    <xf numFmtId="0" fontId="9" fillId="2" borderId="20" applyAlignment="1" pivotButton="0" quotePrefix="0" xfId="1">
      <alignment vertical="center"/>
    </xf>
    <xf numFmtId="0" fontId="8" fillId="2" borderId="3" applyAlignment="1" pivotButton="0" quotePrefix="0" xfId="1">
      <alignment horizontal="left" vertical="center"/>
    </xf>
    <xf numFmtId="0" fontId="12" fillId="2" borderId="0" applyAlignment="1" pivotButton="0" quotePrefix="0" xfId="0">
      <alignment vertical="center"/>
    </xf>
    <xf numFmtId="0" fontId="3" fillId="2" borderId="0" applyAlignment="1" pivotButton="0" quotePrefix="0" xfId="1">
      <alignment horizontal="right" vertical="center"/>
    </xf>
    <xf numFmtId="0" fontId="3" fillId="35" borderId="31" pivotButton="0" quotePrefix="0" xfId="1"/>
    <xf numFmtId="0" fontId="11" fillId="2" borderId="0" applyAlignment="1" pivotButton="0" quotePrefix="0" xfId="0">
      <alignment vertical="center"/>
    </xf>
    <xf numFmtId="0" fontId="0" fillId="2" borderId="0" applyAlignment="1" pivotButton="0" quotePrefix="0" xfId="0">
      <alignment vertical="center"/>
    </xf>
    <xf numFmtId="0" fontId="12" fillId="2" borderId="0" applyAlignment="1" pivotButton="0" quotePrefix="0" xfId="0">
      <alignment vertical="center"/>
    </xf>
    <xf numFmtId="0" fontId="8" fillId="2" borderId="0" applyAlignment="1" pivotButton="0" quotePrefix="0" xfId="1">
      <alignment vertical="center"/>
    </xf>
    <xf numFmtId="0" fontId="8" fillId="2" borderId="17" applyAlignment="1" pivotButton="0" quotePrefix="0" xfId="1">
      <alignment vertical="center"/>
    </xf>
    <xf numFmtId="0" fontId="9" fillId="2" borderId="19" applyAlignment="1" pivotButton="0" quotePrefix="0" xfId="1">
      <alignment vertical="center"/>
    </xf>
    <xf numFmtId="0" fontId="9" fillId="2" borderId="18" applyAlignment="1" pivotButton="0" quotePrefix="0" xfId="1">
      <alignment vertical="center"/>
    </xf>
    <xf numFmtId="0" fontId="3" fillId="2" borderId="19" applyAlignment="1" pivotButton="0" quotePrefix="0" xfId="1">
      <alignment vertical="center"/>
    </xf>
    <xf numFmtId="0" fontId="3" fillId="2" borderId="0" pivotButton="0" quotePrefix="0" xfId="1"/>
    <xf numFmtId="49" fontId="8" fillId="2" borderId="3" applyAlignment="1" pivotButton="0" quotePrefix="0" xfId="1">
      <alignment vertical="center"/>
    </xf>
    <xf numFmtId="49" fontId="8" fillId="2" borderId="0" applyAlignment="1" pivotButton="0" quotePrefix="0" xfId="1">
      <alignment vertical="center"/>
    </xf>
    <xf numFmtId="0" fontId="3" fillId="2" borderId="0" applyAlignment="1" pivotButton="0" quotePrefix="0" xfId="1">
      <alignment vertical="center"/>
    </xf>
    <xf numFmtId="1" fontId="8" fillId="2" borderId="0" applyAlignment="1" pivotButton="0" quotePrefix="0" xfId="1">
      <alignment vertical="center"/>
    </xf>
    <xf numFmtId="0" fontId="8" fillId="2" borderId="0" applyAlignment="1" pivotButton="0" quotePrefix="0" xfId="1">
      <alignment vertical="center"/>
    </xf>
    <xf numFmtId="0" fontId="4" fillId="2" borderId="0" applyAlignment="1" pivotButton="0" quotePrefix="0" xfId="1">
      <alignment vertical="center"/>
    </xf>
    <xf numFmtId="1" fontId="3" fillId="2" borderId="0" applyAlignment="1" pivotButton="0" quotePrefix="0" xfId="1">
      <alignment vertical="center"/>
    </xf>
    <xf numFmtId="0" fontId="8" fillId="2" borderId="0" applyAlignment="1" pivotButton="0" quotePrefix="0" xfId="1">
      <alignment horizontal="left" vertical="center"/>
    </xf>
    <xf numFmtId="2" fontId="8" fillId="2" borderId="0" applyAlignment="1" pivotButton="0" quotePrefix="0" xfId="1">
      <alignment horizontal="left" vertical="center" shrinkToFit="1"/>
    </xf>
    <xf numFmtId="1" fontId="8" fillId="2" borderId="0" applyAlignment="1" pivotButton="0" quotePrefix="0" xfId="1">
      <alignment horizontal="left" vertical="center"/>
    </xf>
    <xf numFmtId="0" fontId="0" fillId="2" borderId="0" applyAlignment="1" pivotButton="0" quotePrefix="0" xfId="0">
      <alignment vertical="center" wrapText="1"/>
    </xf>
    <xf numFmtId="0" fontId="0" fillId="2" borderId="17" applyAlignment="1" pivotButton="0" quotePrefix="0" xfId="0">
      <alignment vertical="center" wrapText="1"/>
    </xf>
    <xf numFmtId="14" fontId="8" fillId="2" borderId="16" applyAlignment="1" pivotButton="0" quotePrefix="0" xfId="1">
      <alignment horizontal="left" vertical="center"/>
    </xf>
    <xf numFmtId="0" fontId="39" fillId="2" borderId="3" applyAlignment="1" pivotButton="0" quotePrefix="0" xfId="1">
      <alignment vertical="center"/>
    </xf>
    <xf numFmtId="0" fontId="39" fillId="2" borderId="0" applyAlignment="1" pivotButton="0" quotePrefix="0" xfId="1">
      <alignment vertical="center"/>
    </xf>
    <xf numFmtId="0" fontId="3" fillId="2" borderId="0" applyAlignment="1" pivotButton="0" quotePrefix="0" xfId="1">
      <alignment horizontal="center" vertical="center"/>
    </xf>
    <xf numFmtId="0" fontId="3" fillId="2" borderId="9" applyAlignment="1" pivotButton="0" quotePrefix="0" xfId="0">
      <alignment vertical="center"/>
    </xf>
    <xf numFmtId="165" fontId="3" fillId="2" borderId="8" applyAlignment="1" pivotButton="0" quotePrefix="0" xfId="0">
      <alignment horizontal="center" vertical="center"/>
    </xf>
    <xf numFmtId="0" fontId="3" fillId="2" borderId="7" applyAlignment="1" pivotButton="0" quotePrefix="0" xfId="0">
      <alignment vertical="center"/>
    </xf>
    <xf numFmtId="0" fontId="3" fillId="2" borderId="6" applyAlignment="1" pivotButton="0" quotePrefix="0" xfId="0">
      <alignment horizontal="center" vertical="center"/>
    </xf>
    <xf numFmtId="0" fontId="3" fillId="2" borderId="6" applyAlignment="1" pivotButton="0" quotePrefix="0" xfId="0">
      <alignment horizontal="left" vertical="center"/>
    </xf>
    <xf numFmtId="0" fontId="3" fillId="2" borderId="6" applyAlignment="1" pivotButton="0" quotePrefix="0" xfId="0">
      <alignment horizontal="right" vertical="center"/>
    </xf>
    <xf numFmtId="0" fontId="3" fillId="2" borderId="5" applyAlignment="1" pivotButton="0" quotePrefix="0" xfId="0">
      <alignment horizontal="center" vertical="center"/>
    </xf>
    <xf numFmtId="0" fontId="0" fillId="2" borderId="0" applyAlignment="1" pivotButton="0" quotePrefix="0" xfId="0">
      <alignment horizontal="center" vertical="center"/>
    </xf>
    <xf numFmtId="0" fontId="3" fillId="2" borderId="0" applyAlignment="1" pivotButton="0" quotePrefix="0" xfId="0">
      <alignment vertical="center"/>
    </xf>
    <xf numFmtId="0" fontId="3" fillId="2" borderId="0" applyAlignment="1" pivotButton="0" quotePrefix="0" xfId="0">
      <alignment horizontal="center" vertical="center"/>
    </xf>
    <xf numFmtId="0" fontId="3" fillId="2" borderId="0" applyAlignment="1" pivotButton="0" quotePrefix="0" xfId="0">
      <alignment horizontal="left" vertical="center"/>
    </xf>
    <xf numFmtId="0" fontId="5" fillId="2" borderId="17" applyAlignment="1" pivotButton="0" quotePrefix="0" xfId="1">
      <alignment horizontal="right" vertical="center" textRotation="90"/>
    </xf>
    <xf numFmtId="0" fontId="9" fillId="2" borderId="20" applyAlignment="1" pivotButton="0" quotePrefix="0" xfId="1">
      <alignment vertical="center"/>
    </xf>
    <xf numFmtId="0" fontId="3" fillId="2" borderId="19" applyAlignment="1" pivotButton="0" quotePrefix="0" xfId="1">
      <alignment vertical="center"/>
    </xf>
    <xf numFmtId="0" fontId="0" fillId="2" borderId="0" applyAlignment="1" pivotButton="0" quotePrefix="0" xfId="0">
      <alignment horizontal="center" vertical="center"/>
    </xf>
    <xf numFmtId="0" fontId="13" fillId="36" borderId="7" applyAlignment="1" pivotButton="0" quotePrefix="0" xfId="0">
      <alignment horizontal="right" vertical="center"/>
    </xf>
    <xf numFmtId="0" fontId="0" fillId="36" borderId="12" applyAlignment="1" pivotButton="0" quotePrefix="0" xfId="0">
      <alignment vertical="center"/>
    </xf>
    <xf numFmtId="0" fontId="16" fillId="2" borderId="0" applyAlignment="1" pivotButton="0" quotePrefix="0" xfId="0">
      <alignment vertical="center"/>
    </xf>
    <xf numFmtId="0" fontId="0" fillId="2" borderId="0" applyAlignment="1" pivotButton="0" quotePrefix="0" xfId="0">
      <alignment vertical="center"/>
    </xf>
    <xf numFmtId="0" fontId="4" fillId="2" borderId="0" applyAlignment="1" pivotButton="0" quotePrefix="0" xfId="0">
      <alignment vertical="center"/>
    </xf>
    <xf numFmtId="0" fontId="3" fillId="2" borderId="12" applyAlignment="1" pivotButton="0" quotePrefix="0" xfId="0">
      <alignment horizontal="right" vertical="center"/>
    </xf>
    <xf numFmtId="0" fontId="3" fillId="2" borderId="32" applyAlignment="1" pivotButton="0" quotePrefix="0" xfId="0">
      <alignment horizontal="right" vertical="center"/>
    </xf>
    <xf numFmtId="166" fontId="3" fillId="2" borderId="0" applyAlignment="1" pivotButton="0" quotePrefix="0" xfId="0">
      <alignment horizontal="left" vertical="center"/>
    </xf>
    <xf numFmtId="10" fontId="0" fillId="2" borderId="0" applyAlignment="1" pivotButton="0" quotePrefix="0" xfId="0">
      <alignment vertical="center"/>
    </xf>
    <xf numFmtId="0" fontId="11" fillId="3" borderId="0" applyAlignment="1" pivotButton="0" quotePrefix="0" xfId="0">
      <alignment vertical="center"/>
    </xf>
    <xf numFmtId="0" fontId="32" fillId="2" borderId="0" applyAlignment="1" pivotButton="0" quotePrefix="0" xfId="0">
      <alignment horizontal="center" vertical="center"/>
    </xf>
    <xf numFmtId="1" fontId="3" fillId="2" borderId="0" applyAlignment="1" pivotButton="0" quotePrefix="0" xfId="0">
      <alignment horizontal="left" vertical="center"/>
    </xf>
    <xf numFmtId="2" fontId="16" fillId="2" borderId="0" applyAlignment="1" pivotButton="0" quotePrefix="0" xfId="0">
      <alignment vertical="center"/>
    </xf>
    <xf numFmtId="2" fontId="0" fillId="2" borderId="0" applyAlignment="1" pivotButton="0" quotePrefix="0" xfId="0">
      <alignment vertical="center"/>
    </xf>
    <xf numFmtId="0" fontId="0" fillId="36" borderId="7" applyAlignment="1" pivotButton="0" quotePrefix="0" xfId="0">
      <alignment vertical="center"/>
    </xf>
    <xf numFmtId="0" fontId="13" fillId="36" borderId="6" applyAlignment="1" pivotButton="0" quotePrefix="0" xfId="0">
      <alignment horizontal="center" vertical="center"/>
    </xf>
    <xf numFmtId="0" fontId="14" fillId="36" borderId="6" applyAlignment="1" pivotButton="0" quotePrefix="0" xfId="0">
      <alignment vertical="center"/>
    </xf>
    <xf numFmtId="1" fontId="3" fillId="2" borderId="0" applyAlignment="1" pivotButton="0" quotePrefix="0" xfId="0">
      <alignment vertical="center"/>
    </xf>
    <xf numFmtId="2" fontId="3" fillId="2" borderId="0" applyAlignment="1" pivotButton="0" quotePrefix="0" xfId="0">
      <alignment horizontal="right" vertical="center"/>
    </xf>
    <xf numFmtId="2" fontId="3" fillId="2" borderId="6" applyAlignment="1" pivotButton="0" quotePrefix="0" xfId="0">
      <alignment horizontal="right" vertical="center"/>
    </xf>
    <xf numFmtId="2" fontId="46" fillId="2" borderId="0" applyAlignment="1" pivotButton="0" quotePrefix="0" xfId="0">
      <alignment horizontal="center" vertical="center"/>
    </xf>
    <xf numFmtId="0" fontId="46" fillId="2" borderId="0" applyAlignment="1" pivotButton="0" quotePrefix="0" xfId="0">
      <alignment horizontal="center" vertical="center"/>
    </xf>
    <xf numFmtId="0" fontId="3" fillId="2" borderId="0" applyAlignment="1" pivotButton="0" quotePrefix="0" xfId="0">
      <alignment horizontal="right" vertical="center"/>
    </xf>
    <xf numFmtId="0" fontId="29" fillId="2" borderId="0" applyAlignment="1" pivotButton="0" quotePrefix="0" xfId="0">
      <alignment horizontal="center" vertical="center"/>
    </xf>
    <xf numFmtId="0" fontId="3" fillId="2" borderId="0" applyAlignment="1" pivotButton="0" quotePrefix="0" xfId="1">
      <alignment horizontal="left" vertical="center"/>
    </xf>
    <xf numFmtId="0" fontId="3" fillId="2" borderId="9" applyAlignment="1" pivotButton="0" quotePrefix="0" xfId="0">
      <alignment horizontal="center" vertical="center"/>
    </xf>
    <xf numFmtId="165" fontId="3" fillId="2" borderId="9" applyAlignment="1" pivotButton="0" quotePrefix="0" xfId="0">
      <alignment horizontal="center" vertical="center"/>
    </xf>
    <xf numFmtId="165" fontId="3" fillId="2" borderId="0" applyAlignment="1" pivotButton="0" quotePrefix="0" xfId="0">
      <alignment horizontal="center" vertical="center"/>
    </xf>
    <xf numFmtId="0" fontId="3" fillId="0" borderId="9" applyAlignment="1" pivotButton="0" quotePrefix="0" xfId="0">
      <alignment vertical="center"/>
    </xf>
    <xf numFmtId="0" fontId="3" fillId="2" borderId="8" applyAlignment="1" pivotButton="0" quotePrefix="0" xfId="0">
      <alignment vertical="center"/>
    </xf>
    <xf numFmtId="0" fontId="3" fillId="2" borderId="33" applyAlignment="1" pivotButton="0" quotePrefix="0" xfId="0">
      <alignment vertical="center"/>
    </xf>
    <xf numFmtId="0" fontId="3" fillId="2" borderId="35" applyAlignment="1" pivotButton="0" quotePrefix="0" xfId="0">
      <alignment vertical="center"/>
    </xf>
    <xf numFmtId="0" fontId="11" fillId="2" borderId="35" applyAlignment="1" pivotButton="0" quotePrefix="0" xfId="0">
      <alignment vertical="center"/>
    </xf>
    <xf numFmtId="0" fontId="11" fillId="2" borderId="33" applyAlignment="1" pivotButton="0" quotePrefix="0" xfId="0">
      <alignment vertical="center"/>
    </xf>
    <xf numFmtId="0" fontId="11" fillId="2" borderId="37" applyAlignment="1" pivotButton="0" quotePrefix="0" xfId="0">
      <alignment vertical="center"/>
    </xf>
    <xf numFmtId="0" fontId="11" fillId="2" borderId="0" applyAlignment="1" pivotButton="0" quotePrefix="0" xfId="0">
      <alignment vertical="center"/>
    </xf>
    <xf numFmtId="2" fontId="11" fillId="2" borderId="0" applyAlignment="1" pivotButton="0" quotePrefix="0" xfId="0">
      <alignment vertical="center"/>
    </xf>
    <xf numFmtId="14" fontId="11" fillId="2" borderId="0" applyAlignment="1" pivotButton="0" quotePrefix="0" xfId="0">
      <alignment vertical="center"/>
    </xf>
    <xf numFmtId="2" fontId="11" fillId="2" borderId="0" applyAlignment="1" pivotButton="0" quotePrefix="0" xfId="0">
      <alignment horizontal="right" vertical="center"/>
    </xf>
    <xf numFmtId="2" fontId="16" fillId="2" borderId="0" applyAlignment="1" pivotButton="0" quotePrefix="0" xfId="0">
      <alignment vertical="center"/>
    </xf>
    <xf numFmtId="0" fontId="17" fillId="2" borderId="0" applyAlignment="1" pivotButton="0" quotePrefix="0" xfId="0">
      <alignment horizontal="center" vertical="center"/>
    </xf>
    <xf numFmtId="0" fontId="11" fillId="2" borderId="0" applyAlignment="1" pivotButton="0" quotePrefix="0" xfId="0">
      <alignment horizontal="left" vertical="center"/>
    </xf>
    <xf numFmtId="0" fontId="11" fillId="2" borderId="0" applyAlignment="1" pivotButton="0" quotePrefix="0" xfId="0">
      <alignment horizontal="center" vertical="center"/>
    </xf>
    <xf numFmtId="165" fontId="11" fillId="2" borderId="0" applyAlignment="1" pivotButton="0" quotePrefix="0" xfId="0">
      <alignment horizontal="center" vertical="center"/>
    </xf>
    <xf numFmtId="0" fontId="44" fillId="2" borderId="0" applyAlignment="1" pivotButton="0" quotePrefix="0" xfId="0">
      <alignment vertical="center"/>
    </xf>
    <xf numFmtId="0" fontId="44" fillId="2" borderId="0" applyAlignment="1" pivotButton="0" quotePrefix="0" xfId="0">
      <alignment horizontal="center" vertical="center"/>
    </xf>
    <xf numFmtId="165" fontId="44" fillId="2" borderId="0" applyAlignment="1" pivotButton="0" quotePrefix="0" xfId="0">
      <alignment horizontal="center" vertical="center"/>
    </xf>
    <xf numFmtId="2" fontId="44" fillId="2" borderId="0" applyAlignment="1" pivotButton="0" quotePrefix="0" xfId="0">
      <alignment horizontal="center" vertical="center"/>
    </xf>
    <xf numFmtId="2" fontId="11" fillId="2" borderId="0" applyAlignment="1" pivotButton="0" quotePrefix="0" xfId="0">
      <alignment horizontal="center" vertical="center"/>
    </xf>
    <xf numFmtId="2" fontId="3" fillId="2" borderId="0" applyAlignment="1" pivotButton="0" quotePrefix="0" xfId="0">
      <alignment horizontal="center" vertical="center"/>
    </xf>
    <xf numFmtId="0" fontId="12" fillId="2" borderId="0" applyAlignment="1" pivotButton="0" quotePrefix="0" xfId="0">
      <alignment horizontal="center" vertical="center"/>
    </xf>
    <xf numFmtId="2" fontId="3" fillId="2" borderId="0" applyAlignment="1" pivotButton="0" quotePrefix="0" xfId="1">
      <alignment vertical="center"/>
    </xf>
    <xf numFmtId="2" fontId="11" fillId="2" borderId="0" applyAlignment="1" pivotButton="0" quotePrefix="0" xfId="0">
      <alignment horizontal="left" vertical="center"/>
    </xf>
    <xf numFmtId="0" fontId="3" fillId="2" borderId="0" applyAlignment="1" pivotButton="0" quotePrefix="0" xfId="1">
      <alignment vertical="center"/>
    </xf>
    <xf numFmtId="2" fontId="4" fillId="2" borderId="0" applyAlignment="1" pivotButton="0" quotePrefix="0" xfId="0">
      <alignment vertical="center"/>
    </xf>
    <xf numFmtId="0" fontId="16" fillId="2" borderId="0" applyAlignment="1" pivotButton="0" quotePrefix="0" xfId="0">
      <alignment vertical="center"/>
    </xf>
    <xf numFmtId="167" fontId="11" fillId="2" borderId="0" applyAlignment="1" pivotButton="0" quotePrefix="0" xfId="0">
      <alignment vertical="center"/>
    </xf>
    <xf numFmtId="0" fontId="43" fillId="2" borderId="0" applyAlignment="1" pivotButton="0" quotePrefix="0" xfId="51">
      <alignment vertical="center"/>
    </xf>
    <xf numFmtId="2" fontId="43" fillId="2" borderId="0" applyAlignment="1" pivotButton="0" quotePrefix="0" xfId="51">
      <alignment vertical="center"/>
    </xf>
    <xf numFmtId="0" fontId="7" fillId="2" borderId="0" applyAlignment="1" pivotButton="0" quotePrefix="0" xfId="0">
      <alignment horizontal="center" vertical="center"/>
    </xf>
    <xf numFmtId="0" fontId="6" fillId="2" borderId="0" applyAlignment="1" pivotButton="0" quotePrefix="0" xfId="0">
      <alignment horizontal="center" vertical="center"/>
    </xf>
    <xf numFmtId="0" fontId="0" fillId="2" borderId="0" pivotButton="0" quotePrefix="0" xfId="0"/>
    <xf numFmtId="0" fontId="43" fillId="2" borderId="0" applyAlignment="1" pivotButton="0" quotePrefix="0" xfId="51">
      <alignment horizontal="center" vertical="center"/>
    </xf>
    <xf numFmtId="168" fontId="43" fillId="2" borderId="0" applyAlignment="1" pivotButton="0" quotePrefix="0" xfId="52">
      <alignment horizontal="center" vertical="center"/>
    </xf>
    <xf numFmtId="1" fontId="29" fillId="2" borderId="0" applyAlignment="1" pivotButton="0" quotePrefix="0" xfId="0">
      <alignment horizontal="right" vertical="center"/>
    </xf>
    <xf numFmtId="1" fontId="29" fillId="2" borderId="0" applyAlignment="1" pivotButton="0" quotePrefix="0" xfId="0">
      <alignment horizontal="center" vertical="center" shrinkToFit="1"/>
    </xf>
    <xf numFmtId="1" fontId="29" fillId="2" borderId="0" applyAlignment="1" pivotButton="0" quotePrefix="0" xfId="0">
      <alignment horizontal="center" vertical="center"/>
    </xf>
    <xf numFmtId="169" fontId="29" fillId="2" borderId="0" applyAlignment="1" pivotButton="0" quotePrefix="0" xfId="0">
      <alignment horizontal="center" vertical="center"/>
    </xf>
    <xf numFmtId="165" fontId="29" fillId="2" borderId="0" applyAlignment="1" pivotButton="0" quotePrefix="0" xfId="0">
      <alignment horizontal="center" vertical="center"/>
    </xf>
    <xf numFmtId="0" fontId="0" fillId="2" borderId="0" applyAlignment="1" pivotButton="0" quotePrefix="0" xfId="0">
      <alignment vertical="center"/>
    </xf>
    <xf numFmtId="0" fontId="29" fillId="2" borderId="0" applyAlignment="1" pivotButton="0" quotePrefix="0" xfId="0">
      <alignment horizontal="right" vertical="center"/>
    </xf>
    <xf numFmtId="0" fontId="7" fillId="2" borderId="0" applyAlignment="1" pivotButton="0" quotePrefix="0" xfId="1">
      <alignment horizontal="center" vertical="center"/>
    </xf>
    <xf numFmtId="1" fontId="46" fillId="2" borderId="0" applyAlignment="1" pivotButton="0" quotePrefix="0" xfId="0">
      <alignment horizontal="center" vertical="center"/>
    </xf>
    <xf numFmtId="0" fontId="45" fillId="2" borderId="0" applyAlignment="1" pivotButton="0" quotePrefix="0" xfId="0">
      <alignment horizontal="center" vertical="center"/>
    </xf>
    <xf numFmtId="2" fontId="0" fillId="2" borderId="0" applyAlignment="1" pivotButton="0" quotePrefix="0" xfId="0">
      <alignment horizontal="center" vertical="center"/>
    </xf>
    <xf numFmtId="1" fontId="0" fillId="2" borderId="0" applyAlignment="1" pivotButton="0" quotePrefix="0" xfId="0">
      <alignment horizontal="center" vertical="center"/>
    </xf>
    <xf numFmtId="0" fontId="0" fillId="2" borderId="0" applyAlignment="1" pivotButton="0" quotePrefix="0" xfId="0">
      <alignment horizontal="center"/>
    </xf>
    <xf numFmtId="0" fontId="34" fillId="2" borderId="0" applyAlignment="1" pivotButton="0" quotePrefix="0" xfId="1">
      <alignment horizontal="center" vertical="center"/>
    </xf>
    <xf numFmtId="165" fontId="34" fillId="2" borderId="0" applyAlignment="1" pivotButton="0" quotePrefix="0" xfId="1">
      <alignment horizontal="center" vertical="center"/>
    </xf>
    <xf numFmtId="1" fontId="34" fillId="2" borderId="0" applyAlignment="1" pivotButton="0" quotePrefix="0" xfId="1">
      <alignment horizontal="center" vertical="center"/>
    </xf>
    <xf numFmtId="2" fontId="29" fillId="2" borderId="0" applyAlignment="1" pivotButton="0" quotePrefix="0" xfId="0">
      <alignment horizontal="left" vertical="center"/>
    </xf>
    <xf numFmtId="0" fontId="0" fillId="2" borderId="0" applyAlignment="1" pivotButton="0" quotePrefix="0" xfId="0">
      <alignment vertical="center"/>
    </xf>
    <xf numFmtId="0" fontId="0" fillId="2" borderId="12" applyAlignment="1" pivotButton="0" quotePrefix="0" xfId="0">
      <alignment vertical="center"/>
    </xf>
    <xf numFmtId="0" fontId="0" fillId="2" borderId="11" applyAlignment="1" pivotButton="0" quotePrefix="0" xfId="0">
      <alignment vertical="center"/>
    </xf>
    <xf numFmtId="0" fontId="32" fillId="2" borderId="9" applyAlignment="1" pivotButton="0" quotePrefix="0" xfId="0">
      <alignment vertical="center"/>
    </xf>
    <xf numFmtId="0" fontId="0" fillId="2" borderId="7" applyAlignment="1" pivotButton="0" quotePrefix="0" xfId="0">
      <alignment vertical="center"/>
    </xf>
    <xf numFmtId="0" fontId="0" fillId="2" borderId="6" applyAlignment="1" pivotButton="0" quotePrefix="0" xfId="0">
      <alignment vertical="center"/>
    </xf>
    <xf numFmtId="166" fontId="3" fillId="2" borderId="6" applyAlignment="1" pivotButton="0" quotePrefix="0" xfId="0">
      <alignment horizontal="left" vertical="center"/>
    </xf>
    <xf numFmtId="165" fontId="3" fillId="2" borderId="0" applyAlignment="1" pivotButton="0" quotePrefix="0" xfId="0">
      <alignment horizontal="right" vertical="center"/>
    </xf>
    <xf numFmtId="0" fontId="0" fillId="0" borderId="0" applyAlignment="1" pivotButton="0" quotePrefix="0" xfId="0">
      <alignment horizontal="left" vertical="center"/>
    </xf>
    <xf numFmtId="0" fontId="3" fillId="0" borderId="39" applyAlignment="1" pivotButton="0" quotePrefix="0" xfId="1">
      <alignment horizontal="left" vertical="center"/>
    </xf>
    <xf numFmtId="0" fontId="0" fillId="0" borderId="0" applyAlignment="1" pivotButton="0" quotePrefix="0" xfId="0">
      <alignment horizontal="left"/>
    </xf>
    <xf numFmtId="0" fontId="32" fillId="0" borderId="0" pivotButton="0" quotePrefix="0" xfId="0"/>
    <xf numFmtId="0" fontId="32" fillId="0" borderId="0" pivotButton="0" quotePrefix="0" xfId="0"/>
    <xf numFmtId="0" fontId="34" fillId="0" borderId="0" pivotButton="0" quotePrefix="0" xfId="1"/>
    <xf numFmtId="0" fontId="34" fillId="0" borderId="0" pivotButton="0" quotePrefix="0" xfId="1"/>
    <xf numFmtId="2" fontId="3" fillId="0" borderId="39" applyAlignment="1" pivotButton="0" quotePrefix="0" xfId="1">
      <alignment horizontal="center" vertical="center"/>
    </xf>
    <xf numFmtId="2" fontId="2" fillId="37" borderId="39" applyAlignment="1" pivotButton="0" quotePrefix="0" xfId="0">
      <alignment horizontal="center" vertical="center"/>
    </xf>
    <xf numFmtId="0" fontId="29" fillId="2" borderId="0" applyAlignment="1" pivotButton="0" quotePrefix="0" xfId="0">
      <alignment horizontal="center" vertical="center"/>
    </xf>
    <xf numFmtId="0" fontId="7" fillId="2" borderId="0" applyAlignment="1" pivotButton="0" quotePrefix="0" xfId="0">
      <alignment horizontal="center" vertical="center"/>
    </xf>
    <xf numFmtId="0" fontId="11" fillId="2" borderId="40" applyAlignment="1" pivotButton="0" quotePrefix="0" xfId="0">
      <alignment vertical="center"/>
    </xf>
    <xf numFmtId="0" fontId="11" fillId="2" borderId="21" applyAlignment="1" pivotButton="0" quotePrefix="0" xfId="0">
      <alignment vertical="center"/>
    </xf>
    <xf numFmtId="0" fontId="11" fillId="2" borderId="41" applyAlignment="1" pivotButton="0" quotePrefix="0" xfId="0">
      <alignment vertical="center"/>
    </xf>
    <xf numFmtId="0" fontId="3" fillId="2" borderId="40" applyAlignment="1" pivotButton="0" quotePrefix="0" xfId="0">
      <alignment vertical="center"/>
    </xf>
    <xf numFmtId="0" fontId="3" fillId="2" borderId="21" applyAlignment="1" pivotButton="0" quotePrefix="0" xfId="0">
      <alignment vertical="center"/>
    </xf>
    <xf numFmtId="2" fontId="11" fillId="2" borderId="39" applyAlignment="1" pivotButton="0" quotePrefix="0" xfId="0">
      <alignment horizontal="center" vertical="center"/>
    </xf>
    <xf numFmtId="2" fontId="16" fillId="2" borderId="39" applyAlignment="1" pivotButton="0" quotePrefix="0" xfId="0">
      <alignment horizontal="center" vertical="center"/>
    </xf>
    <xf numFmtId="0" fontId="34" fillId="2" borderId="0" applyAlignment="1" pivotButton="0" quotePrefix="0" xfId="0">
      <alignment horizontal="center" vertical="center"/>
    </xf>
    <xf numFmtId="2" fontId="47" fillId="2" borderId="42" applyAlignment="1" pivotButton="0" quotePrefix="0" xfId="0">
      <alignment horizontal="center" vertical="center"/>
    </xf>
    <xf numFmtId="2" fontId="47" fillId="2" borderId="43" applyAlignment="1" pivotButton="0" quotePrefix="0" xfId="0">
      <alignment horizontal="center" vertical="center"/>
    </xf>
    <xf numFmtId="2" fontId="47" fillId="2" borderId="44" applyAlignment="1" pivotButton="0" quotePrefix="0" xfId="0">
      <alignment horizontal="center" vertical="center"/>
    </xf>
    <xf numFmtId="2" fontId="3" fillId="2" borderId="39" applyAlignment="1" pivotButton="0" quotePrefix="0" xfId="0">
      <alignment horizontal="center" vertical="center"/>
    </xf>
    <xf numFmtId="2" fontId="11" fillId="2" borderId="33" applyAlignment="1" pivotButton="0" quotePrefix="0" xfId="0">
      <alignment horizontal="center" vertical="center"/>
    </xf>
    <xf numFmtId="2" fontId="11" fillId="2" borderId="45" applyAlignment="1" pivotButton="0" quotePrefix="0" xfId="0">
      <alignment horizontal="center" vertical="center"/>
    </xf>
    <xf numFmtId="2" fontId="11" fillId="2" borderId="34" applyAlignment="1" pivotButton="0" quotePrefix="0" xfId="0">
      <alignment horizontal="center" vertical="center"/>
    </xf>
    <xf numFmtId="2" fontId="11" fillId="2" borderId="35" applyAlignment="1" pivotButton="0" quotePrefix="0" xfId="0">
      <alignment horizontal="center" vertical="center"/>
    </xf>
    <xf numFmtId="2" fontId="11" fillId="2" borderId="36" applyAlignment="1" pivotButton="0" quotePrefix="0" xfId="0">
      <alignment horizontal="center" vertical="center"/>
    </xf>
    <xf numFmtId="2" fontId="3" fillId="2" borderId="35" applyAlignment="1" pivotButton="0" quotePrefix="0" xfId="0">
      <alignment horizontal="center" vertical="center"/>
    </xf>
    <xf numFmtId="2" fontId="11" fillId="2" borderId="38" applyAlignment="1" pivotButton="0" quotePrefix="0" xfId="0">
      <alignment horizontal="center" vertical="center"/>
    </xf>
    <xf numFmtId="2" fontId="3" fillId="2" borderId="37" applyAlignment="1" pivotButton="0" quotePrefix="0" xfId="0">
      <alignment horizontal="center" vertical="center"/>
    </xf>
    <xf numFmtId="2" fontId="3" fillId="2" borderId="46" applyAlignment="1" pivotButton="0" quotePrefix="0" xfId="0">
      <alignment horizontal="center" vertical="center"/>
    </xf>
    <xf numFmtId="22" fontId="11" fillId="2" borderId="0" applyAlignment="1" pivotButton="0" quotePrefix="0" xfId="0">
      <alignment horizontal="center" vertical="center"/>
    </xf>
    <xf numFmtId="0" fontId="7" fillId="2" borderId="0" applyAlignment="1" pivotButton="0" quotePrefix="0" xfId="1">
      <alignment horizontal="center" vertical="center"/>
    </xf>
    <xf numFmtId="0" fontId="29" fillId="2" borderId="0" applyAlignment="1" pivotButton="0" quotePrefix="0" xfId="0">
      <alignment horizontal="center" vertical="center"/>
    </xf>
    <xf numFmtId="0" fontId="0" fillId="2" borderId="0" applyAlignment="1" pivotButton="0" quotePrefix="0" xfId="0">
      <alignment vertical="center"/>
    </xf>
    <xf numFmtId="0" fontId="13" fillId="36" borderId="10" applyAlignment="1" pivotButton="0" quotePrefix="0" xfId="0">
      <alignment horizontal="center" vertical="center" wrapText="1"/>
    </xf>
    <xf numFmtId="0" fontId="13" fillId="36" borderId="5" applyAlignment="1" pivotButton="0" quotePrefix="0" xfId="0">
      <alignment horizontal="center" vertical="center" wrapText="1"/>
    </xf>
    <xf numFmtId="0" fontId="13" fillId="36" borderId="11" applyAlignment="1" pivotButton="0" quotePrefix="0" xfId="0">
      <alignment horizontal="center" vertical="center"/>
    </xf>
    <xf numFmtId="0" fontId="13" fillId="36" borderId="11" applyAlignment="1" pivotButton="0" quotePrefix="0" xfId="0">
      <alignment horizontal="center" vertical="center" wrapText="1"/>
    </xf>
    <xf numFmtId="0" fontId="13" fillId="36" borderId="6" applyAlignment="1" pivotButton="0" quotePrefix="0" xfId="0">
      <alignment horizontal="center" vertical="center" wrapText="1"/>
    </xf>
    <xf numFmtId="0" fontId="7" fillId="2" borderId="0" applyAlignment="1" pivotButton="0" quotePrefix="0" xfId="0">
      <alignment horizontal="center" vertical="center"/>
    </xf>
    <xf numFmtId="165" fontId="3" fillId="2" borderId="11" applyAlignment="1" pivotButton="0" quotePrefix="0" xfId="0">
      <alignment horizontal="center" vertical="center"/>
    </xf>
    <xf numFmtId="165" fontId="3" fillId="2" borderId="10" applyAlignment="1" pivotButton="0" quotePrefix="0" xfId="0">
      <alignment horizontal="center" vertical="center"/>
    </xf>
    <xf numFmtId="165" fontId="3" fillId="2" borderId="0" applyAlignment="1" pivotButton="0" quotePrefix="0" xfId="0">
      <alignment horizontal="center" vertical="center"/>
    </xf>
    <xf numFmtId="165" fontId="3" fillId="2" borderId="8" applyAlignment="1" pivotButton="0" quotePrefix="0" xfId="0">
      <alignment horizontal="center" vertical="center"/>
    </xf>
    <xf numFmtId="165" fontId="13" fillId="36" borderId="6" applyAlignment="1" pivotButton="0" quotePrefix="0" xfId="0">
      <alignment horizontal="center" vertical="center"/>
    </xf>
    <xf numFmtId="165" fontId="13" fillId="36" borderId="5" applyAlignment="1" pivotButton="0" quotePrefix="0" xfId="0">
      <alignment horizontal="center" vertical="center"/>
    </xf>
    <xf numFmtId="0" fontId="4" fillId="37" borderId="39" applyAlignment="1" pivotButton="0" quotePrefix="0" xfId="1">
      <alignment horizontal="left" vertical="center"/>
    </xf>
    <xf numFmtId="0" fontId="2" fillId="37" borderId="21" applyAlignment="1" pivotButton="0" quotePrefix="0" xfId="0">
      <alignment horizontal="center" vertical="center"/>
    </xf>
    <xf numFmtId="0" fontId="2" fillId="37" borderId="15" applyAlignment="1" pivotButton="0" quotePrefix="0" xfId="0">
      <alignment horizontal="center" vertical="center"/>
    </xf>
    <xf numFmtId="0" fontId="4" fillId="37" borderId="13" applyAlignment="1" pivotButton="0" quotePrefix="0" xfId="1">
      <alignment horizontal="center" vertical="center"/>
    </xf>
    <xf numFmtId="0" fontId="4" fillId="37" borderId="14" applyAlignment="1" pivotButton="0" quotePrefix="0" xfId="1">
      <alignment horizontal="center" vertical="center"/>
    </xf>
    <xf numFmtId="0" fontId="9" fillId="2" borderId="20" applyAlignment="1" pivotButton="0" quotePrefix="0" xfId="1">
      <alignment vertical="center"/>
    </xf>
    <xf numFmtId="0" fontId="3" fillId="2" borderId="19" applyAlignment="1" pivotButton="0" quotePrefix="0" xfId="1">
      <alignment vertical="center"/>
    </xf>
    <xf numFmtId="0" fontId="4" fillId="2" borderId="21" applyAlignment="1" pivotButton="0" quotePrefix="0" xfId="1">
      <alignment horizontal="center" vertical="center"/>
    </xf>
    <xf numFmtId="0" fontId="4" fillId="2" borderId="4" applyAlignment="1" pivotButton="0" quotePrefix="0" xfId="1">
      <alignment horizontal="center" vertical="center"/>
    </xf>
    <xf numFmtId="0" fontId="4" fillId="2" borderId="15" applyAlignment="1" pivotButton="0" quotePrefix="0" xfId="1">
      <alignment horizontal="center" vertical="center"/>
    </xf>
    <xf numFmtId="0" fontId="10" fillId="2" borderId="21" applyAlignment="1" pivotButton="0" quotePrefix="0" xfId="1">
      <alignment horizontal="center" vertical="center"/>
    </xf>
    <xf numFmtId="0" fontId="10" fillId="2" borderId="4" applyAlignment="1" pivotButton="0" quotePrefix="0" xfId="1">
      <alignment horizontal="center" vertical="center"/>
    </xf>
    <xf numFmtId="0" fontId="10" fillId="2" borderId="15" applyAlignment="1" pivotButton="0" quotePrefix="0" xfId="1">
      <alignment horizontal="center" vertical="center"/>
    </xf>
    <xf numFmtId="2" fontId="3" fillId="2" borderId="21" applyAlignment="1" pivotButton="0" quotePrefix="0" xfId="1">
      <alignment horizontal="center" vertical="center"/>
    </xf>
    <xf numFmtId="2" fontId="3" fillId="2" borderId="4" applyAlignment="1" pivotButton="0" quotePrefix="0" xfId="1">
      <alignment horizontal="center" vertical="center"/>
    </xf>
    <xf numFmtId="2" fontId="3" fillId="2" borderId="15" applyAlignment="1" pivotButton="0" quotePrefix="0" xfId="1">
      <alignment horizontal="center" vertical="center"/>
    </xf>
    <xf numFmtId="0" fontId="9" fillId="2" borderId="19" applyAlignment="1" pivotButton="0" quotePrefix="0" xfId="1">
      <alignment horizontal="center" vertical="center"/>
    </xf>
    <xf numFmtId="0" fontId="9" fillId="2" borderId="18" applyAlignment="1" pivotButton="0" quotePrefix="0" xfId="1">
      <alignment horizontal="center" vertical="center"/>
    </xf>
    <xf numFmtId="0" fontId="5" fillId="2" borderId="4" applyAlignment="1" pivotButton="0" quotePrefix="0" xfId="1">
      <alignment vertical="center" shrinkToFit="1"/>
    </xf>
    <xf numFmtId="0" fontId="0" fillId="0" borderId="4" applyAlignment="1" pivotButton="0" quotePrefix="0" xfId="0">
      <alignment vertical="center" shrinkToFit="1"/>
    </xf>
    <xf numFmtId="0" fontId="0" fillId="0" borderId="15" applyAlignment="1" pivotButton="0" quotePrefix="0" xfId="0">
      <alignment vertical="center" shrinkToFit="1"/>
    </xf>
    <xf numFmtId="0" fontId="5" fillId="2" borderId="17" applyAlignment="1" pivotButton="0" quotePrefix="0" xfId="1">
      <alignment horizontal="right" vertical="center" textRotation="90"/>
    </xf>
    <xf numFmtId="0" fontId="0" fillId="2" borderId="17" applyAlignment="1" pivotButton="0" quotePrefix="0" xfId="0">
      <alignment horizontal="right" vertical="center" textRotation="90"/>
    </xf>
    <xf numFmtId="0" fontId="0" fillId="2" borderId="17" applyAlignment="1" pivotButton="0" quotePrefix="0" xfId="0">
      <alignment vertical="center"/>
    </xf>
    <xf numFmtId="0" fontId="35" fillId="2" borderId="2" applyAlignment="1" pivotButton="0" quotePrefix="0" xfId="0">
      <alignment horizontal="center" vertical="center"/>
    </xf>
    <xf numFmtId="0" fontId="35" fillId="2" borderId="16" applyAlignment="1" pivotButton="0" quotePrefix="0" xfId="0">
      <alignment horizontal="center" vertical="center"/>
    </xf>
    <xf numFmtId="0" fontId="9" fillId="2" borderId="2" applyAlignment="1" pivotButton="0" quotePrefix="0" xfId="1">
      <alignment horizontal="center" vertical="center" shrinkToFit="1"/>
    </xf>
    <xf numFmtId="0" fontId="2" fillId="0" borderId="2" applyAlignment="1" pivotButton="0" quotePrefix="0" xfId="0">
      <alignment horizontal="center" vertical="center" shrinkToFit="1"/>
    </xf>
    <xf numFmtId="0" fontId="8" fillId="2" borderId="3" applyAlignment="1" pivotButton="0" quotePrefix="0" xfId="1">
      <alignment vertical="center" wrapText="1"/>
    </xf>
    <xf numFmtId="0" fontId="0" fillId="0" borderId="0" applyAlignment="1" pivotButton="0" quotePrefix="0" xfId="0">
      <alignment vertical="center" wrapText="1"/>
    </xf>
    <xf numFmtId="0" fontId="0" fillId="0" borderId="3" applyAlignment="1" pivotButton="0" quotePrefix="0" xfId="0">
      <alignment vertical="center" wrapText="1"/>
    </xf>
    <xf numFmtId="0" fontId="5" fillId="2" borderId="15" applyAlignment="1" pivotButton="0" quotePrefix="0" xfId="1">
      <alignment vertical="center" shrinkToFit="1"/>
    </xf>
    <xf numFmtId="0" fontId="38" fillId="2" borderId="1" applyAlignment="1" pivotButton="0" quotePrefix="0" xfId="0">
      <alignment horizontal="center" wrapText="1"/>
    </xf>
    <xf numFmtId="0" fontId="0" fillId="2" borderId="2" pivotButton="0" quotePrefix="0" xfId="0"/>
    <xf numFmtId="0" fontId="9" fillId="2" borderId="19" applyAlignment="1" pivotButton="0" quotePrefix="0" xfId="1">
      <alignment vertical="center"/>
    </xf>
    <xf numFmtId="0" fontId="38" fillId="2" borderId="2" applyAlignment="1" pivotButton="0" quotePrefix="0" xfId="0">
      <alignment horizontal="center" wrapText="1"/>
    </xf>
    <xf numFmtId="0" fontId="8" fillId="2" borderId="0" applyAlignment="1" pivotButton="0" quotePrefix="0" xfId="1">
      <alignment vertical="center" wrapText="1"/>
    </xf>
    <xf numFmtId="0" fontId="0" fillId="0" borderId="11" pivotButton="0" quotePrefix="0" xfId="0"/>
    <xf numFmtId="0" fontId="13" fillId="36" borderId="48" applyAlignment="1" pivotButton="0" quotePrefix="0" xfId="0">
      <alignment horizontal="center" vertical="center" wrapText="1"/>
    </xf>
    <xf numFmtId="0" fontId="13" fillId="36" borderId="47" applyAlignment="1" pivotButton="0" quotePrefix="0" xfId="0">
      <alignment horizontal="center" vertical="center" wrapText="1"/>
    </xf>
    <xf numFmtId="0" fontId="0" fillId="0" borderId="6" pivotButton="0" quotePrefix="0" xfId="0"/>
    <xf numFmtId="0" fontId="0" fillId="0" borderId="5" pivotButton="0" quotePrefix="0" xfId="0"/>
    <xf numFmtId="165" fontId="3" fillId="2" borderId="0" applyAlignment="1" pivotButton="0" quotePrefix="0" xfId="0">
      <alignment horizontal="center" vertical="center"/>
    </xf>
    <xf numFmtId="165" fontId="3" fillId="2" borderId="8" applyAlignment="1" pivotButton="0" quotePrefix="0" xfId="0">
      <alignment horizontal="center" vertical="center"/>
    </xf>
    <xf numFmtId="165" fontId="3" fillId="2" borderId="0" applyAlignment="1" pivotButton="0" quotePrefix="0" xfId="0">
      <alignment horizontal="right" vertical="center"/>
    </xf>
    <xf numFmtId="164" fontId="4" fillId="2" borderId="0" applyAlignment="1" pivotButton="0" quotePrefix="0" xfId="1">
      <alignment horizontal="center" vertical="center"/>
    </xf>
    <xf numFmtId="165" fontId="11" fillId="2" borderId="0" applyAlignment="1" pivotButton="0" quotePrefix="0" xfId="0">
      <alignment horizontal="center" vertical="center"/>
    </xf>
    <xf numFmtId="165" fontId="3" fillId="2" borderId="9" applyAlignment="1" pivotButton="0" quotePrefix="0" xfId="0">
      <alignment horizontal="center" vertical="center"/>
    </xf>
    <xf numFmtId="165" fontId="44" fillId="2" borderId="0" applyAlignment="1" pivotButton="0" quotePrefix="0" xfId="0">
      <alignment horizontal="center" vertical="center"/>
    </xf>
    <xf numFmtId="165" fontId="3" fillId="2" borderId="10" applyAlignment="1" pivotButton="0" quotePrefix="0" xfId="0">
      <alignment horizontal="center" vertical="center"/>
    </xf>
    <xf numFmtId="0" fontId="0" fillId="0" borderId="10" pivotButton="0" quotePrefix="0" xfId="0"/>
    <xf numFmtId="166" fontId="3" fillId="2" borderId="0" applyAlignment="1" pivotButton="0" quotePrefix="0" xfId="0">
      <alignment horizontal="left" vertical="center"/>
    </xf>
    <xf numFmtId="0" fontId="0" fillId="0" borderId="8" pivotButton="0" quotePrefix="0" xfId="0"/>
    <xf numFmtId="166" fontId="3" fillId="2" borderId="6" applyAlignment="1" pivotButton="0" quotePrefix="0" xfId="0">
      <alignment horizontal="left" vertical="center"/>
    </xf>
    <xf numFmtId="165" fontId="13" fillId="36" borderId="5" applyAlignment="1" pivotButton="0" quotePrefix="0" xfId="0">
      <alignment horizontal="center" vertical="center"/>
    </xf>
    <xf numFmtId="167" fontId="11" fillId="2" borderId="0" applyAlignment="1" pivotButton="0" quotePrefix="0" xfId="0">
      <alignment vertical="center"/>
    </xf>
    <xf numFmtId="168" fontId="43" fillId="2" borderId="0" applyAlignment="1" pivotButton="0" quotePrefix="0" xfId="52">
      <alignment horizontal="center" vertical="center"/>
    </xf>
    <xf numFmtId="169" fontId="29" fillId="2" borderId="0" applyAlignment="1" pivotButton="0" quotePrefix="0" xfId="0">
      <alignment horizontal="center" vertical="center"/>
    </xf>
    <xf numFmtId="165" fontId="29" fillId="2" borderId="0" applyAlignment="1" pivotButton="0" quotePrefix="0" xfId="0">
      <alignment horizontal="center" vertical="center"/>
    </xf>
    <xf numFmtId="165" fontId="34" fillId="2" borderId="0" applyAlignment="1" pivotButton="0" quotePrefix="0" xfId="1">
      <alignment horizontal="center" vertical="center"/>
    </xf>
    <xf numFmtId="0" fontId="4" fillId="37" borderId="39" applyAlignment="1" pivotButton="0" quotePrefix="0" xfId="1">
      <alignment horizontal="center" vertical="center"/>
    </xf>
    <xf numFmtId="0" fontId="0" fillId="0" borderId="14" pivotButton="0" quotePrefix="0" xfId="0"/>
    <xf numFmtId="0" fontId="2" fillId="37" borderId="39" applyAlignment="1" pivotButton="0" quotePrefix="0" xfId="0">
      <alignment horizontal="center" vertical="center"/>
    </xf>
    <xf numFmtId="0" fontId="0" fillId="0" borderId="15" pivotButton="0" quotePrefix="0" xfId="0"/>
    <xf numFmtId="0" fontId="4" fillId="2" borderId="39" applyAlignment="1" pivotButton="0" quotePrefix="0" xfId="1">
      <alignment horizontal="center" vertical="center"/>
    </xf>
    <xf numFmtId="0" fontId="0" fillId="0" borderId="4" pivotButton="0" quotePrefix="0" xfId="0"/>
    <xf numFmtId="0" fontId="10" fillId="2" borderId="39" applyAlignment="1" pivotButton="0" quotePrefix="0" xfId="1">
      <alignment horizontal="center" vertical="center"/>
    </xf>
    <xf numFmtId="2" fontId="3" fillId="2" borderId="39" applyAlignment="1" pivotButton="0" quotePrefix="0" xfId="1">
      <alignment horizontal="center" vertical="center"/>
    </xf>
    <xf numFmtId="164" fontId="8" fillId="2" borderId="0" applyAlignment="1" pivotButton="0" quotePrefix="0" xfId="1">
      <alignment vertical="center"/>
    </xf>
    <xf numFmtId="0" fontId="0" fillId="0" borderId="2" pivotButton="0" quotePrefix="0" xfId="0"/>
    <xf numFmtId="0" fontId="0" fillId="0" borderId="19" pivotButton="0" quotePrefix="0" xfId="0"/>
    <xf numFmtId="0" fontId="0" fillId="0" borderId="18" pivotButton="0" quotePrefix="0" xfId="0"/>
    <xf numFmtId="0" fontId="0" fillId="0" borderId="17" pivotButton="0" quotePrefix="0" xfId="0"/>
    <xf numFmtId="0" fontId="0" fillId="0" borderId="3" pivotButton="0" quotePrefix="0" xfId="0"/>
    <xf numFmtId="0" fontId="35" fillId="2" borderId="51" applyAlignment="1" pivotButton="0" quotePrefix="0" xfId="0">
      <alignment horizontal="center" vertical="center"/>
    </xf>
    <xf numFmtId="0" fontId="0" fillId="0" borderId="51" pivotButton="0" quotePrefix="0" xfId="0"/>
  </cellXfs>
  <cellStyles count="70">
    <cellStyle name="Normal" xfId="0" builtinId="0"/>
    <cellStyle name="Normal 2" xfId="1"/>
    <cellStyle name="Porcentagem 2" xfId="2"/>
    <cellStyle name="Normal 2 2" xfId="3"/>
    <cellStyle name="Título" xfId="4" builtinId="15"/>
    <cellStyle name="Título 1" xfId="5" builtinId="16"/>
    <cellStyle name="Título 2" xfId="6" builtinId="17"/>
    <cellStyle name="Título 3" xfId="7" builtinId="18"/>
    <cellStyle name="Título 4" xfId="8" builtinId="19"/>
    <cellStyle name="Bom" xfId="9" builtinId="26"/>
    <cellStyle name="Ruim" xfId="10" builtinId="27"/>
    <cellStyle name="Neutro" xfId="11" builtinId="28"/>
    <cellStyle name="Entrada" xfId="12" builtinId="20"/>
    <cellStyle name="Saída" xfId="13" builtinId="21"/>
    <cellStyle name="Cálculo" xfId="14" builtinId="22"/>
    <cellStyle name="Célula Vinculada" xfId="15" builtinId="24"/>
    <cellStyle name="Célula de Verificação" xfId="16" builtinId="23"/>
    <cellStyle name="Texto de Aviso" xfId="17" builtinId="11"/>
    <cellStyle name="Nota" xfId="18" builtinId="10"/>
    <cellStyle name="Texto Explicativo" xfId="19" builtinId="53"/>
    <cellStyle name="Total" xfId="20" builtinId="25"/>
    <cellStyle name="Ênfase1" xfId="21" builtinId="29"/>
    <cellStyle name="20% - Ênfase1" xfId="22" builtinId="30"/>
    <cellStyle name="40% - Ênfase1" xfId="23" builtinId="31"/>
    <cellStyle name="60% - Ênfase1" xfId="24" builtinId="32"/>
    <cellStyle name="Ênfase2" xfId="25" builtinId="33"/>
    <cellStyle name="20% - Ênfase2" xfId="26" builtinId="34"/>
    <cellStyle name="40% - Ênfase2" xfId="27" builtinId="35"/>
    <cellStyle name="60% - Ênfase2" xfId="28" builtinId="36"/>
    <cellStyle name="Ênfase3" xfId="29" builtinId="37"/>
    <cellStyle name="20% - Ênfase3" xfId="30" builtinId="38"/>
    <cellStyle name="40% - Ênfase3" xfId="31" builtinId="39"/>
    <cellStyle name="60% - Ênfase3" xfId="32" builtinId="40"/>
    <cellStyle name="Ênfase4" xfId="33" builtinId="41"/>
    <cellStyle name="20% - Ênfase4" xfId="34" builtinId="42"/>
    <cellStyle name="40% - Ênfase4" xfId="35" builtinId="43"/>
    <cellStyle name="60% - Ênfase4" xfId="36" builtinId="44"/>
    <cellStyle name="Ênfase5" xfId="37" builtinId="45"/>
    <cellStyle name="20% - Ênfase5" xfId="38" builtinId="46"/>
    <cellStyle name="40% - Ênfase5" xfId="39" builtinId="47"/>
    <cellStyle name="60% - Ênfase5" xfId="40" builtinId="48"/>
    <cellStyle name="Ênfase6" xfId="41" builtinId="49"/>
    <cellStyle name="20% - Ênfase6" xfId="42" builtinId="50"/>
    <cellStyle name="40% - Ênfase6" xfId="43" builtinId="51"/>
    <cellStyle name="60% - Ênfase6" xfId="44" builtinId="52"/>
    <cellStyle name="Normal 3" xfId="45"/>
    <cellStyle name="Normal 3 2" xfId="46"/>
    <cellStyle name="Moeda 2" xfId="47"/>
    <cellStyle name="Porcentagem 3" xfId="48"/>
    <cellStyle name="Vírgula 2" xfId="49"/>
    <cellStyle name="Normal 2 3" xfId="50"/>
    <cellStyle name="Normal 4" xfId="51"/>
    <cellStyle name="Moeda 3" xfId="52"/>
    <cellStyle name="Título 5" xfId="53"/>
    <cellStyle name="Neutro 2" xfId="54"/>
    <cellStyle name="60% - Ênfase1 2" xfId="55"/>
    <cellStyle name="60% - Ênfase2 2" xfId="56"/>
    <cellStyle name="60% - Ênfase3 2" xfId="57"/>
    <cellStyle name="60% - Ênfase4 2" xfId="58"/>
    <cellStyle name="60% - Ênfase5 2" xfId="59"/>
    <cellStyle name="60% - Ênfase6 2" xfId="60"/>
    <cellStyle name="Vírgula 2 2" xfId="61"/>
    <cellStyle name="Moeda 3 2" xfId="62"/>
    <cellStyle name="Vírgula 2 2 2" xfId="63"/>
    <cellStyle name="Vírgula 2 4" xfId="64"/>
    <cellStyle name="Vírgula 2 3" xfId="65"/>
    <cellStyle name="Moeda 3 3" xfId="66"/>
    <cellStyle name="Vírgula 2 2 3" xfId="67"/>
    <cellStyle name="Moeda 3 2 2" xfId="68"/>
    <cellStyle name="Vírgula 2 2 2 2" xfId="69"/>
  </cellStyles>
  <dxfs count="12">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externalLink" Target="/xl/externalLinks/externalLink1.xml" Id="rId5" /><Relationship Type="http://schemas.openxmlformats.org/officeDocument/2006/relationships/externalLink" Target="/xl/externalLinks/externalLink2.xml" Id="rId6" /><Relationship Type="http://schemas.openxmlformats.org/officeDocument/2006/relationships/externalLink" Target="/xl/externalLinks/externalLink3.xml" Id="rId7" /><Relationship Type="http://schemas.openxmlformats.org/officeDocument/2006/relationships/externalLink" Target="/xl/externalLinks/externalLink4.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lstStyle/>
          <a:p>
            <a:pPr>
              <a:defRPr/>
            </a:pPr>
            <a:r>
              <a:rPr lang="pt-BR"/>
              <a:t>Gráfico de Custo</a:t>
            </a:r>
          </a:p>
        </rich>
      </tx>
      <overlay val="0"/>
    </title>
    <plotArea>
      <layout>
        <manualLayout>
          <layoutTarget val="inner"/>
          <xMode val="edge"/>
          <yMode val="edge"/>
          <wMode val="factor"/>
          <hMode val="factor"/>
          <x val="0.1339234450897258"/>
          <y val="0.1414725004185499"/>
          <w val="0.4760444175247325"/>
          <h val="0.7781497703489013"/>
        </manualLayout>
      </layout>
      <doughnutChart>
        <varyColors val="1"/>
        <ser>
          <idx val="0"/>
          <order val="0"/>
          <spPr>
            <a:ln>
              <a:prstDash val="solid"/>
            </a:ln>
          </spPr>
          <explosion val="19"/>
          <dLbls>
            <spPr>
              <a:noFill/>
              <a:ln>
                <a:noFill/>
                <a:prstDash val="solid"/>
              </a:ln>
            </spPr>
            <showLegendKey val="0"/>
            <showVal val="0"/>
            <showCatName val="0"/>
            <showSerName val="0"/>
            <showPercent val="1"/>
            <showBubbleSize val="0"/>
            <showLeaderLines val="1"/>
          </dLbls>
          <cat>
            <numRef>
              <f>'LISTA DE MATERIAIS'!$D$5:$D$42</f>
              <numCache>
                <formatCode>General</formatCode>
                <ptCount val="38"/>
              </numCache>
            </numRef>
          </cat>
          <val>
            <numRef>
              <f>'LISTA DE MATERIAIS'!$H$5:$H$42</f>
              <numCache>
                <formatCode>"R$"\ #,##0.00</formatCode>
                <ptCount val="38"/>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numCache>
            </numRef>
          </val>
        </ser>
        <dLbls>
          <showLegendKey val="0"/>
          <showVal val="0"/>
          <showCatName val="0"/>
          <showSerName val="0"/>
          <showPercent val="1"/>
          <showBubbleSize val="0"/>
          <showLeaderLines val="1"/>
        </dLbls>
        <firstSliceAng val="0"/>
        <holeSize val="50"/>
      </doughnutChart>
    </plotArea>
    <legend>
      <legendPos val="r"/>
      <layout>
        <manualLayout>
          <xMode val="edge"/>
          <yMode val="edge"/>
          <wMode val="factor"/>
          <hMode val="factor"/>
          <x val="0.7390709373997933"/>
          <y val="0.04345945532915726"/>
          <w val="0.2536892435956817"/>
          <h val="0.8972527597113668"/>
        </manualLayout>
      </layout>
      <overlay val="0"/>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image" Target="/xl/media/image1.png" Id="rId2"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 Type="http://schemas.openxmlformats.org/officeDocument/2006/relationships/image" Target="/xl/media/image4.png" Id="rId3" /><Relationship Type="http://schemas.openxmlformats.org/officeDocument/2006/relationships/image" Target="/xl/media/image5.png" Id="rId4" /><Relationship Type="http://schemas.openxmlformats.org/officeDocument/2006/relationships/image" Target="/xl/media/image6.png" Id="rId5" /><Relationship Type="http://schemas.openxmlformats.org/officeDocument/2006/relationships/image" Target="/xl/media/image7.png" Id="rId6" /><Relationship Type="http://schemas.openxmlformats.org/officeDocument/2006/relationships/image" Target="/xl/media/image8.png" Id="rId7" /><Relationship Type="http://schemas.openxmlformats.org/officeDocument/2006/relationships/image" Target="/xl/media/image9.png" Id="rId8" /><Relationship Type="http://schemas.openxmlformats.org/officeDocument/2006/relationships/image" Target="/xl/media/image10.png" Id="rId9"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10</col>
      <colOff>0</colOff>
      <row>1</row>
      <rowOff>0</rowOff>
    </from>
    <to>
      <col>22</col>
      <colOff>9525</colOff>
      <row>37</row>
      <rowOff>38100</rowOff>
    </to>
    <graphicFrame>
      <nvGraphicFramePr>
        <cNvPr id="1" name="Chart 1"/>
        <cNvGraphicFramePr/>
      </nvGraphicFramePr>
      <xfrm/>
      <a:graphic>
        <a:graphicData uri="http://schemas.openxmlformats.org/drawingml/2006/chart">
          <c:chart r:id="rId1"/>
        </a:graphicData>
      </a:graphic>
    </graphicFrame>
    <clientData/>
  </twoCellAnchor>
  <twoCellAnchor editAs="oneCell">
    <from>
      <col>1</col>
      <colOff>16329</colOff>
      <row>1</row>
      <rowOff>16172</rowOff>
    </from>
    <to>
      <col>1</col>
      <colOff>830960</colOff>
      <row>2</row>
      <rowOff>180474</rowOff>
    </to>
    <pic>
      <nvPicPr>
        <cNvPr id="4" name="Imagem 3"/>
        <cNvPicPr>
          <a:picLocks noChangeAspect="1"/>
        </cNvPicPr>
      </nvPicPr>
      <blipFill>
        <a:blip r:embed="rId2"/>
        <a:stretch>
          <a:fillRect/>
        </a:stretch>
      </blipFill>
      <spPr>
        <a:xfrm>
          <a:off x="627934" y="216698"/>
          <a:ext cx="814631" cy="354802"/>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7</col>
      <colOff>220943</colOff>
      <row>27</row>
      <rowOff>6319</rowOff>
    </from>
    <to>
      <col>9</col>
      <colOff>213158</colOff>
      <row>35</row>
      <rowOff>76142</rowOff>
    </to>
    <pic>
      <nvPicPr>
        <cNvPr id="14" name="Imagem 13"/>
        <cNvPicPr>
          <a:picLocks noChangeAspect="1" noChangeArrowheads="1"/>
        </cNvPicPr>
      </nvPicPr>
      <blipFill>
        <a:blip cstate="print" r:embed="rId1"/>
        <a:srcRect/>
        <a:stretch>
          <a:fillRect/>
        </a:stretch>
      </blipFill>
      <spPr bwMode="auto">
        <a:xfrm>
          <a:off x="6382885" y="4541684"/>
          <a:ext cx="1208485" cy="1359362"/>
        </a:xfrm>
        <a:prstGeom prst="rect">
          <avLst/>
        </a:prstGeom>
        <a:noFill/>
        <a:ln>
          <a:prstDash val="solid"/>
        </a:ln>
      </spPr>
    </pic>
    <clientData/>
  </twoCellAnchor>
  <twoCellAnchor editAs="oneCell">
    <from>
      <col>4</col>
      <colOff>551741</colOff>
      <row>19</row>
      <rowOff>150327</rowOff>
    </from>
    <to>
      <col>5</col>
      <colOff>514715</colOff>
      <row>36</row>
      <rowOff>58014</rowOff>
    </to>
    <pic>
      <nvPicPr>
        <cNvPr id="11" name="Imagem 10"/>
        <cNvPicPr>
          <a:picLocks noChangeAspect="1"/>
        </cNvPicPr>
      </nvPicPr>
      <blipFill>
        <a:blip r:embed="rId2"/>
        <a:stretch>
          <a:fillRect/>
        </a:stretch>
      </blipFill>
      <spPr>
        <a:xfrm>
          <a:off x="4185895" y="3425462"/>
          <a:ext cx="1611532" cy="2647956"/>
        </a:xfrm>
        <a:prstGeom prst="rect">
          <avLst/>
        </a:prstGeom>
        <a:ln>
          <a:prstDash val="solid"/>
        </a:ln>
      </spPr>
    </pic>
    <clientData/>
  </twoCellAnchor>
  <twoCellAnchor editAs="oneCell">
    <from>
      <col>11</col>
      <colOff>326428</colOff>
      <row>29</row>
      <rowOff>21982</rowOff>
    </from>
    <to>
      <col>13</col>
      <colOff>463710</colOff>
      <row>44</row>
      <rowOff>6809</rowOff>
    </to>
    <pic>
      <nvPicPr>
        <cNvPr id="12" name="Imagem 11"/>
        <cNvPicPr>
          <a:picLocks noChangeAspect="1"/>
        </cNvPicPr>
      </nvPicPr>
      <blipFill>
        <a:blip r:embed="rId3"/>
        <a:stretch>
          <a:fillRect/>
        </a:stretch>
      </blipFill>
      <spPr>
        <a:xfrm>
          <a:off x="8920909" y="4879732"/>
          <a:ext cx="1353551" cy="2402711"/>
        </a:xfrm>
        <a:prstGeom prst="rect">
          <avLst/>
        </a:prstGeom>
        <a:ln>
          <a:prstDash val="solid"/>
        </a:ln>
      </spPr>
    </pic>
    <clientData/>
  </twoCellAnchor>
  <twoCellAnchor editAs="oneCell">
    <from>
      <col>9</col>
      <colOff>73760</colOff>
      <row>5</row>
      <rowOff>101311</rowOff>
    </from>
    <to>
      <col>11</col>
      <colOff>553562</colOff>
      <row>21</row>
      <rowOff>45352</rowOff>
    </to>
    <pic>
      <nvPicPr>
        <cNvPr id="17" name="Imagem 16"/>
        <cNvPicPr>
          <a:picLocks noChangeAspect="1"/>
        </cNvPicPr>
      </nvPicPr>
      <blipFill>
        <a:blip r:embed="rId4"/>
        <a:stretch>
          <a:fillRect/>
        </a:stretch>
      </blipFill>
      <spPr>
        <a:xfrm>
          <a:off x="7635145" y="1119753"/>
          <a:ext cx="1696071" cy="2523118"/>
        </a:xfrm>
        <a:prstGeom prst="rect">
          <avLst/>
        </a:prstGeom>
        <a:ln>
          <a:prstDash val="solid"/>
        </a:ln>
      </spPr>
    </pic>
    <clientData/>
  </twoCellAnchor>
  <twoCellAnchor editAs="oneCell">
    <from>
      <col>0</col>
      <colOff>32846</colOff>
      <row>0</row>
      <rowOff>19708</rowOff>
    </from>
    <to>
      <col>0</col>
      <colOff>689742</colOff>
      <row>0</row>
      <rowOff>298535</rowOff>
    </to>
    <pic>
      <nvPicPr>
        <cNvPr id="19" name="Imagem 18"/>
        <cNvPicPr>
          <a:picLocks noChangeAspect="1"/>
        </cNvPicPr>
      </nvPicPr>
      <blipFill>
        <a:blip r:embed="rId5"/>
        <a:stretch>
          <a:fillRect/>
        </a:stretch>
      </blipFill>
      <spPr>
        <a:xfrm>
          <a:off x="32846" y="19708"/>
          <a:ext cx="656896" cy="278827"/>
        </a:xfrm>
        <a:prstGeom prst="rect">
          <avLst/>
        </a:prstGeom>
        <a:ln>
          <a:prstDash val="solid"/>
        </a:ln>
      </spPr>
    </pic>
    <clientData/>
  </twoCellAnchor>
  <twoCellAnchor editAs="oneCell">
    <from>
      <col>10</col>
      <colOff>459575</colOff>
      <row>44</row>
      <rowOff>57604</rowOff>
    </from>
    <to>
      <col>12</col>
      <colOff>304658</colOff>
      <row>52</row>
      <rowOff>44006</rowOff>
    </to>
    <pic>
      <nvPicPr>
        <cNvPr id="15" name="Imagem 14"/>
        <cNvPicPr>
          <a:picLocks noChangeAspect="1" noChangeArrowheads="1"/>
        </cNvPicPr>
      </nvPicPr>
      <blipFill>
        <a:blip r:embed="rId6"/>
        <a:srcRect/>
        <a:stretch>
          <a:fillRect/>
        </a:stretch>
      </blipFill>
      <spPr bwMode="auto">
        <a:xfrm>
          <a:off x="8445921" y="7333239"/>
          <a:ext cx="1061352" cy="1275941"/>
        </a:xfrm>
        <a:prstGeom prst="rect">
          <avLst/>
        </a:prstGeom>
        <a:noFill/>
        <a:ln>
          <a:prstDash val="solid"/>
        </a:ln>
      </spPr>
    </pic>
    <clientData/>
  </twoCellAnchor>
  <twoCellAnchor editAs="oneCell">
    <from>
      <col>13</col>
      <colOff>303690</colOff>
      <row>15</row>
      <rowOff>34365</rowOff>
    </from>
    <to>
      <col>17</col>
      <colOff>316827</colOff>
      <row>31</row>
      <rowOff>21563</rowOff>
    </to>
    <pic>
      <nvPicPr>
        <cNvPr id="16" name="Imagem 15"/>
        <cNvPicPr>
          <a:picLocks noChangeAspect="1" noChangeArrowheads="1"/>
        </cNvPicPr>
      </nvPicPr>
      <blipFill>
        <a:blip r:embed="rId7"/>
        <a:srcRect/>
        <a:stretch>
          <a:fillRect/>
        </a:stretch>
      </blipFill>
      <spPr bwMode="auto">
        <a:xfrm>
          <a:off x="10297613" y="2664730"/>
          <a:ext cx="2445676" cy="2566275"/>
        </a:xfrm>
        <a:prstGeom prst="rect">
          <avLst/>
        </a:prstGeom>
        <a:noFill/>
        <a:ln>
          <a:prstDash val="solid"/>
        </a:ln>
      </spPr>
    </pic>
    <clientData/>
  </twoCellAnchor>
  <twoCellAnchor editAs="oneCell">
    <from>
      <col>14</col>
      <colOff>359019</colOff>
      <row>35</row>
      <rowOff>147044</rowOff>
    </from>
    <to>
      <col>18</col>
      <colOff>275236</colOff>
      <row>51</row>
      <rowOff>43963</rowOff>
    </to>
    <pic>
      <nvPicPr>
        <cNvPr id="18" name="Imagem 17"/>
        <cNvPicPr>
          <a:picLocks noChangeAspect="1"/>
        </cNvPicPr>
      </nvPicPr>
      <blipFill>
        <a:blip r:embed="rId8"/>
        <a:stretch>
          <a:fillRect/>
        </a:stretch>
      </blipFill>
      <spPr>
        <a:xfrm>
          <a:off x="10777904" y="5971948"/>
          <a:ext cx="2348755" cy="2475995"/>
        </a:xfrm>
        <a:prstGeom prst="rect">
          <avLst/>
        </a:prstGeom>
        <a:ln>
          <a:prstDash val="solid"/>
        </a:ln>
      </spPr>
    </pic>
    <clientData/>
  </twoCellAnchor>
  <twoCellAnchor editAs="oneCell">
    <from>
      <col>18</col>
      <colOff>29308</colOff>
      <row>6</row>
      <rowOff>29308</rowOff>
    </from>
    <to>
      <col>20</col>
      <colOff>546372</colOff>
      <row>21</row>
      <rowOff>58295</rowOff>
    </to>
    <pic>
      <nvPicPr>
        <cNvPr id="20" name="Imagem 19"/>
        <cNvPicPr>
          <a:picLocks noChangeAspect="1"/>
        </cNvPicPr>
      </nvPicPr>
      <blipFill>
        <a:blip r:embed="rId9"/>
        <a:stretch>
          <a:fillRect/>
        </a:stretch>
      </blipFill>
      <spPr>
        <a:xfrm>
          <a:off x="13063904" y="1208943"/>
          <a:ext cx="1733333" cy="2446871"/>
        </a:xfrm>
        <a:prstGeom prst="rect">
          <avLst/>
        </a:prstGeom>
        <a:ln>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172.30.1.7\bree$\ara\ese\comp_reativa\Reatores\1-DEP\Planilhas\Calculo%20X.xlsm" TargetMode="External" Id="rId1" /></Relationships>
</file>

<file path=xl/externalLinks/_rels/externalLink2.xml.rels><Relationships xmlns="http://schemas.openxmlformats.org/package/2006/relationships"><Relationship Type="http://schemas.openxmlformats.org/officeDocument/2006/relationships/externalLinkPath" Target="file:///\\172.30.1.7\bree$\ara\ese\comp_reativa\Reatores\1-DEP\PI\2017\45096\Custo%20RFE-Item%203A.xlsm" TargetMode="External" Id="rId1" /></Relationships>
</file>

<file path=xl/externalLinks/_rels/externalLink3.xml.rels><Relationships xmlns="http://schemas.openxmlformats.org/package/2006/relationships"><Relationship Type="http://schemas.openxmlformats.org/officeDocument/2006/relationships/externalLinkPath" Target="file:///\\172.30.1.7\bree$\ara\ese\comp_reativa\Reatores\1-DEP\Planilhas\Calculo\X-Calculo%20RFE-Roving-X.xlsm" TargetMode="External" Id="rId1" /></Relationships>
</file>

<file path=xl/externalLinks/_rels/externalLink4.xml.rels><Relationships xmlns="http://schemas.openxmlformats.org/package/2006/relationships"><Relationship Type="http://schemas.openxmlformats.org/officeDocument/2006/relationships/externalLinkPath" Target="file:///\\172.30.1.7\bree$\ara\ese\comp_reativa\Reatores\1-DEP\Planilhas\Calculo\Calculo%20RFE-Roving.xlsm"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sheetData sheetId="1">
        <row r="1">
          <cell r="C1" t="str">
            <v>Item 1</v>
          </cell>
        </row>
        <row r="34">
          <cell r="S34">
            <v>622</v>
          </cell>
        </row>
        <row r="38">
          <cell r="S38">
            <v>147</v>
          </cell>
        </row>
      </sheetData>
      <sheetData sheetId="2">
        <row r="5">
          <cell r="X5" t="str">
            <v>Calculo do peso de engradado</v>
          </cell>
        </row>
      </sheetData>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refreshError="1"/>
      <sheetData sheetId="1">
        <row r="2">
          <cell r="AA2">
            <v>146</v>
          </cell>
        </row>
        <row r="3">
          <cell r="AA3">
            <v>166</v>
          </cell>
        </row>
        <row r="4">
          <cell r="AA4">
            <v>200</v>
          </cell>
        </row>
        <row r="5">
          <cell r="AA5">
            <v>260</v>
          </cell>
        </row>
        <row r="6">
          <cell r="AA6">
            <v>300</v>
          </cell>
        </row>
        <row r="7">
          <cell r="AA7">
            <v>340</v>
          </cell>
        </row>
        <row r="8">
          <cell r="AA8">
            <v>385</v>
          </cell>
        </row>
        <row r="9">
          <cell r="AA9">
            <v>440</v>
          </cell>
        </row>
        <row r="10">
          <cell r="AA10">
            <v>500</v>
          </cell>
        </row>
        <row r="11">
          <cell r="AA11">
            <v>550</v>
          </cell>
        </row>
        <row r="12">
          <cell r="AA12">
            <v>600</v>
          </cell>
        </row>
        <row r="13">
          <cell r="AA13">
            <v>650</v>
          </cell>
        </row>
        <row r="14">
          <cell r="AA14">
            <v>700</v>
          </cell>
        </row>
        <row r="15">
          <cell r="AA15">
            <v>750</v>
          </cell>
        </row>
        <row r="16">
          <cell r="AA16">
            <v>800</v>
          </cell>
        </row>
        <row r="17">
          <cell r="AA17">
            <v>850</v>
          </cell>
        </row>
        <row r="18">
          <cell r="AA18">
            <v>900</v>
          </cell>
        </row>
        <row r="19">
          <cell r="AA19">
            <v>1000</v>
          </cell>
        </row>
        <row r="41">
          <cell r="V41">
            <v>0.5</v>
          </cell>
        </row>
        <row r="42">
          <cell r="V42">
            <v>1</v>
          </cell>
        </row>
        <row r="43">
          <cell r="V43">
            <v>1.5</v>
          </cell>
        </row>
        <row r="44">
          <cell r="V44">
            <v>1.75</v>
          </cell>
        </row>
        <row r="45">
          <cell r="V45">
            <v>2</v>
          </cell>
        </row>
        <row r="46">
          <cell r="V46">
            <v>2.25</v>
          </cell>
        </row>
        <row r="47">
          <cell r="V47">
            <v>2.5</v>
          </cell>
        </row>
        <row r="48">
          <cell r="V48">
            <v>2.75</v>
          </cell>
        </row>
        <row r="49">
          <cell r="V49">
            <v>3</v>
          </cell>
        </row>
        <row r="50">
          <cell r="V50">
            <v>3.25</v>
          </cell>
        </row>
        <row r="51">
          <cell r="V51">
            <v>3.5</v>
          </cell>
        </row>
        <row r="52">
          <cell r="V52">
            <v>3.75</v>
          </cell>
        </row>
        <row r="53">
          <cell r="V53">
            <v>4</v>
          </cell>
        </row>
        <row r="54">
          <cell r="V54">
            <v>4.25</v>
          </cell>
        </row>
        <row r="55">
          <cell r="V55">
            <v>4.5</v>
          </cell>
        </row>
        <row r="56">
          <cell r="V56">
            <v>4.75</v>
          </cell>
        </row>
        <row r="57">
          <cell r="V57">
            <v>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Reator Trifásico"/>
      <sheetName val="Entrada de Dados"/>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refreshError="1"/>
      <sheetData sheetId="1" refreshError="1"/>
      <sheetData sheetId="2">
        <row r="8">
          <cell r="Z8">
            <v>1.6279999999999999</v>
          </cell>
        </row>
        <row r="9">
          <cell r="Z9">
            <v>1.7290000000000001</v>
          </cell>
        </row>
        <row r="10">
          <cell r="Z10">
            <v>1.8280000000000001</v>
          </cell>
        </row>
        <row r="11">
          <cell r="Z11">
            <v>1.9410000000000001</v>
          </cell>
        </row>
        <row r="12">
          <cell r="Z12">
            <v>2.052</v>
          </cell>
        </row>
        <row r="13">
          <cell r="Z13">
            <v>2.1779999999999999</v>
          </cell>
        </row>
        <row r="14">
          <cell r="Z14">
            <v>2.3039999999999998</v>
          </cell>
        </row>
        <row r="15">
          <cell r="Z15">
            <v>2.4460000000000002</v>
          </cell>
        </row>
        <row r="16">
          <cell r="Z16">
            <v>2.5880000000000001</v>
          </cell>
        </row>
        <row r="17">
          <cell r="Z17">
            <v>2.7469999999999999</v>
          </cell>
        </row>
        <row r="18">
          <cell r="Z18">
            <v>2.9060000000000001</v>
          </cell>
        </row>
        <row r="19">
          <cell r="Z19">
            <v>3.085</v>
          </cell>
        </row>
        <row r="20">
          <cell r="Z20">
            <v>3.2639999999999998</v>
          </cell>
        </row>
        <row r="21">
          <cell r="Z21">
            <v>3.4649999999999999</v>
          </cell>
        </row>
        <row r="22">
          <cell r="Z22">
            <v>3.665</v>
          </cell>
        </row>
        <row r="23">
          <cell r="Z23">
            <v>3.89</v>
          </cell>
        </row>
        <row r="24">
          <cell r="Z24">
            <v>4.1150000000000002</v>
          </cell>
        </row>
        <row r="25">
          <cell r="Z25">
            <v>4.3680000000000003</v>
          </cell>
        </row>
        <row r="26">
          <cell r="Z26">
            <v>4.62</v>
          </cell>
        </row>
        <row r="27">
          <cell r="Z27">
            <v>4.9050000000000002</v>
          </cell>
        </row>
        <row r="28">
          <cell r="Z28">
            <v>5.1890000000000001</v>
          </cell>
        </row>
        <row r="29">
          <cell r="Z29">
            <v>5.508</v>
          </cell>
        </row>
        <row r="30">
          <cell r="Z30">
            <v>5.827</v>
          </cell>
        </row>
        <row r="31">
          <cell r="Z31">
            <v>6.1859999999999999</v>
          </cell>
        </row>
        <row r="32">
          <cell r="Z32">
            <v>6.5439999999999996</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tor Trifásico"/>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sheetData sheetId="1">
        <row r="27">
          <cell r="T27">
            <v>1530</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r="http://schemas.openxmlformats.org/officeDocument/2006/relationships" xmlns="http://schemas.openxmlformats.org/spreadsheetml/2006/main">
  <sheetPr codeName="Tot1">
    <tabColor theme="1"/>
    <outlinePr summaryBelow="1" summaryRight="1"/>
    <pageSetUpPr/>
  </sheetPr>
  <dimension ref="B1:AO278"/>
  <sheetViews>
    <sheetView tabSelected="1" zoomScaleNormal="100" workbookViewId="0">
      <selection activeCell="AA2" sqref="AA2"/>
    </sheetView>
  </sheetViews>
  <sheetFormatPr baseColWidth="8" defaultColWidth="9.140625" defaultRowHeight="15"/>
  <cols>
    <col width="9.140625" customWidth="1" style="211" min="1" max="1"/>
    <col width="12.85546875" customWidth="1" style="211" min="2" max="2"/>
    <col width="12.7109375" bestFit="1" customWidth="1" style="211" min="3" max="3"/>
    <col width="51.7109375" customWidth="1" style="211" min="4" max="4"/>
    <col width="7" customWidth="1" style="211" min="5" max="5"/>
    <col width="5.28515625" customWidth="1" style="211" min="6" max="6"/>
    <col width="14.85546875" customWidth="1" style="211" min="7" max="8"/>
    <col width="7.85546875" customWidth="1" style="211" min="10" max="10"/>
    <col width="9.140625" customWidth="1" style="211" min="11" max="18"/>
    <col width="12.28515625" customWidth="1" style="142" min="19" max="19"/>
    <col width="6.28515625" customWidth="1" style="142" min="20" max="20"/>
    <col width="12.28515625" customWidth="1" style="142" min="21" max="25"/>
    <col width="9.140625" customWidth="1" style="211" min="26" max="26"/>
    <col width="11.28515625" bestFit="1" customWidth="1" style="211" min="27" max="27"/>
    <col width="43.140625" bestFit="1" customWidth="1" style="122" min="28" max="28"/>
    <col width="10.28515625" bestFit="1" customWidth="1" style="122" min="29" max="29"/>
    <col width="8.42578125" bestFit="1" customWidth="1" style="122" min="30" max="31"/>
    <col width="7.42578125" bestFit="1" customWidth="1" style="122" min="32" max="32"/>
    <col width="9.140625" bestFit="1" customWidth="1" style="122" min="33" max="33"/>
    <col width="12.42578125" bestFit="1" customWidth="1" style="122" min="34" max="34"/>
    <col width="13.7109375" bestFit="1" customWidth="1" style="49" min="35" max="35"/>
    <col width="10.140625" bestFit="1" customWidth="1" style="49" min="36" max="36"/>
    <col width="12.140625" bestFit="1" customWidth="1" style="49" min="37" max="37"/>
    <col width="9.140625" customWidth="1" style="211" min="38" max="40"/>
    <col width="12.5703125" bestFit="1" customWidth="1" style="211" min="41" max="41"/>
    <col width="9.140625" customWidth="1" style="211" min="42" max="43"/>
    <col width="44" bestFit="1" customWidth="1" style="211" min="44" max="44"/>
    <col width="9.140625" customWidth="1" style="211" min="45" max="16384"/>
  </cols>
  <sheetData>
    <row r="1" ht="15.75" customHeight="1" thickBot="1">
      <c r="AC1" s="81" t="n"/>
      <c r="AD1" s="194" t="inlineStr">
        <is>
          <t>AWG</t>
        </is>
      </c>
      <c r="AE1" s="194" t="inlineStr">
        <is>
          <t>Custo</t>
        </is>
      </c>
      <c r="AF1" s="194" t="inlineStr">
        <is>
          <t>ICMS</t>
        </is>
      </c>
      <c r="AG1" s="194" t="inlineStr">
        <is>
          <t>pis/cofins</t>
        </is>
      </c>
      <c r="AH1" s="194" t="inlineStr">
        <is>
          <t>Custo S/ IMP</t>
        </is>
      </c>
    </row>
    <row r="2" ht="15" customHeight="1" thickTop="1">
      <c r="B2" s="88" t="n"/>
      <c r="C2" s="214" t="inlineStr">
        <is>
          <t>LISTA DE MATERIAL</t>
        </is>
      </c>
      <c r="D2" s="261" t="n"/>
      <c r="E2" s="261" t="n"/>
      <c r="F2" s="6" t="n"/>
      <c r="G2" s="262" t="inlineStr">
        <is>
          <t>Custo médio do material</t>
        </is>
      </c>
      <c r="H2" s="262" t="inlineStr">
        <is>
          <t>Custo total por material</t>
        </is>
      </c>
      <c r="I2" s="263" t="n"/>
      <c r="S2" s="3" t="n"/>
      <c r="T2" s="3" t="n"/>
      <c r="U2" s="3" t="n"/>
      <c r="V2" s="3" t="n"/>
      <c r="W2" s="3" t="n"/>
      <c r="X2" s="3" t="n"/>
      <c r="Y2" s="3" t="n"/>
      <c r="AA2" s="120" t="inlineStr">
        <is>
          <t>RT21018020</t>
        </is>
      </c>
      <c r="AB2" s="187" t="inlineStr">
        <is>
          <t>FIO ALUMÍNIO ISOLADO 11,5 AWG - 4M036</t>
        </is>
      </c>
      <c r="AC2" s="195" t="n">
        <v>38.508492</v>
      </c>
      <c r="AD2" s="199" t="n">
        <v>11.5</v>
      </c>
      <c r="AE2" s="200" t="n">
        <v>48.22</v>
      </c>
      <c r="AF2" s="200" t="n">
        <v>0.88</v>
      </c>
      <c r="AG2" s="200" t="n">
        <v>0.9075</v>
      </c>
      <c r="AH2" s="201">
        <f>AE2*AF2*AG2</f>
        <v/>
      </c>
    </row>
    <row r="3" ht="15" customHeight="1" thickBot="1">
      <c r="B3" s="101" t="n"/>
      <c r="C3" s="102" t="inlineStr">
        <is>
          <t>Código</t>
        </is>
      </c>
      <c r="D3" s="102" t="inlineStr">
        <is>
          <t>Material</t>
        </is>
      </c>
      <c r="E3" s="102" t="inlineStr">
        <is>
          <t>Qtd</t>
        </is>
      </c>
      <c r="F3" s="103" t="n"/>
      <c r="G3" s="264" t="n"/>
      <c r="H3" s="264" t="n"/>
      <c r="I3" s="265" t="n"/>
      <c r="S3" s="3" t="n"/>
      <c r="T3" s="3" t="n"/>
      <c r="U3" s="3" t="n"/>
      <c r="V3" s="3" t="n"/>
      <c r="W3" s="3" t="n"/>
      <c r="X3" s="3" t="n"/>
      <c r="Y3" s="3" t="n"/>
      <c r="AA3" s="119" t="inlineStr">
        <is>
          <t>RT21018019</t>
        </is>
      </c>
      <c r="AB3" s="188" t="inlineStr">
        <is>
          <t>FIO ALUMÍNIO ISOLADO 11 AWG - 4M036</t>
        </is>
      </c>
      <c r="AC3" s="196" t="n">
        <v>36.903306</v>
      </c>
      <c r="AD3" s="202" t="n">
        <v>11</v>
      </c>
      <c r="AE3" s="192" t="n">
        <v>46.21</v>
      </c>
      <c r="AF3" s="192" t="n">
        <v>0.88</v>
      </c>
      <c r="AG3" s="192" t="n">
        <v>0.9075</v>
      </c>
      <c r="AH3" s="203">
        <f>AE3*AF3*AG3</f>
        <v/>
      </c>
    </row>
    <row r="4" ht="15" customHeight="1" thickTop="1">
      <c r="B4" s="112" t="n"/>
      <c r="C4" s="82" t="n"/>
      <c r="D4" s="81" t="n"/>
      <c r="E4" s="105" t="n"/>
      <c r="F4" s="109" t="n"/>
      <c r="G4" s="266" t="n"/>
      <c r="H4" s="266" t="n"/>
      <c r="I4" s="267" t="n"/>
      <c r="S4" s="3" t="n"/>
      <c r="T4" s="3" t="n"/>
      <c r="U4" s="3" t="n"/>
      <c r="V4" s="3" t="n"/>
      <c r="W4" s="3" t="n"/>
      <c r="X4" s="3" t="n"/>
      <c r="Y4" s="3" t="n"/>
      <c r="AA4" s="119" t="inlineStr">
        <is>
          <t>RT21018018</t>
        </is>
      </c>
      <c r="AB4" s="188" t="inlineStr">
        <is>
          <t>FIO ALUMÍNIO ISOLADO 10,5 AWG - 4M036</t>
        </is>
      </c>
      <c r="AC4" s="196" t="n">
        <v>34.172094</v>
      </c>
      <c r="AD4" s="202" t="n">
        <v>10.5</v>
      </c>
      <c r="AE4" s="192" t="n">
        <v>42.79</v>
      </c>
      <c r="AF4" s="192" t="n">
        <v>0.88</v>
      </c>
      <c r="AG4" s="192" t="n">
        <v>0.9075</v>
      </c>
      <c r="AH4" s="203">
        <f>AE4*AF4*AG4</f>
        <v/>
      </c>
    </row>
    <row r="5" ht="15" customHeight="1">
      <c r="B5" s="72" t="n"/>
      <c r="C5" s="82" t="inlineStr">
        <is>
          <t>RT21018040</t>
        </is>
      </c>
      <c r="D5" s="82" t="inlineStr">
        <is>
          <t>Fio alumínio isolado 9 AWG - 2M036-2T0</t>
        </is>
      </c>
      <c r="E5" s="105" t="n">
        <v>28.15866241</v>
      </c>
      <c r="F5" s="109" t="inlineStr">
        <is>
          <t>[kg]</t>
        </is>
      </c>
      <c r="G5" s="268" t="n">
        <v>43</v>
      </c>
      <c r="H5" s="268">
        <f>IF(E5=0,"",G5*E5)</f>
        <v/>
      </c>
      <c r="I5" s="267" t="n"/>
      <c r="S5" s="269" t="n"/>
      <c r="T5" s="269" t="n"/>
      <c r="U5" s="269" t="n"/>
      <c r="V5" s="269" t="n"/>
      <c r="W5" s="269" t="n"/>
      <c r="X5" s="269" t="n"/>
      <c r="Y5" s="269" t="n"/>
      <c r="AA5" s="119" t="inlineStr">
        <is>
          <t>RT21018042</t>
        </is>
      </c>
      <c r="AB5" s="188" t="inlineStr">
        <is>
          <t>FIO ALUMÍNIO ISOLADO 10 AWG - 4M036</t>
        </is>
      </c>
      <c r="AC5" s="196" t="n">
        <v>33.309606</v>
      </c>
      <c r="AD5" s="202" t="n">
        <v>10</v>
      </c>
      <c r="AE5" s="192" t="n">
        <v>41.71</v>
      </c>
      <c r="AF5" s="193" t="n">
        <v>0.88</v>
      </c>
      <c r="AG5" s="193" t="n">
        <v>0.9075</v>
      </c>
      <c r="AH5" s="203">
        <f>AE5*AF5*AG5</f>
        <v/>
      </c>
    </row>
    <row r="6" ht="15" customHeight="1">
      <c r="B6" s="72" t="n"/>
      <c r="C6" s="82" t="inlineStr">
        <is>
          <t>RT21018038</t>
        </is>
      </c>
      <c r="D6" s="82" t="inlineStr">
        <is>
          <t>Fio alumínio isolado 8 AWG - 2M036-2T0</t>
        </is>
      </c>
      <c r="E6" s="105" t="n">
        <v>25.138374975</v>
      </c>
      <c r="F6" s="109" t="inlineStr">
        <is>
          <t>[kg]</t>
        </is>
      </c>
      <c r="G6" s="268" t="n">
        <v>39</v>
      </c>
      <c r="H6" s="268">
        <f>IF(E6=0,"",G6*E6)</f>
        <v/>
      </c>
      <c r="I6" s="267" t="n"/>
      <c r="S6" s="3" t="n"/>
      <c r="T6" s="3" t="n"/>
      <c r="U6" s="3" t="n"/>
      <c r="V6" s="3" t="n"/>
      <c r="W6" s="3" t="n"/>
      <c r="X6" s="3" t="n"/>
      <c r="Y6" s="3" t="n"/>
      <c r="AA6" s="119" t="inlineStr">
        <is>
          <t>RT21018016</t>
        </is>
      </c>
      <c r="AB6" s="188" t="inlineStr">
        <is>
          <t>FIO ALUMÍNIO ISOLADO 9,5 AWG - 4M036</t>
        </is>
      </c>
      <c r="AC6" s="196" t="n">
        <v>32.14365</v>
      </c>
      <c r="AD6" s="202" t="n">
        <v>9.5</v>
      </c>
      <c r="AE6" s="192" t="n">
        <v>40.25</v>
      </c>
      <c r="AF6" s="192" t="n">
        <v>0.88</v>
      </c>
      <c r="AG6" s="192" t="n">
        <v>0.9075</v>
      </c>
      <c r="AH6" s="203">
        <f>AE6*AF6*AG6</f>
        <v/>
      </c>
    </row>
    <row r="7" ht="15" customHeight="1">
      <c r="B7" s="72" t="n"/>
      <c r="C7" s="82" t="inlineStr">
        <is>
          <t>RT21018036</t>
        </is>
      </c>
      <c r="D7" s="82" t="inlineStr">
        <is>
          <t>Fio alumínio isolado 7 AWG - 2M036-2T0</t>
        </is>
      </c>
      <c r="E7" s="105" t="n">
        <v>31.03661905999999</v>
      </c>
      <c r="F7" s="109" t="inlineStr">
        <is>
          <t>[kg]</t>
        </is>
      </c>
      <c r="G7" s="268" t="n">
        <v>38</v>
      </c>
      <c r="H7" s="268">
        <f>IF(E7=0,"",G7*E7)</f>
        <v/>
      </c>
      <c r="I7" s="267" t="n"/>
      <c r="S7" s="3" t="n"/>
      <c r="T7" s="3" t="n"/>
      <c r="U7" s="3" t="n"/>
      <c r="V7" s="3" t="n"/>
      <c r="W7" s="3" t="n"/>
      <c r="X7" s="3" t="n"/>
      <c r="Y7" s="3" t="n"/>
      <c r="AA7" s="119" t="inlineStr">
        <is>
          <t>RT21018015</t>
        </is>
      </c>
      <c r="AB7" s="188" t="inlineStr">
        <is>
          <t>FIO ALUMÍNIO ISOLADO 9 AWG - 4M036</t>
        </is>
      </c>
      <c r="AC7" s="196" t="n">
        <v>31.113456</v>
      </c>
      <c r="AD7" s="202" t="n">
        <v>9</v>
      </c>
      <c r="AE7" s="192" t="n">
        <v>38.96</v>
      </c>
      <c r="AF7" s="192" t="n">
        <v>0.88</v>
      </c>
      <c r="AG7" s="192" t="n">
        <v>0.9075</v>
      </c>
      <c r="AH7" s="203">
        <f>AE7*AF7*AG7</f>
        <v/>
      </c>
    </row>
    <row r="8" ht="15" customHeight="1">
      <c r="B8" s="72" t="n"/>
      <c r="C8" s="82" t="inlineStr">
        <is>
          <t>RT21018036</t>
        </is>
      </c>
      <c r="D8" s="82" t="inlineStr">
        <is>
          <t>Fio alumínio isolado 7 AWG - 2M036-2T0</t>
        </is>
      </c>
      <c r="E8" s="105" t="n">
        <v>31.46404047999999</v>
      </c>
      <c r="F8" s="109" t="inlineStr">
        <is>
          <t>[kg]</t>
        </is>
      </c>
      <c r="G8" s="268" t="n">
        <v>38</v>
      </c>
      <c r="H8" s="268">
        <f>IF(E8=0,"",G8*E8)</f>
        <v/>
      </c>
      <c r="I8" s="267" t="n"/>
      <c r="S8" s="3" t="n"/>
      <c r="T8" s="3" t="n"/>
      <c r="U8" s="3" t="n"/>
      <c r="V8" s="3" t="n"/>
      <c r="W8" s="3" t="n"/>
      <c r="X8" s="3" t="n"/>
      <c r="Y8" s="3" t="n"/>
      <c r="AA8" s="119" t="inlineStr">
        <is>
          <t>RT21018014</t>
        </is>
      </c>
      <c r="AB8" s="188" t="inlineStr">
        <is>
          <t>FIO ALUMÍNIO ISOLADO 8,5 AWG - 4M036</t>
        </is>
      </c>
      <c r="AC8" s="196" t="n">
        <v>29.955486</v>
      </c>
      <c r="AD8" s="202" t="n">
        <v>8.5</v>
      </c>
      <c r="AE8" s="192" t="n">
        <v>37.51</v>
      </c>
      <c r="AF8" s="192" t="n">
        <v>0.88</v>
      </c>
      <c r="AG8" s="192" t="n">
        <v>0.9075</v>
      </c>
      <c r="AH8" s="203">
        <f>AE8*AF8*AG8</f>
        <v/>
      </c>
    </row>
    <row r="9" ht="15" customHeight="1">
      <c r="B9" s="72" t="n"/>
      <c r="C9" s="82" t="inlineStr">
        <is>
          <t>RT21018036</t>
        </is>
      </c>
      <c r="D9" s="82" t="inlineStr">
        <is>
          <t>Fio alumínio isolado 7 AWG - 2M036-2T0</t>
        </is>
      </c>
      <c r="E9" s="105" t="n">
        <v>44.42725839</v>
      </c>
      <c r="F9" s="109" t="inlineStr">
        <is>
          <t>[kg]</t>
        </is>
      </c>
      <c r="G9" s="268" t="n">
        <v>38</v>
      </c>
      <c r="H9" s="268">
        <f>IF(E9=0,"",G9*E9)</f>
        <v/>
      </c>
      <c r="I9" s="267" t="n"/>
      <c r="S9" s="3" t="n"/>
      <c r="T9" s="3" t="n"/>
      <c r="U9" s="3" t="n"/>
      <c r="V9" s="3" t="n"/>
      <c r="W9" s="3" t="n"/>
      <c r="X9" s="3" t="n"/>
      <c r="Y9" s="3" t="n"/>
      <c r="AA9" s="119" t="inlineStr">
        <is>
          <t>RT21018013</t>
        </is>
      </c>
      <c r="AB9" s="188" t="inlineStr">
        <is>
          <t>FIO ALUMÍNIO ISOLADO 8 AWG - 4M036</t>
        </is>
      </c>
      <c r="AC9" s="196" t="n">
        <v>29.045082</v>
      </c>
      <c r="AD9" s="202" t="n">
        <v>8</v>
      </c>
      <c r="AE9" s="192" t="n">
        <v>36.37</v>
      </c>
      <c r="AF9" s="192" t="n">
        <v>0.88</v>
      </c>
      <c r="AG9" s="192" t="n">
        <v>0.9075</v>
      </c>
      <c r="AH9" s="203">
        <f>AE9*AF9*AG9</f>
        <v/>
      </c>
    </row>
    <row r="10" ht="15" customHeight="1">
      <c r="B10" s="72" t="n"/>
      <c r="C10" s="82" t="inlineStr">
        <is>
          <t>RT23017038</t>
        </is>
      </c>
      <c r="D10" s="80" t="inlineStr">
        <is>
          <t>Roving contínuo 4400TEX</t>
        </is>
      </c>
      <c r="E10" s="105" t="n">
        <v>17.47189842912849</v>
      </c>
      <c r="F10" s="109" t="inlineStr">
        <is>
          <t>[kg]</t>
        </is>
      </c>
      <c r="G10" s="268" t="n">
        <v>13.08128898</v>
      </c>
      <c r="H10" s="268">
        <f>IF(E10=0,"",G10*E10)</f>
        <v/>
      </c>
      <c r="I10" s="267" t="n"/>
      <c r="S10" s="269" t="n"/>
      <c r="T10" s="269" t="n"/>
      <c r="U10" s="269" t="n"/>
      <c r="V10" s="269" t="n"/>
      <c r="W10" s="269" t="n"/>
      <c r="X10" s="269" t="n"/>
      <c r="Y10" s="269" t="n"/>
      <c r="AA10" s="119" t="inlineStr">
        <is>
          <t>RT21018012</t>
        </is>
      </c>
      <c r="AB10" s="188" t="inlineStr">
        <is>
          <t>FIO ALUMÍNIO ISOLADO 7,5 AWG - 4M036</t>
        </is>
      </c>
      <c r="AC10" s="196" t="n">
        <v>28.58988</v>
      </c>
      <c r="AD10" s="202" t="n">
        <v>7.5</v>
      </c>
      <c r="AE10" s="192" t="n">
        <v>35.8</v>
      </c>
      <c r="AF10" s="192" t="n">
        <v>0.88</v>
      </c>
      <c r="AG10" s="192" t="n">
        <v>0.9075</v>
      </c>
      <c r="AH10" s="203">
        <f>AE10*AF10*AG10</f>
        <v/>
      </c>
    </row>
    <row r="11" ht="15" customHeight="1">
      <c r="B11" s="72" t="n"/>
      <c r="C11" s="82" t="inlineStr">
        <is>
          <t>RT23017001</t>
        </is>
      </c>
      <c r="D11" s="80" t="inlineStr">
        <is>
          <t>Tecido WR-600/3 0,20m</t>
        </is>
      </c>
      <c r="E11" s="105" t="n">
        <v>4.367974607282123</v>
      </c>
      <c r="F11" s="109" t="inlineStr">
        <is>
          <t>[kg]</t>
        </is>
      </c>
      <c r="G11" s="268" t="n">
        <v>15.39946963</v>
      </c>
      <c r="H11" s="268">
        <f>IF(E11=0,"",G11*E11)</f>
        <v/>
      </c>
      <c r="I11" s="267" t="n"/>
      <c r="S11" s="3" t="n"/>
      <c r="T11" s="3" t="n"/>
      <c r="U11" s="3" t="n"/>
      <c r="V11" s="3" t="n"/>
      <c r="W11" s="3" t="n"/>
      <c r="X11" s="3" t="n"/>
      <c r="Y11" s="3" t="n"/>
      <c r="AA11" s="119" t="inlineStr">
        <is>
          <t>RT21018011</t>
        </is>
      </c>
      <c r="AB11" s="188" t="inlineStr">
        <is>
          <t>FIO ALUMÍNIO ISOLADO 7 AWG - 4M036</t>
        </is>
      </c>
      <c r="AC11" s="196" t="n">
        <v>28.525992</v>
      </c>
      <c r="AD11" s="202" t="n">
        <v>7</v>
      </c>
      <c r="AE11" s="192" t="n">
        <v>35.72</v>
      </c>
      <c r="AF11" s="192" t="n">
        <v>0.88</v>
      </c>
      <c r="AG11" s="192" t="n">
        <v>0.9075</v>
      </c>
      <c r="AH11" s="203">
        <f>AE11*AF11*AG11</f>
        <v/>
      </c>
      <c r="AI11" s="210" t="n"/>
      <c r="AJ11" s="210" t="n"/>
      <c r="AK11" s="210" t="n"/>
      <c r="AL11" s="217" t="n"/>
    </row>
    <row r="12" ht="15" customHeight="1">
      <c r="B12" s="72" t="n"/>
      <c r="C12" s="82" t="inlineStr">
        <is>
          <t>RT25010001</t>
        </is>
      </c>
      <c r="D12" s="82" t="inlineStr">
        <is>
          <t>Resina epoxi araldite MY750 BR</t>
        </is>
      </c>
      <c r="E12" s="105" t="n">
        <v>7.643955562743713</v>
      </c>
      <c r="F12" s="109" t="inlineStr">
        <is>
          <t>[kg]</t>
        </is>
      </c>
      <c r="G12" s="268" t="n">
        <v>50.37446551</v>
      </c>
      <c r="H12" s="268">
        <f>IF(E12=0,"",G12*E12)</f>
        <v/>
      </c>
      <c r="I12" s="267" t="n"/>
      <c r="S12" s="3" t="n"/>
      <c r="T12" s="3" t="n"/>
      <c r="U12" s="3" t="n"/>
      <c r="V12" s="3" t="n"/>
      <c r="W12" s="3" t="n"/>
      <c r="X12" s="3" t="n"/>
      <c r="Y12" s="3" t="n"/>
      <c r="AA12" s="119" t="inlineStr">
        <is>
          <t>RT21018010</t>
        </is>
      </c>
      <c r="AB12" s="188" t="inlineStr">
        <is>
          <t>FIO ALUMÍNIO ISOLADO 6,5 AWG - 4M036</t>
        </is>
      </c>
      <c r="AC12" s="196" t="n">
        <v>27.974958</v>
      </c>
      <c r="AD12" s="202" t="n">
        <v>6.5</v>
      </c>
      <c r="AE12" s="192" t="n">
        <v>35.03</v>
      </c>
      <c r="AF12" s="192" t="n">
        <v>0.88</v>
      </c>
      <c r="AG12" s="192" t="n">
        <v>0.9075</v>
      </c>
      <c r="AH12" s="203">
        <f>AE12*AF12*AG12</f>
        <v/>
      </c>
      <c r="AI12" s="147" t="n"/>
      <c r="AJ12" s="147" t="n"/>
      <c r="AK12" s="217" t="n"/>
      <c r="AL12" s="217" t="n"/>
      <c r="AM12" s="147" t="n"/>
      <c r="AN12" s="147" t="n"/>
      <c r="AO12" s="217" t="n"/>
    </row>
    <row r="13" ht="15" customHeight="1">
      <c r="B13" s="72" t="n"/>
      <c r="C13" s="111" t="inlineStr">
        <is>
          <t>RT25020002</t>
        </is>
      </c>
      <c r="D13" s="111" t="inlineStr">
        <is>
          <t>Acelerador DY 9577</t>
        </is>
      </c>
      <c r="E13" s="105" t="n">
        <v>0.2293186668823114</v>
      </c>
      <c r="F13" s="109" t="inlineStr">
        <is>
          <t>[kg]</t>
        </is>
      </c>
      <c r="G13" s="268" t="n">
        <v>522.12695411</v>
      </c>
      <c r="H13" s="268">
        <f>IF(E13=0,"",G13*E13)</f>
        <v/>
      </c>
      <c r="I13" s="267" t="n"/>
      <c r="S13" s="3" t="n"/>
      <c r="T13" s="3" t="n"/>
      <c r="U13" s="3" t="n"/>
      <c r="V13" s="3" t="n"/>
      <c r="W13" s="3" t="n"/>
      <c r="X13" s="3" t="n"/>
      <c r="Y13" s="3" t="n"/>
      <c r="AA13" s="119" t="inlineStr">
        <is>
          <t>RT21018009</t>
        </is>
      </c>
      <c r="AB13" s="188" t="inlineStr">
        <is>
          <t>FIO ALUMÍNIO ISOLADO 6 AWG - 4M036</t>
        </is>
      </c>
      <c r="AC13" s="196" t="n">
        <v>26.617338</v>
      </c>
      <c r="AD13" s="202" t="n">
        <v>6</v>
      </c>
      <c r="AE13" s="192" t="n">
        <v>33.33</v>
      </c>
      <c r="AF13" s="192" t="n">
        <v>0.88</v>
      </c>
      <c r="AG13" s="192" t="n">
        <v>0.9075</v>
      </c>
      <c r="AH13" s="203">
        <f>AE13*AF13*AG13</f>
        <v/>
      </c>
      <c r="AI13" s="132" t="n"/>
      <c r="AJ13" s="132" t="n"/>
      <c r="AK13" s="132" t="n"/>
      <c r="AL13" s="132" t="n"/>
      <c r="AM13" s="132" t="n"/>
      <c r="AN13" s="132" t="n"/>
      <c r="AO13" s="132" t="n"/>
    </row>
    <row r="14" ht="15" customHeight="1">
      <c r="B14" s="72" t="n"/>
      <c r="C14" s="111" t="inlineStr">
        <is>
          <t>RT22013007</t>
        </is>
      </c>
      <c r="D14" s="111" t="inlineStr">
        <is>
          <t>Perfil de alumínio 7,5 x 23 mm - EE223</t>
        </is>
      </c>
      <c r="E14" s="105" t="n">
        <v>1.423648477125e-06</v>
      </c>
      <c r="F14" s="109" t="inlineStr">
        <is>
          <t>[kg]</t>
        </is>
      </c>
      <c r="G14" s="268" t="n">
        <v>29.77188207</v>
      </c>
      <c r="H14" s="268">
        <f>IF(E14=0,"",G14*E14)</f>
        <v/>
      </c>
      <c r="I14" s="267" t="n"/>
      <c r="S14" s="269" t="n"/>
      <c r="T14" s="269" t="n"/>
      <c r="U14" s="269" t="n"/>
      <c r="V14" s="269" t="n"/>
      <c r="W14" s="269" t="n"/>
      <c r="X14" s="269" t="n"/>
      <c r="Y14" s="269" t="n"/>
      <c r="AA14" s="119" t="inlineStr">
        <is>
          <t>RT21018008</t>
        </is>
      </c>
      <c r="AB14" s="188" t="inlineStr">
        <is>
          <t>FIO ALUMÍNIO ISOLADO 5,5 AWG - 4M036</t>
        </is>
      </c>
      <c r="AC14" s="196" t="n">
        <v>26.162136</v>
      </c>
      <c r="AD14" s="202" t="n">
        <v>5.5</v>
      </c>
      <c r="AE14" s="192" t="n">
        <v>32.76</v>
      </c>
      <c r="AF14" s="192" t="n">
        <v>0.88</v>
      </c>
      <c r="AG14" s="192" t="n">
        <v>0.9075</v>
      </c>
      <c r="AH14" s="203">
        <f>AE14*AF14*AG14</f>
        <v/>
      </c>
      <c r="AI14" s="132" t="n"/>
      <c r="AJ14" s="132" t="n"/>
      <c r="AK14" s="132" t="n"/>
      <c r="AL14" s="132" t="n"/>
      <c r="AM14" s="132" t="n"/>
      <c r="AN14" s="132" t="n"/>
      <c r="AO14" s="132" t="n"/>
    </row>
    <row r="15" ht="15" customHeight="1">
      <c r="B15" s="72" t="n"/>
      <c r="C15" s="82" t="inlineStr">
        <is>
          <t>RT24015001</t>
        </is>
      </c>
      <c r="D15" s="82" t="inlineStr">
        <is>
          <t>Fita adesiva poliester 19mm x 66m - BRA</t>
        </is>
      </c>
      <c r="E15" s="105" t="n">
        <v>0.01141261658443419</v>
      </c>
      <c r="F15" s="109" t="inlineStr">
        <is>
          <t>[un]</t>
        </is>
      </c>
      <c r="G15" s="268" t="n">
        <v>25.13082993</v>
      </c>
      <c r="H15" s="268">
        <f>IF(E15=0,"",G15*E15)</f>
        <v/>
      </c>
      <c r="I15" s="267" t="n"/>
      <c r="AA15" s="119" t="inlineStr">
        <is>
          <t>RT21018007</t>
        </is>
      </c>
      <c r="AB15" s="188" t="inlineStr">
        <is>
          <t>FIO ALUMÍNIO ISOLADO 5 AWG - 4M036</t>
        </is>
      </c>
      <c r="AC15" s="196" t="n">
        <v>26.03436</v>
      </c>
      <c r="AD15" s="202" t="n">
        <v>5</v>
      </c>
      <c r="AE15" s="192" t="n">
        <v>32.6</v>
      </c>
      <c r="AF15" s="192" t="n">
        <v>0.88</v>
      </c>
      <c r="AG15" s="192" t="n">
        <v>0.9075</v>
      </c>
      <c r="AH15" s="203">
        <f>AE15*AF15*AG15</f>
        <v/>
      </c>
      <c r="AI15" s="132" t="n"/>
      <c r="AJ15" s="132" t="n"/>
      <c r="AK15" s="132" t="n"/>
      <c r="AL15" s="132" t="n"/>
      <c r="AM15" s="132" t="n"/>
      <c r="AN15" s="132" t="n"/>
      <c r="AO15" s="132" t="n"/>
    </row>
    <row r="16" ht="15" customHeight="1">
      <c r="B16" s="72" t="n"/>
      <c r="C16" s="82" t="inlineStr">
        <is>
          <t>RT23019005</t>
        </is>
      </c>
      <c r="D16" s="82" t="inlineStr">
        <is>
          <t>Fita adesiva poliester 50mm x 66m - BRA</t>
        </is>
      </c>
      <c r="E16" s="105" t="n">
        <v>0.07608411056289457</v>
      </c>
      <c r="F16" s="109" t="inlineStr">
        <is>
          <t>[un]</t>
        </is>
      </c>
      <c r="G16" s="268" t="n">
        <v>39.71774653</v>
      </c>
      <c r="H16" s="268">
        <f>IF(E16=0,"",G16*E16)</f>
        <v/>
      </c>
      <c r="I16" s="267" t="n"/>
      <c r="AA16" s="119" t="inlineStr">
        <is>
          <t>RT21018006</t>
        </is>
      </c>
      <c r="AB16" s="188" t="inlineStr">
        <is>
          <t>FIO ALUMÍNIO ISOLADO 4,5 AWG - 4M036</t>
        </is>
      </c>
      <c r="AC16" s="196" t="n">
        <v>25.93852799999999</v>
      </c>
      <c r="AD16" s="202" t="n">
        <v>4.5</v>
      </c>
      <c r="AE16" s="192" t="n">
        <v>32.48</v>
      </c>
      <c r="AF16" s="192" t="n">
        <v>0.88</v>
      </c>
      <c r="AG16" s="192" t="n">
        <v>0.9075</v>
      </c>
      <c r="AH16" s="203">
        <f>AE16*AF16*AG16</f>
        <v/>
      </c>
      <c r="AI16" s="132" t="n"/>
      <c r="AJ16" s="132" t="n"/>
      <c r="AK16" s="132" t="n"/>
      <c r="AL16" s="132" t="n"/>
      <c r="AM16" s="132" t="n"/>
      <c r="AN16" s="132" t="n"/>
      <c r="AO16" s="132" t="n"/>
    </row>
    <row r="17" ht="15" customHeight="1">
      <c r="B17" s="72" t="n"/>
      <c r="C17" s="82" t="inlineStr">
        <is>
          <t>6200A</t>
        </is>
      </c>
      <c r="D17" s="82" t="inlineStr">
        <is>
          <t>Sumatane HB S/B comp. A</t>
        </is>
      </c>
      <c r="E17" s="105" t="n">
        <v>0.7096684981935485</v>
      </c>
      <c r="F17" s="109" t="inlineStr">
        <is>
          <t>[L]</t>
        </is>
      </c>
      <c r="G17" s="268" t="n">
        <v>55.08498612</v>
      </c>
      <c r="H17" s="268">
        <f>IF(E17=0,"",G17*E17)</f>
        <v/>
      </c>
      <c r="I17" s="267" t="n"/>
      <c r="AA17" s="119" t="inlineStr">
        <is>
          <t>RT21018005</t>
        </is>
      </c>
      <c r="AB17" s="188" t="inlineStr">
        <is>
          <t>FIO ALUMÍNIO ISOLADO 4 AWG - 4M036</t>
        </is>
      </c>
      <c r="AC17" s="196" t="n">
        <v>25.259718</v>
      </c>
      <c r="AD17" s="202" t="n">
        <v>4</v>
      </c>
      <c r="AE17" s="192" t="n">
        <v>31.63</v>
      </c>
      <c r="AF17" s="192" t="n">
        <v>0.88</v>
      </c>
      <c r="AG17" s="192" t="n">
        <v>0.9075</v>
      </c>
      <c r="AH17" s="203">
        <f>AE17*AF17*AG17</f>
        <v/>
      </c>
      <c r="AI17" s="132" t="n"/>
      <c r="AJ17" s="132" t="n"/>
      <c r="AK17" s="132" t="n"/>
      <c r="AL17" s="132" t="n"/>
      <c r="AM17" s="132" t="n"/>
      <c r="AN17" s="132" t="n"/>
      <c r="AO17" s="132" t="n"/>
    </row>
    <row r="18" ht="15" customHeight="1">
      <c r="B18" s="72" t="n"/>
      <c r="C18" s="82" t="inlineStr">
        <is>
          <t>6200B</t>
        </is>
      </c>
      <c r="D18" s="82" t="inlineStr">
        <is>
          <t>Sumatane HB S/B comp. B</t>
        </is>
      </c>
      <c r="E18" s="105" t="n">
        <v>0.1065636403038236</v>
      </c>
      <c r="F18" s="109" t="inlineStr">
        <is>
          <t>[L]</t>
        </is>
      </c>
      <c r="G18" s="268" t="n">
        <v>143.58185336</v>
      </c>
      <c r="H18" s="268">
        <f>IF(E18=0,"",G18*E18)</f>
        <v/>
      </c>
      <c r="I18" s="267" t="n"/>
      <c r="S18" s="80" t="n"/>
      <c r="T18" s="80" t="n"/>
      <c r="U18" s="80" t="n"/>
      <c r="V18" s="80" t="n"/>
      <c r="W18" s="80" t="n"/>
      <c r="X18" s="80" t="n"/>
      <c r="Y18" s="80" t="n"/>
      <c r="AA18" s="119" t="inlineStr">
        <is>
          <t>RT21018004</t>
        </is>
      </c>
      <c r="AB18" s="188" t="inlineStr">
        <is>
          <t>FIO ALUMÍNIO ISOLADO 3,5 AWG - 4M036</t>
        </is>
      </c>
      <c r="AC18" s="196" t="n">
        <v>23.606616</v>
      </c>
      <c r="AD18" s="202" t="n">
        <v>3.5</v>
      </c>
      <c r="AE18" s="192" t="n">
        <v>29.56</v>
      </c>
      <c r="AF18" s="192" t="n">
        <v>0.88</v>
      </c>
      <c r="AG18" s="192" t="n">
        <v>0.9075</v>
      </c>
      <c r="AH18" s="203">
        <f>AE18*AF18*AG18</f>
        <v/>
      </c>
      <c r="AI18" s="129" t="n"/>
      <c r="AJ18" s="129" t="n"/>
      <c r="AK18" s="270" t="n"/>
      <c r="AL18" s="129" t="n"/>
      <c r="AM18" s="129" t="n"/>
      <c r="AN18" s="129" t="n"/>
      <c r="AO18" s="129" t="n"/>
    </row>
    <row r="19" ht="15" customHeight="1">
      <c r="B19" s="72" t="n"/>
      <c r="C19" s="82" t="inlineStr">
        <is>
          <t>6300A</t>
        </is>
      </c>
      <c r="D19" s="82" t="inlineStr">
        <is>
          <t>Sumaclad 940 verde comp. A</t>
        </is>
      </c>
      <c r="E19" s="105" t="n">
        <v>0.2838673992774194</v>
      </c>
      <c r="F19" s="109" t="inlineStr">
        <is>
          <t>[L]</t>
        </is>
      </c>
      <c r="G19" s="268" t="n">
        <v>41.60157667</v>
      </c>
      <c r="H19" s="268">
        <f>IF(E19=0,"",G19*E19)</f>
        <v/>
      </c>
      <c r="I19" s="267" t="n"/>
      <c r="S19" s="80" t="n"/>
      <c r="T19" s="80" t="n"/>
      <c r="U19" s="80" t="n"/>
      <c r="V19" s="80" t="n"/>
      <c r="W19" s="80" t="n"/>
      <c r="X19" s="80" t="n"/>
      <c r="Y19" s="80" t="n"/>
      <c r="AA19" s="119" t="inlineStr">
        <is>
          <t>RT21018003</t>
        </is>
      </c>
      <c r="AB19" s="188" t="inlineStr">
        <is>
          <t>FIO ALUMÍNIO ISOLADO 3 AWG - 4M036</t>
        </is>
      </c>
      <c r="AC19" s="196" t="n">
        <v>22.664268</v>
      </c>
      <c r="AD19" s="202" t="n">
        <v>3</v>
      </c>
      <c r="AE19" s="192" t="n">
        <v>28.38</v>
      </c>
      <c r="AF19" s="192" t="n">
        <v>0.88</v>
      </c>
      <c r="AG19" s="192" t="n">
        <v>0.9075</v>
      </c>
      <c r="AH19" s="203">
        <f>AE19*AF19*AG19</f>
        <v/>
      </c>
      <c r="AI19" s="129" t="n"/>
      <c r="AJ19" s="129" t="n"/>
      <c r="AK19" s="270" t="n"/>
      <c r="AL19" s="129" t="n"/>
      <c r="AM19" s="129" t="n"/>
      <c r="AN19" s="129" t="n"/>
      <c r="AO19" s="129" t="n"/>
    </row>
    <row r="20" ht="15" customHeight="1">
      <c r="B20" s="72" t="n"/>
      <c r="C20" s="82" t="inlineStr">
        <is>
          <t>6300B</t>
        </is>
      </c>
      <c r="D20" s="82" t="inlineStr">
        <is>
          <t>Sumaclad 940 verde comp. B</t>
        </is>
      </c>
      <c r="E20" s="105" t="n">
        <v>0.2838673992774194</v>
      </c>
      <c r="F20" s="109" t="inlineStr">
        <is>
          <t>[L]</t>
        </is>
      </c>
      <c r="G20" s="268" t="n">
        <v>22.21821458</v>
      </c>
      <c r="H20" s="268">
        <f>IF(E20=0,"",G20*E20)</f>
        <v/>
      </c>
      <c r="I20" s="267" t="n"/>
      <c r="AA20" s="119" t="inlineStr">
        <is>
          <t>RT21018002</t>
        </is>
      </c>
      <c r="AB20" s="188" t="inlineStr">
        <is>
          <t>FIO ALUMÍNIO ISOLADO 2,5 AWG - 4M036</t>
        </is>
      </c>
      <c r="AC20" s="196" t="n">
        <v>22.56045</v>
      </c>
      <c r="AD20" s="202" t="n">
        <v>2.5</v>
      </c>
      <c r="AE20" s="192" t="n">
        <v>28.25</v>
      </c>
      <c r="AF20" s="192" t="n">
        <v>0.88</v>
      </c>
      <c r="AG20" s="192" t="n">
        <v>0.9075</v>
      </c>
      <c r="AH20" s="203">
        <f>AE20*AF20*AG20</f>
        <v/>
      </c>
      <c r="AI20" s="129" t="n"/>
      <c r="AJ20" s="129" t="n"/>
      <c r="AK20" s="270" t="n"/>
      <c r="AL20" s="129" t="n"/>
      <c r="AM20" s="129" t="n"/>
      <c r="AN20" s="129" t="n"/>
      <c r="AO20" s="129" t="n"/>
    </row>
    <row r="21" ht="15" customHeight="1" thickBot="1">
      <c r="B21" s="72" t="n"/>
      <c r="C21" s="82" t="inlineStr">
        <is>
          <t>7900</t>
        </is>
      </c>
      <c r="D21" s="82" t="inlineStr">
        <is>
          <t>Diluente p/ tinta de acabamento</t>
        </is>
      </c>
      <c r="E21" s="105" t="n">
        <v>0.1632464276994744</v>
      </c>
      <c r="F21" s="109" t="inlineStr">
        <is>
          <t>[L]</t>
        </is>
      </c>
      <c r="G21" s="268" t="n">
        <v>18.21840264</v>
      </c>
      <c r="H21" s="268">
        <f>IF(E21=0,"",G21*E21)</f>
        <v/>
      </c>
      <c r="I21" s="267" t="n"/>
      <c r="AA21" s="121" t="inlineStr">
        <is>
          <t>RT21018001</t>
        </is>
      </c>
      <c r="AB21" s="189" t="inlineStr">
        <is>
          <t>FIO ALUMÍNIO ISOLADO 2 AWG - 4M036</t>
        </is>
      </c>
      <c r="AC21" s="197" t="n">
        <v>22.097262</v>
      </c>
      <c r="AD21" s="202" t="n">
        <v>2</v>
      </c>
      <c r="AE21" s="192" t="n">
        <v>27.67</v>
      </c>
      <c r="AF21" s="192" t="n">
        <v>0.88</v>
      </c>
      <c r="AG21" s="192" t="n">
        <v>0.9075</v>
      </c>
      <c r="AH21" s="203">
        <f>AE21*AF21*AG21</f>
        <v/>
      </c>
      <c r="AI21" s="129" t="n"/>
      <c r="AJ21" s="129" t="n"/>
      <c r="AK21" s="270" t="n"/>
      <c r="AL21" s="270" t="n"/>
      <c r="AM21" s="129" t="n"/>
      <c r="AN21" s="129" t="n"/>
      <c r="AO21" s="270" t="n"/>
    </row>
    <row r="22" ht="15" customHeight="1" thickTop="1">
      <c r="B22" s="72" t="n"/>
      <c r="C22" s="82" t="inlineStr">
        <is>
          <t>RT12011003</t>
        </is>
      </c>
      <c r="D22" s="82" t="inlineStr">
        <is>
          <t>Placa ident. inox 110x50x0,6mm</t>
        </is>
      </c>
      <c r="E22" s="105" t="n">
        <v>1</v>
      </c>
      <c r="F22" s="109" t="inlineStr">
        <is>
          <t>[un]</t>
        </is>
      </c>
      <c r="G22" s="268" t="n">
        <v>22.65402262</v>
      </c>
      <c r="H22" s="268">
        <f>IF(E22=0,"",G22*E22)</f>
        <v/>
      </c>
      <c r="I22" s="267" t="n"/>
      <c r="AA22" s="117" t="inlineStr">
        <is>
          <t>RT21018045</t>
        </is>
      </c>
      <c r="AB22" s="190" t="inlineStr">
        <is>
          <t>FIO ALUMÍNIO ISOLADO 11,5 AWG - 2M036-2T0</t>
        </is>
      </c>
      <c r="AC22" s="195" t="n">
        <v>55.231176</v>
      </c>
      <c r="AD22" s="204" t="n">
        <v>11.5</v>
      </c>
      <c r="AE22" s="198" t="n">
        <v>69.16</v>
      </c>
      <c r="AF22" s="198" t="n">
        <v>0.88</v>
      </c>
      <c r="AG22" s="198" t="n">
        <v>0.9075</v>
      </c>
      <c r="AH22" s="203">
        <f>AE22*AF22*AG22</f>
        <v/>
      </c>
      <c r="AI22" s="129" t="n"/>
      <c r="AJ22" s="129" t="n"/>
      <c r="AK22" s="270" t="n"/>
      <c r="AL22" s="270" t="n"/>
      <c r="AM22" s="129" t="n"/>
      <c r="AN22" s="129" t="n"/>
      <c r="AO22" s="129" t="n"/>
    </row>
    <row r="23" ht="15" customHeight="1">
      <c r="B23" s="72" t="n"/>
      <c r="C23" s="82" t="inlineStr">
        <is>
          <t>RT23017043</t>
        </is>
      </c>
      <c r="D23" s="82" t="inlineStr">
        <is>
          <t>Tela FV com proteção UV</t>
        </is>
      </c>
      <c r="E23" s="105" t="n">
        <v>1.417601875</v>
      </c>
      <c r="F23" s="109" t="inlineStr">
        <is>
          <t>[m^2]</t>
        </is>
      </c>
      <c r="G23" s="268" t="n">
        <v>96.61561479</v>
      </c>
      <c r="H23" s="268">
        <f>IF(E23=0,"",G23*E23)</f>
        <v/>
      </c>
      <c r="I23" s="267" t="n"/>
      <c r="AA23" s="118" t="inlineStr">
        <is>
          <t>RT21018044</t>
        </is>
      </c>
      <c r="AB23" s="191" t="inlineStr">
        <is>
          <t>FIO ALUMÍNIO ISOLADO 11 AWG - 2M036-2T025</t>
        </is>
      </c>
      <c r="AC23" s="196" t="n">
        <v>52.62774</v>
      </c>
      <c r="AD23" s="204" t="n">
        <v>11</v>
      </c>
      <c r="AE23" s="198" t="n">
        <v>65.90000000000001</v>
      </c>
      <c r="AF23" s="198" t="n">
        <v>0.88</v>
      </c>
      <c r="AG23" s="198" t="n">
        <v>0.9075</v>
      </c>
      <c r="AH23" s="203">
        <f>AE23*AF23*AG23</f>
        <v/>
      </c>
      <c r="AI23" s="129" t="n"/>
      <c r="AJ23" s="129" t="n"/>
      <c r="AK23" s="270" t="n"/>
      <c r="AL23" s="270" t="n"/>
      <c r="AM23" s="129" t="n"/>
      <c r="AN23" s="129" t="n"/>
      <c r="AO23" s="270" t="n"/>
    </row>
    <row r="24" ht="15" customHeight="1">
      <c r="B24" s="72" t="n"/>
      <c r="C24" s="82" t="inlineStr">
        <is>
          <t>RT23017003</t>
        </is>
      </c>
      <c r="D24" s="82" t="inlineStr">
        <is>
          <t>Fita cadarço TEXFITA A5-20L</t>
        </is>
      </c>
      <c r="E24" s="105" t="n">
        <v>30.9525712</v>
      </c>
      <c r="F24" s="109" t="inlineStr">
        <is>
          <t>[m]</t>
        </is>
      </c>
      <c r="G24" s="268" t="n">
        <v>0.48972</v>
      </c>
      <c r="H24" s="268">
        <f>IF(E24=0,"",G24*E24)</f>
        <v/>
      </c>
      <c r="I24" s="267" t="n"/>
      <c r="AA24" s="118" t="inlineStr">
        <is>
          <t>RT21018043</t>
        </is>
      </c>
      <c r="AB24" s="191" t="inlineStr">
        <is>
          <t>FIO ALUMÍNIO ISOLADO 10,5 AWG - 2M036-2T0</t>
        </is>
      </c>
      <c r="AC24" s="196" t="n">
        <v>50.184024</v>
      </c>
      <c r="AD24" s="204" t="n">
        <v>10.5</v>
      </c>
      <c r="AE24" s="198" t="n">
        <v>62.84</v>
      </c>
      <c r="AF24" s="198" t="n">
        <v>0.88</v>
      </c>
      <c r="AG24" s="198" t="n">
        <v>0.9075</v>
      </c>
      <c r="AH24" s="203">
        <f>AE24*AF24*AG24</f>
        <v/>
      </c>
      <c r="AI24" s="129" t="n"/>
      <c r="AJ24" s="129" t="n"/>
      <c r="AK24" s="270" t="n"/>
      <c r="AL24" s="270" t="n"/>
      <c r="AM24" s="129" t="n"/>
      <c r="AN24" s="129" t="n"/>
      <c r="AO24" s="129" t="n"/>
    </row>
    <row r="25" ht="15" customHeight="1">
      <c r="B25" s="72" t="n"/>
      <c r="C25" s="82" t="inlineStr">
        <is>
          <t>RT23017002</t>
        </is>
      </c>
      <c r="D25" s="82" t="inlineStr">
        <is>
          <t>Fita cadarço TEXFITA B2-35</t>
        </is>
      </c>
      <c r="E25" s="105" t="n">
        <v>23.2144284</v>
      </c>
      <c r="F25" s="109" t="inlineStr">
        <is>
          <t>[m]</t>
        </is>
      </c>
      <c r="G25" s="268" t="n">
        <v>18.18666667</v>
      </c>
      <c r="H25" s="268">
        <f>IF(E25=0,"",G25*E25)</f>
        <v/>
      </c>
      <c r="I25" s="267" t="n"/>
      <c r="AA25" s="118" t="inlineStr">
        <is>
          <t>RT21018042</t>
        </is>
      </c>
      <c r="AB25" s="191" t="inlineStr">
        <is>
          <t>FIO ALUMÍNIO ISOLADO 10 AWG - 2M036-2T025</t>
        </is>
      </c>
      <c r="AC25" s="196" t="n">
        <v>47.844126</v>
      </c>
      <c r="AD25" s="204" t="n">
        <v>10</v>
      </c>
      <c r="AE25" s="198" t="n">
        <v>59.91</v>
      </c>
      <c r="AF25" s="198" t="n">
        <v>0.88</v>
      </c>
      <c r="AG25" s="198" t="n">
        <v>0.9075</v>
      </c>
      <c r="AH25" s="203">
        <f>AE25*AF25*AG25</f>
        <v/>
      </c>
      <c r="AI25" s="129" t="n"/>
      <c r="AJ25" s="129" t="n"/>
      <c r="AK25" s="270" t="n"/>
      <c r="AL25" s="270" t="n"/>
      <c r="AM25" s="129" t="n"/>
      <c r="AN25" s="129" t="n"/>
      <c r="AO25" s="270" t="n"/>
    </row>
    <row r="26" ht="15" customHeight="1">
      <c r="B26" s="72" t="n"/>
      <c r="C26" s="82" t="inlineStr">
        <is>
          <t>RT13023001</t>
        </is>
      </c>
      <c r="D26" s="82" t="inlineStr">
        <is>
          <t>Rebite de alumínio 3,2 x 16mm</t>
        </is>
      </c>
      <c r="E26" s="105" t="n">
        <v>2</v>
      </c>
      <c r="F26" s="109" t="inlineStr">
        <is>
          <t>[un]</t>
        </is>
      </c>
      <c r="G26" s="268" t="n">
        <v>0.03592666</v>
      </c>
      <c r="H26" s="268">
        <f>IF(E26=0,"",G26*E26)</f>
        <v/>
      </c>
      <c r="I26" s="267" t="n"/>
      <c r="AA26" s="118" t="inlineStr">
        <is>
          <t>RT21018041</t>
        </is>
      </c>
      <c r="AB26" s="191" t="inlineStr">
        <is>
          <t>FIO ALUMÍNIO ISOLADO 9,5 AWG - 2M036-2T02</t>
        </is>
      </c>
      <c r="AC26" s="196" t="n">
        <v>45.248676</v>
      </c>
      <c r="AD26" s="204" t="n">
        <v>9.5</v>
      </c>
      <c r="AE26" s="198" t="n">
        <v>56.66</v>
      </c>
      <c r="AF26" s="198" t="n">
        <v>0.88</v>
      </c>
      <c r="AG26" s="198" t="n">
        <v>0.9075</v>
      </c>
      <c r="AH26" s="203">
        <f>AE26*AF26*AG26</f>
        <v/>
      </c>
      <c r="AI26" s="129" t="n"/>
      <c r="AJ26" s="129" t="n"/>
      <c r="AK26" s="270" t="n"/>
      <c r="AL26" s="270" t="n"/>
      <c r="AM26" s="129" t="n"/>
      <c r="AN26" s="129" t="n"/>
      <c r="AO26" s="129" t="n"/>
    </row>
    <row r="27" ht="15" customHeight="1">
      <c r="B27" s="72" t="n"/>
      <c r="C27" s="82" t="inlineStr">
        <is>
          <t>RT23017040</t>
        </is>
      </c>
      <c r="D27" s="82" t="inlineStr">
        <is>
          <t>Espaçadores 19.05mm, comp: 419</t>
        </is>
      </c>
      <c r="E27" s="105" t="n">
        <v>114</v>
      </c>
      <c r="F27" s="109" t="inlineStr">
        <is>
          <t>[un]</t>
        </is>
      </c>
      <c r="G27" s="268" t="n">
        <v>15.43811881</v>
      </c>
      <c r="H27" s="268">
        <f>IF(E27=0,"",G27*E27)</f>
        <v/>
      </c>
      <c r="I27" s="267" t="n"/>
      <c r="AA27" s="118" t="inlineStr">
        <is>
          <t>RT21018040</t>
        </is>
      </c>
      <c r="AB27" s="191" t="inlineStr">
        <is>
          <t>FIO ALUMÍNIO ISOLADO 9 AWG - 2M036-2T025</t>
        </is>
      </c>
      <c r="AC27" s="196" t="n">
        <v>43.068498</v>
      </c>
      <c r="AD27" s="204" t="n">
        <v>9</v>
      </c>
      <c r="AE27" s="198" t="n">
        <v>53.93</v>
      </c>
      <c r="AF27" s="198" t="n">
        <v>0.88</v>
      </c>
      <c r="AG27" s="198" t="n">
        <v>0.9075</v>
      </c>
      <c r="AH27" s="203">
        <f>AE27*AF27*AG27</f>
        <v/>
      </c>
      <c r="AI27" s="129" t="n"/>
      <c r="AJ27" s="129" t="n"/>
      <c r="AK27" s="270" t="n"/>
      <c r="AL27" s="270" t="n"/>
      <c r="AM27" s="129" t="n"/>
      <c r="AN27" s="129" t="n"/>
      <c r="AO27" s="270" t="n"/>
    </row>
    <row r="28" ht="15" customHeight="1">
      <c r="B28" s="72" t="n"/>
      <c r="C28" s="82" t="n"/>
      <c r="D28" s="82" t="inlineStr">
        <is>
          <t xml:space="preserve">Cruzeta 1231 mm 6 Braços 76.2 mm x 12.7 mm </t>
        </is>
      </c>
      <c r="E28" s="105" t="n">
        <v>1</v>
      </c>
      <c r="F28" s="109" t="inlineStr">
        <is>
          <t>[cj]</t>
        </is>
      </c>
      <c r="G28" s="268" t="n"/>
      <c r="H28" s="268">
        <f>IF(E28=0,"",G28*E28)</f>
        <v/>
      </c>
      <c r="I28" s="267" t="n"/>
      <c r="AA28" s="118" t="inlineStr">
        <is>
          <t>RT21018039</t>
        </is>
      </c>
      <c r="AB28" s="191" t="inlineStr">
        <is>
          <t>FIO ALUMÍNIO ISOLADO 8,5 AWG - 2M036-2T02</t>
        </is>
      </c>
      <c r="AC28" s="196" t="n">
        <v>41.423382</v>
      </c>
      <c r="AD28" s="204" t="n">
        <v>8.5</v>
      </c>
      <c r="AE28" s="198" t="n">
        <v>51.87</v>
      </c>
      <c r="AF28" s="198" t="n">
        <v>0.88</v>
      </c>
      <c r="AG28" s="198" t="n">
        <v>0.9075</v>
      </c>
      <c r="AH28" s="203">
        <f>AE28*AF28*AG28</f>
        <v/>
      </c>
      <c r="AI28" s="129" t="n"/>
      <c r="AJ28" s="129" t="n"/>
      <c r="AK28" s="270" t="n"/>
      <c r="AL28" s="270" t="n"/>
      <c r="AM28" s="129" t="n"/>
      <c r="AN28" s="129" t="n"/>
      <c r="AO28" s="129" t="n"/>
    </row>
    <row r="29" ht="15" customHeight="1">
      <c r="B29" s="72" t="n"/>
      <c r="C29" s="82" t="n"/>
      <c r="D29" s="82" t="inlineStr">
        <is>
          <t>Pedestal</t>
        </is>
      </c>
      <c r="E29" s="105" t="n">
        <v>6</v>
      </c>
      <c r="F29" s="109" t="inlineStr">
        <is>
          <t>[un]</t>
        </is>
      </c>
      <c r="G29" s="268" t="n"/>
      <c r="H29" s="268">
        <f>IF(E29=0,"",G29*E29)</f>
        <v/>
      </c>
      <c r="I29" s="267" t="n"/>
      <c r="AA29" s="118" t="inlineStr">
        <is>
          <t>RT21018038</t>
        </is>
      </c>
      <c r="AB29" s="191" t="inlineStr">
        <is>
          <t>FIO ALUMÍNIO ISOLADO 8 AWG - 2M036-2T025</t>
        </is>
      </c>
      <c r="AC29" s="196" t="n">
        <v>39.985902</v>
      </c>
      <c r="AD29" s="204" t="n">
        <v>8</v>
      </c>
      <c r="AE29" s="198" t="n">
        <v>50.07</v>
      </c>
      <c r="AF29" s="198" t="n">
        <v>0.88</v>
      </c>
      <c r="AG29" s="198" t="n">
        <v>0.9075</v>
      </c>
      <c r="AH29" s="203">
        <f>AE29*AF29*AG29</f>
        <v/>
      </c>
      <c r="AI29" s="129" t="n"/>
      <c r="AJ29" s="129" t="n"/>
      <c r="AK29" s="270" t="n"/>
      <c r="AL29" s="270" t="n"/>
      <c r="AM29" s="129" t="n"/>
      <c r="AN29" s="129" t="n"/>
      <c r="AO29" s="270" t="n"/>
    </row>
    <row r="30" ht="15" customHeight="1">
      <c r="B30" s="72" t="n"/>
      <c r="C30" s="82" t="n"/>
      <c r="D30" s="82" t="inlineStr">
        <is>
          <t>Sapata</t>
        </is>
      </c>
      <c r="E30" s="105" t="n">
        <v>6</v>
      </c>
      <c r="F30" s="109" t="inlineStr">
        <is>
          <t>[un]</t>
        </is>
      </c>
      <c r="G30" s="268" t="n"/>
      <c r="H30" s="268">
        <f>IF(E30=0,"",G30*E30)</f>
        <v/>
      </c>
      <c r="I30" s="267" t="n"/>
      <c r="AA30" s="118" t="inlineStr">
        <is>
          <t>RT21018037</t>
        </is>
      </c>
      <c r="AB30" s="191" t="inlineStr">
        <is>
          <t>FIO ALUMÍNIO ISOLADO 7,5 AWG - 2M036-2T02</t>
        </is>
      </c>
      <c r="AC30" s="196" t="n">
        <v>38.604324</v>
      </c>
      <c r="AD30" s="204" t="n">
        <v>7.5</v>
      </c>
      <c r="AE30" s="198" t="n">
        <v>48.34</v>
      </c>
      <c r="AF30" s="198" t="n">
        <v>0.88</v>
      </c>
      <c r="AG30" s="198" t="n">
        <v>0.9075</v>
      </c>
      <c r="AH30" s="203">
        <f>AE30*AF30*AG30</f>
        <v/>
      </c>
      <c r="AI30" s="129" t="n"/>
      <c r="AJ30" s="129" t="n"/>
      <c r="AK30" s="270" t="n"/>
      <c r="AL30" s="270" t="n"/>
      <c r="AM30" s="129" t="n"/>
      <c r="AN30" s="129" t="n"/>
      <c r="AO30" s="129" t="n"/>
    </row>
    <row r="31" ht="15" customHeight="1">
      <c r="B31" s="115" t="n"/>
      <c r="C31" s="82" t="inlineStr">
        <is>
          <t>RT42011XXX</t>
        </is>
      </c>
      <c r="D31" s="82" t="inlineStr">
        <is>
          <t>Embalagem L: 1280 x C: 1280 x A: 460</t>
        </is>
      </c>
      <c r="E31" s="105" t="n">
        <v>1</v>
      </c>
      <c r="F31" s="109" t="inlineStr">
        <is>
          <t>[un]</t>
        </is>
      </c>
      <c r="G31" s="268" t="n"/>
      <c r="H31" s="268">
        <f>IF(E31=0,"",G31*E31)</f>
        <v/>
      </c>
      <c r="I31" s="267" t="n"/>
      <c r="AA31" s="118" t="inlineStr">
        <is>
          <t>RT21018036</t>
        </is>
      </c>
      <c r="AB31" s="191" t="inlineStr">
        <is>
          <t>FIO ALUMÍNIO ISOLADO 7 AWG - 2M036-2T025</t>
        </is>
      </c>
      <c r="AC31" s="196" t="n">
        <v>38.077248</v>
      </c>
      <c r="AD31" s="204" t="n">
        <v>7</v>
      </c>
      <c r="AE31" s="198" t="n">
        <v>47.68</v>
      </c>
      <c r="AF31" s="198" t="n">
        <v>0.88</v>
      </c>
      <c r="AG31" s="198" t="n">
        <v>0.9075</v>
      </c>
      <c r="AH31" s="203">
        <f>AE31*AF31*AG31</f>
        <v/>
      </c>
      <c r="AI31" s="129" t="n"/>
      <c r="AJ31" s="129" t="n"/>
      <c r="AK31" s="270" t="n"/>
      <c r="AL31" s="270" t="n"/>
      <c r="AM31" s="129" t="n"/>
      <c r="AN31" s="129" t="n"/>
      <c r="AO31" s="270" t="n"/>
    </row>
    <row r="32" ht="15" customHeight="1">
      <c r="B32" s="72" t="n"/>
      <c r="C32" s="82" t="inlineStr">
        <is>
          <t>MORT39011XXX</t>
        </is>
      </c>
      <c r="D32" s="82" t="inlineStr">
        <is>
          <t>MO Pintura: D 1231 mm x A 571 mm , Superfície: 4.4 m^2</t>
        </is>
      </c>
      <c r="E32" s="105" t="n">
        <v>4.399944688800001</v>
      </c>
      <c r="F32" s="109" t="inlineStr">
        <is>
          <t>[m^2]</t>
        </is>
      </c>
      <c r="G32" s="268" t="n">
        <v>55</v>
      </c>
      <c r="H32" s="268">
        <f>IF(E32=0,"",G32*E32)</f>
        <v/>
      </c>
      <c r="I32" s="267" t="n"/>
      <c r="AA32" s="118" t="inlineStr">
        <is>
          <t>RT21018035</t>
        </is>
      </c>
      <c r="AB32" s="191" t="inlineStr">
        <is>
          <t>FIO ALUMÍNIO ISOLADO 6,5 AWG - 2M036-2T02</t>
        </is>
      </c>
      <c r="AC32" s="196" t="n">
        <v>37.757808</v>
      </c>
      <c r="AD32" s="204" t="n">
        <v>6.5</v>
      </c>
      <c r="AE32" s="198" t="n">
        <v>47.28</v>
      </c>
      <c r="AF32" s="198" t="n">
        <v>0.88</v>
      </c>
      <c r="AG32" s="198" t="n">
        <v>0.9075</v>
      </c>
      <c r="AH32" s="203">
        <f>AE32*AF32*AG32</f>
        <v/>
      </c>
      <c r="AI32" s="129" t="n"/>
      <c r="AJ32" s="129" t="n"/>
      <c r="AK32" s="270" t="n"/>
      <c r="AL32" s="270" t="n"/>
      <c r="AM32" s="129" t="n"/>
      <c r="AN32" s="129" t="n"/>
      <c r="AO32" s="129" t="n"/>
    </row>
    <row r="33" ht="15" customHeight="1">
      <c r="B33" s="271" t="n"/>
      <c r="C33" s="98" t="n"/>
      <c r="D33" s="98" t="n"/>
      <c r="E33" s="105" t="n"/>
      <c r="F33" s="109" t="n"/>
      <c r="G33" s="268" t="n"/>
      <c r="H33" s="268">
        <f>IF(E33=0,"",G33*E33)</f>
        <v/>
      </c>
      <c r="I33" s="267" t="n"/>
      <c r="AA33" s="118" t="inlineStr">
        <is>
          <t>RT21018034</t>
        </is>
      </c>
      <c r="AB33" s="191" t="inlineStr">
        <is>
          <t>FIO ALUMÍNIO ISOLADO 6 AWG - 2M036-2T025</t>
        </is>
      </c>
      <c r="AC33" s="196" t="n">
        <v>37.757808</v>
      </c>
      <c r="AD33" s="204" t="n">
        <v>6</v>
      </c>
      <c r="AE33" s="198" t="n">
        <v>47.28</v>
      </c>
      <c r="AF33" s="198" t="n">
        <v>0.88</v>
      </c>
      <c r="AG33" s="198" t="n">
        <v>0.9075</v>
      </c>
      <c r="AH33" s="203">
        <f>AE33*AF33*AG33</f>
        <v/>
      </c>
      <c r="AI33" s="129" t="n"/>
      <c r="AJ33" s="129" t="n"/>
      <c r="AK33" s="270" t="n"/>
      <c r="AL33" s="270" t="n"/>
      <c r="AM33" s="129" t="n"/>
      <c r="AN33" s="129" t="n"/>
      <c r="AO33" s="270" t="n"/>
    </row>
    <row r="34" ht="15" customHeight="1">
      <c r="B34" s="72" t="n"/>
      <c r="C34" s="82" t="n"/>
      <c r="D34" s="80" t="inlineStr">
        <is>
          <t>Materiais da coroa de perfil</t>
        </is>
      </c>
      <c r="E34" s="105" t="n"/>
      <c r="F34" s="109" t="n"/>
      <c r="G34" s="268" t="n"/>
      <c r="H34" s="268">
        <f>IF(E34=0,"",G34*E34)</f>
        <v/>
      </c>
      <c r="I34" s="267" t="n"/>
      <c r="AA34" s="118" t="inlineStr">
        <is>
          <t>RT21018033</t>
        </is>
      </c>
      <c r="AB34" s="191" t="inlineStr">
        <is>
          <t>FIO ALUMÍNIO ISOLADO 5,5 AWG - 2M036-2T02</t>
        </is>
      </c>
      <c r="AC34" s="196" t="n">
        <v>34.99465199999999</v>
      </c>
      <c r="AD34" s="204" t="n">
        <v>5.5</v>
      </c>
      <c r="AE34" s="198" t="n">
        <v>43.82</v>
      </c>
      <c r="AF34" s="198" t="n">
        <v>0.88</v>
      </c>
      <c r="AG34" s="198" t="n">
        <v>0.9075</v>
      </c>
      <c r="AH34" s="203">
        <f>AE34*AF34*AG34</f>
        <v/>
      </c>
      <c r="AI34" s="129" t="n"/>
      <c r="AJ34" s="129" t="n"/>
      <c r="AK34" s="270" t="n"/>
      <c r="AL34" s="270" t="n"/>
      <c r="AM34" s="129" t="n"/>
      <c r="AN34" s="129" t="n"/>
      <c r="AO34" s="129" t="n"/>
    </row>
    <row r="35" ht="15" customHeight="1">
      <c r="B35" s="72" t="n"/>
      <c r="C35" s="82" t="inlineStr">
        <is>
          <t>RT22013013</t>
        </is>
      </c>
      <c r="D35" s="80" t="inlineStr">
        <is>
          <t>Perfil de alumínio 13.0 mm</t>
        </is>
      </c>
      <c r="E35" s="105" t="n">
        <v>21.87394236259048</v>
      </c>
      <c r="F35" s="109" t="inlineStr">
        <is>
          <t>[kg]</t>
        </is>
      </c>
      <c r="G35" s="268" t="n">
        <v>30.58106833</v>
      </c>
      <c r="H35" s="268">
        <f>IF(E35=0,"",G35*E35)</f>
        <v/>
      </c>
      <c r="I35" s="267" t="n"/>
      <c r="AA35" s="118" t="inlineStr">
        <is>
          <t>RT21018032</t>
        </is>
      </c>
      <c r="AB35" s="191" t="inlineStr">
        <is>
          <t>FIO ALUMÍNIO ISOLADO 5 AWG - 2M036-2T025</t>
        </is>
      </c>
      <c r="AC35" s="196" t="n">
        <v>33.996402</v>
      </c>
      <c r="AD35" s="204" t="n">
        <v>5</v>
      </c>
      <c r="AE35" s="198" t="n">
        <v>42.57</v>
      </c>
      <c r="AF35" s="198" t="n">
        <v>0.88</v>
      </c>
      <c r="AG35" s="198" t="n">
        <v>0.9075</v>
      </c>
      <c r="AH35" s="203">
        <f>AE35*AF35*AG35</f>
        <v/>
      </c>
      <c r="AI35" s="129" t="n"/>
      <c r="AJ35" s="129" t="n"/>
      <c r="AK35" s="270" t="n"/>
      <c r="AL35" s="270" t="n"/>
      <c r="AM35" s="129" t="n"/>
      <c r="AN35" s="129" t="n"/>
      <c r="AO35" s="270" t="n"/>
    </row>
    <row r="36" ht="15" customHeight="1">
      <c r="B36" s="72" t="n"/>
      <c r="C36" s="82" t="inlineStr">
        <is>
          <t>RT23017005</t>
        </is>
      </c>
      <c r="D36" s="80" t="inlineStr">
        <is>
          <t>Calço 5.5 mm</t>
        </is>
      </c>
      <c r="E36" s="105" t="n">
        <v>126</v>
      </c>
      <c r="F36" s="109" t="inlineStr">
        <is>
          <t>[un]</t>
        </is>
      </c>
      <c r="G36" s="268" t="n">
        <v>0.56201238</v>
      </c>
      <c r="H36" s="268">
        <f>IF(E36=0,"",G36*E36)</f>
        <v/>
      </c>
      <c r="I36" s="267" t="n"/>
      <c r="AA36" s="118" t="inlineStr">
        <is>
          <t>RT21018031</t>
        </is>
      </c>
      <c r="AB36" s="191" t="inlineStr">
        <is>
          <t>FIO ALUMÍNIO ISOLADO 4,5 AWG - 2M036-2T02</t>
        </is>
      </c>
      <c r="AC36" s="196" t="n">
        <v>33.996402</v>
      </c>
      <c r="AD36" s="204" t="n">
        <v>4.5</v>
      </c>
      <c r="AE36" s="198" t="n">
        <v>42.57</v>
      </c>
      <c r="AF36" s="198" t="n">
        <v>0.88</v>
      </c>
      <c r="AG36" s="198" t="n">
        <v>0.9075</v>
      </c>
      <c r="AH36" s="203">
        <f>AE36*AF36*AG36</f>
        <v/>
      </c>
      <c r="AI36" s="129" t="n"/>
      <c r="AJ36" s="129" t="n"/>
      <c r="AK36" s="270" t="n"/>
      <c r="AL36" s="270" t="n"/>
      <c r="AM36" s="129" t="n"/>
      <c r="AN36" s="129" t="n"/>
      <c r="AO36" s="129" t="n"/>
    </row>
    <row r="37" ht="15" customHeight="1">
      <c r="B37" s="72" t="n"/>
      <c r="C37" s="82" t="inlineStr">
        <is>
          <t>RT23017011</t>
        </is>
      </c>
      <c r="D37" s="80" t="inlineStr">
        <is>
          <t>Calço fibra de vidro 23 X 40 X 30 MM-B</t>
        </is>
      </c>
      <c r="E37" s="105" t="n">
        <v>5</v>
      </c>
      <c r="F37" s="109" t="inlineStr">
        <is>
          <t>[un]</t>
        </is>
      </c>
      <c r="G37" s="268" t="n">
        <v>5</v>
      </c>
      <c r="H37" s="268">
        <f>IF(E37=0,"",G37*E37)</f>
        <v/>
      </c>
      <c r="I37" s="267" t="n"/>
      <c r="AA37" s="118" t="inlineStr">
        <is>
          <t>RT21018030</t>
        </is>
      </c>
      <c r="AB37" s="191" t="inlineStr">
        <is>
          <t>FIO ALUMÍNIO ISOLADO 4 AWG - 2M036-2T025</t>
        </is>
      </c>
      <c r="AC37" s="196" t="n">
        <v>33.030096</v>
      </c>
      <c r="AD37" s="204" t="n">
        <v>4</v>
      </c>
      <c r="AE37" s="198" t="n">
        <v>41.36</v>
      </c>
      <c r="AF37" s="198" t="n">
        <v>0.88</v>
      </c>
      <c r="AG37" s="198" t="n">
        <v>0.9075</v>
      </c>
      <c r="AH37" s="203">
        <f>AE37*AF37*AG37</f>
        <v/>
      </c>
      <c r="AI37" s="129" t="n"/>
      <c r="AJ37" s="129" t="n"/>
      <c r="AK37" s="270" t="n"/>
      <c r="AL37" s="270" t="n"/>
      <c r="AM37" s="129" t="n"/>
      <c r="AN37" s="129" t="n"/>
      <c r="AO37" s="270" t="n"/>
    </row>
    <row r="38" ht="15" customHeight="1">
      <c r="B38" s="72" t="n"/>
      <c r="C38" s="82" t="inlineStr">
        <is>
          <t>RT23017006</t>
        </is>
      </c>
      <c r="D38" s="80" t="inlineStr">
        <is>
          <t>Corda de fibra de vidro Ø6 mm</t>
        </is>
      </c>
      <c r="E38" s="105" t="n">
        <v>33.48</v>
      </c>
      <c r="F38" s="109" t="inlineStr">
        <is>
          <t>[m]</t>
        </is>
      </c>
      <c r="G38" s="268" t="n">
        <v>0.85568769</v>
      </c>
      <c r="H38" s="268">
        <f>IF(E38=0,"",G38*E38)</f>
        <v/>
      </c>
      <c r="I38" s="267" t="n"/>
      <c r="AA38" s="118" t="inlineStr">
        <is>
          <t>RT21018029</t>
        </is>
      </c>
      <c r="AB38" s="191" t="inlineStr">
        <is>
          <t>FIO ALUMÍNIO ISOLADO 3,5 AWG - 2M036-2T02</t>
        </is>
      </c>
      <c r="AC38" s="196" t="n">
        <v>31.38498</v>
      </c>
      <c r="AD38" s="204" t="n">
        <v>3.5</v>
      </c>
      <c r="AE38" s="198" t="n">
        <v>39.3</v>
      </c>
      <c r="AF38" s="198" t="n">
        <v>0.88</v>
      </c>
      <c r="AG38" s="198" t="n">
        <v>0.9075</v>
      </c>
      <c r="AH38" s="203">
        <f>AE38*AF38*AG38</f>
        <v/>
      </c>
      <c r="AI38" s="132" t="n"/>
      <c r="AJ38" s="132" t="n"/>
      <c r="AK38" s="272" t="n"/>
      <c r="AL38" s="272" t="n"/>
      <c r="AM38" s="132" t="n"/>
      <c r="AN38" s="132" t="n"/>
      <c r="AO38" s="132" t="n"/>
    </row>
    <row r="39" ht="15" customHeight="1">
      <c r="B39" s="72" t="n"/>
      <c r="C39" s="82" t="inlineStr">
        <is>
          <t>RT23017033</t>
        </is>
      </c>
      <c r="D39" s="80" t="inlineStr">
        <is>
          <t>Corda de fibra de vidro Ø3 mm</t>
        </is>
      </c>
      <c r="E39" s="105" t="n">
        <v>66.95999999999999</v>
      </c>
      <c r="F39" s="109" t="inlineStr">
        <is>
          <t>[m]</t>
        </is>
      </c>
      <c r="G39" s="268" t="n">
        <v>0.89351349</v>
      </c>
      <c r="H39" s="268">
        <f>IF(E39=0,"",G39*E39)</f>
        <v/>
      </c>
      <c r="I39" s="267" t="n"/>
      <c r="AA39" s="118" t="inlineStr">
        <is>
          <t>RT21018028</t>
        </is>
      </c>
      <c r="AB39" s="191" t="inlineStr">
        <is>
          <t>FIO ALUMÍNIO ISOLADO 3 AWG - 2M036-2T025</t>
        </is>
      </c>
      <c r="AC39" s="196" t="n">
        <v>30.530478</v>
      </c>
      <c r="AD39" s="204" t="n">
        <v>3</v>
      </c>
      <c r="AE39" s="198" t="n">
        <v>38.23</v>
      </c>
      <c r="AF39" s="198" t="n">
        <v>0.88</v>
      </c>
      <c r="AG39" s="198" t="n">
        <v>0.9075</v>
      </c>
      <c r="AH39" s="203">
        <f>AE39*AF39*AG39</f>
        <v/>
      </c>
      <c r="AI39" s="132" t="n"/>
      <c r="AJ39" s="132" t="n"/>
      <c r="AK39" s="272" t="n"/>
      <c r="AL39" s="132" t="n"/>
      <c r="AM39" s="132" t="n"/>
      <c r="AN39" s="132" t="n"/>
      <c r="AO39" s="132" t="n"/>
    </row>
    <row r="40" ht="15" customHeight="1">
      <c r="B40" s="72" t="n"/>
      <c r="C40" s="82" t="n"/>
      <c r="D40" s="80" t="n"/>
      <c r="E40" s="105" t="n"/>
      <c r="F40" s="109" t="n"/>
      <c r="G40" s="268" t="n"/>
      <c r="H40" s="268">
        <f>IF(E40=0,"",G40*E40)</f>
        <v/>
      </c>
      <c r="I40" s="267" t="n"/>
      <c r="K40" s="95" t="n"/>
      <c r="AA40" s="119" t="inlineStr">
        <is>
          <t>RT21018027</t>
        </is>
      </c>
      <c r="AB40" s="188" t="inlineStr">
        <is>
          <t>FIO ALUMÍNIO ISOLADO 2,5 AWG - 2M036-2T02</t>
        </is>
      </c>
      <c r="AC40" s="196" t="n">
        <v>29.843682</v>
      </c>
      <c r="AD40" s="204" t="n">
        <v>2.5</v>
      </c>
      <c r="AE40" s="198" t="n">
        <v>37.37</v>
      </c>
      <c r="AF40" s="198" t="n">
        <v>0.88</v>
      </c>
      <c r="AG40" s="198" t="n">
        <v>0.9075</v>
      </c>
      <c r="AH40" s="203">
        <f>AE40*AF40*AG40</f>
        <v/>
      </c>
      <c r="AI40" s="132" t="n"/>
      <c r="AJ40" s="132" t="n"/>
      <c r="AK40" s="272" t="n"/>
      <c r="AL40" s="132" t="n"/>
      <c r="AM40" s="132" t="n"/>
      <c r="AN40" s="132" t="n"/>
      <c r="AO40" s="132" t="n"/>
    </row>
    <row r="41" ht="15" customHeight="1" thickBot="1">
      <c r="B41" s="72" t="n"/>
      <c r="C41" s="82" t="n"/>
      <c r="D41" s="82" t="n"/>
      <c r="E41" s="105" t="n"/>
      <c r="F41" s="109" t="n"/>
      <c r="G41" s="268" t="n"/>
      <c r="H41" s="268">
        <f>IF(E41=0,"",G41*E41)</f>
        <v/>
      </c>
      <c r="I41" s="267" t="n"/>
      <c r="AA41" s="121" t="inlineStr">
        <is>
          <t>RT21018026</t>
        </is>
      </c>
      <c r="AB41" s="189" t="inlineStr">
        <is>
          <t>FIO ALUMÍNIO ISOLADO 2 AWG - 2M036-2T025</t>
        </is>
      </c>
      <c r="AC41" s="197" t="n">
        <v>29.156886</v>
      </c>
      <c r="AD41" s="206" t="n">
        <v>2</v>
      </c>
      <c r="AE41" s="207" t="n">
        <v>36.51</v>
      </c>
      <c r="AF41" s="207" t="n">
        <v>0.88</v>
      </c>
      <c r="AG41" s="207" t="n">
        <v>0.9075</v>
      </c>
      <c r="AH41" s="205">
        <f>AE41*AF41*AG41</f>
        <v/>
      </c>
      <c r="AI41" s="132" t="n"/>
      <c r="AJ41" s="132" t="n"/>
      <c r="AK41" s="272" t="n"/>
      <c r="AL41" s="132" t="n"/>
      <c r="AM41" s="132" t="n"/>
      <c r="AN41" s="132" t="n"/>
      <c r="AO41" s="132" t="n"/>
    </row>
    <row r="42" ht="15" customHeight="1" thickTop="1">
      <c r="B42" s="72" t="n"/>
      <c r="C42" s="82" t="n"/>
      <c r="D42" s="80" t="n"/>
      <c r="E42" s="105" t="n"/>
      <c r="F42" s="109" t="n"/>
      <c r="G42" s="109" t="n"/>
      <c r="H42" s="268">
        <f>IF(E42=0,"",G42*E42)</f>
        <v/>
      </c>
      <c r="I42" s="116" t="n"/>
      <c r="AC42" s="131" t="n"/>
      <c r="AD42" s="131" t="n"/>
      <c r="AE42" s="132" t="n"/>
      <c r="AF42" s="272" t="n"/>
      <c r="AG42" s="134" t="n"/>
      <c r="AH42" s="272" t="n"/>
      <c r="AI42" s="132" t="n"/>
      <c r="AJ42" s="132" t="n"/>
      <c r="AK42" s="272" t="n"/>
      <c r="AL42" s="132" t="n"/>
      <c r="AM42" s="132" t="n"/>
      <c r="AN42" s="132" t="n"/>
      <c r="AO42" s="132" t="n"/>
    </row>
    <row r="43" ht="15.75" customHeight="1" thickBot="1">
      <c r="B43" s="74" t="n"/>
      <c r="C43" s="76" t="n"/>
      <c r="D43" s="76" t="n"/>
      <c r="E43" s="106" t="n"/>
      <c r="F43" s="77" t="n"/>
      <c r="G43" s="75" t="n"/>
      <c r="H43" s="75" t="n"/>
      <c r="I43" s="78" t="n"/>
      <c r="AC43" s="80" t="n"/>
      <c r="AD43" s="80" t="n"/>
      <c r="AE43" s="81" t="n"/>
      <c r="AF43" s="266" t="n"/>
      <c r="AG43" s="136" t="n"/>
      <c r="AH43" s="266" t="n"/>
      <c r="AI43" s="129" t="n"/>
      <c r="AJ43" s="129" t="n"/>
      <c r="AK43" s="270" t="n"/>
      <c r="AL43" s="129" t="n"/>
      <c r="AM43" s="129" t="n"/>
      <c r="AN43" s="129" t="n"/>
      <c r="AO43" s="129" t="n"/>
    </row>
    <row r="44" ht="15.75" customHeight="1" thickTop="1">
      <c r="B44" s="169" t="n"/>
      <c r="C44" s="170" t="n"/>
      <c r="D44" s="170" t="n"/>
      <c r="E44" s="170" t="n"/>
      <c r="F44" s="170" t="n"/>
      <c r="G44" s="92" t="inlineStr">
        <is>
          <t>Materia-Prima</t>
        </is>
      </c>
      <c r="H44" s="273">
        <f>SUM(H5:H43)</f>
        <v/>
      </c>
      <c r="I44" s="274" t="n"/>
      <c r="AC44" s="80" t="n"/>
      <c r="AD44" s="80" t="n"/>
      <c r="AE44" s="81" t="n"/>
      <c r="AF44" s="266" t="n"/>
      <c r="AG44" s="136" t="n"/>
      <c r="AH44" s="266" t="n"/>
      <c r="AI44" s="129" t="n"/>
      <c r="AJ44" s="129" t="n"/>
      <c r="AK44" s="270" t="n"/>
      <c r="AL44" s="129" t="n"/>
      <c r="AM44" s="129" t="n"/>
      <c r="AN44" s="129" t="n"/>
      <c r="AO44" s="129" t="n"/>
    </row>
    <row r="45">
      <c r="B45" s="171" t="n">
        <v>1</v>
      </c>
      <c r="C45" s="211" t="n"/>
      <c r="D45" s="211" t="n"/>
      <c r="E45" s="275" t="n"/>
      <c r="F45" s="86" t="n"/>
      <c r="G45" s="93" t="inlineStr">
        <is>
          <t>MOD</t>
        </is>
      </c>
      <c r="H45" s="267">
        <f>'ROTEIRO DE PRODUÇÃO'!D22*26.66</f>
        <v/>
      </c>
      <c r="I45" s="276" t="n"/>
      <c r="AC45" s="80" t="n"/>
      <c r="AD45" s="80" t="n"/>
      <c r="AE45" s="81" t="n"/>
      <c r="AF45" s="266" t="n"/>
      <c r="AG45" s="136" t="n"/>
      <c r="AH45" s="266" t="n"/>
      <c r="AI45" s="129" t="n"/>
      <c r="AJ45" s="129" t="n"/>
      <c r="AK45" s="270" t="n"/>
      <c r="AL45" s="129" t="n"/>
      <c r="AM45" s="129" t="n"/>
      <c r="AN45" s="129" t="n"/>
      <c r="AO45" s="129" t="n"/>
    </row>
    <row r="46" ht="15.75" customHeight="1" thickBot="1">
      <c r="B46" s="172" t="n"/>
      <c r="C46" s="173" t="n"/>
      <c r="D46" s="173" t="n"/>
      <c r="E46" s="277" t="n"/>
      <c r="F46" s="173" t="n"/>
      <c r="G46" s="87" t="inlineStr">
        <is>
          <t>Total</t>
        </is>
      </c>
      <c r="H46" s="278">
        <f>(H45+H44)</f>
        <v/>
      </c>
      <c r="I46" s="265" t="n"/>
      <c r="AC46" s="80" t="n"/>
      <c r="AD46" s="80" t="n"/>
      <c r="AE46" s="81" t="n"/>
      <c r="AF46" s="266" t="n"/>
      <c r="AG46" s="136" t="n"/>
      <c r="AH46" s="266" t="n"/>
      <c r="AI46" s="129" t="n"/>
      <c r="AJ46" s="129" t="n"/>
      <c r="AK46" s="270" t="n"/>
      <c r="AL46" s="129" t="n"/>
      <c r="AM46" s="129" t="n"/>
      <c r="AN46" s="129" t="n"/>
      <c r="AO46" s="129" t="n"/>
    </row>
    <row r="47" ht="15.75" customHeight="1" thickTop="1">
      <c r="C47" s="211" t="n"/>
      <c r="D47" s="211" t="n"/>
      <c r="G47" s="211" t="n"/>
      <c r="H47" s="211" t="n"/>
      <c r="I47" s="148" t="n"/>
      <c r="AC47" s="80" t="n"/>
      <c r="AD47" s="80" t="n"/>
      <c r="AE47" s="81" t="n"/>
      <c r="AF47" s="266" t="n"/>
      <c r="AG47" s="136" t="n"/>
      <c r="AH47" s="266" t="n"/>
      <c r="AI47" s="129" t="n"/>
      <c r="AJ47" s="129" t="n"/>
      <c r="AK47" s="270" t="n"/>
      <c r="AL47" s="129" t="n"/>
      <c r="AM47" s="129" t="n"/>
      <c r="AN47" s="129" t="n"/>
      <c r="AO47" s="129" t="n"/>
    </row>
    <row r="48">
      <c r="G48" s="211" t="n"/>
      <c r="H48" s="211" t="n"/>
      <c r="I48" s="148" t="n"/>
      <c r="AC48" s="80" t="n"/>
      <c r="AD48" s="80" t="n"/>
      <c r="AE48" s="81" t="n"/>
      <c r="AF48" s="266" t="n"/>
      <c r="AG48" s="136" t="n"/>
      <c r="AH48" s="266" t="n"/>
      <c r="AI48" s="129" t="n"/>
      <c r="AJ48" s="129" t="n"/>
      <c r="AK48" s="270" t="n"/>
      <c r="AL48" s="129" t="n"/>
      <c r="AM48" s="129" t="n"/>
      <c r="AN48" s="129" t="n"/>
      <c r="AO48" s="129" t="n"/>
    </row>
    <row r="49">
      <c r="G49" s="211" t="n"/>
      <c r="H49" s="211" t="n"/>
      <c r="I49" s="148" t="n"/>
      <c r="AC49" s="80" t="n"/>
      <c r="AD49" s="80" t="n"/>
      <c r="AE49" s="81" t="n"/>
      <c r="AF49" s="266" t="n"/>
      <c r="AG49" s="136" t="n"/>
      <c r="AH49" s="266" t="n"/>
      <c r="AI49" s="129" t="n"/>
      <c r="AJ49" s="129" t="n"/>
      <c r="AK49" s="270" t="n"/>
      <c r="AL49" s="129" t="n"/>
      <c r="AM49" s="129" t="n"/>
      <c r="AN49" s="129" t="n"/>
      <c r="AO49" s="129" t="n"/>
    </row>
    <row r="50">
      <c r="G50" s="211" t="n"/>
      <c r="H50" s="211" t="n"/>
      <c r="I50" s="148" t="n"/>
      <c r="AC50" s="80" t="n"/>
      <c r="AD50" s="80" t="n"/>
      <c r="AE50" s="81" t="n"/>
      <c r="AF50" s="266" t="n"/>
      <c r="AG50" s="136" t="n"/>
      <c r="AH50" s="266" t="n"/>
      <c r="AI50" s="129" t="n"/>
      <c r="AJ50" s="129" t="n"/>
      <c r="AK50" s="270" t="n"/>
      <c r="AL50" s="129" t="n"/>
      <c r="AM50" s="129" t="n"/>
      <c r="AN50" s="129" t="n"/>
      <c r="AO50" s="129" t="n"/>
    </row>
    <row r="51">
      <c r="G51" s="211" t="n"/>
      <c r="H51" s="211" t="n"/>
      <c r="I51" s="148" t="n"/>
      <c r="AC51" s="80" t="n"/>
      <c r="AD51" s="80" t="n"/>
      <c r="AE51" s="81" t="n"/>
      <c r="AF51" s="266" t="n"/>
      <c r="AG51" s="136" t="n"/>
      <c r="AH51" s="266" t="n"/>
      <c r="AI51" s="129" t="n"/>
      <c r="AJ51" s="129" t="n"/>
      <c r="AK51" s="270" t="n"/>
      <c r="AL51" s="129" t="n"/>
      <c r="AM51" s="129" t="n"/>
      <c r="AN51" s="129" t="n"/>
      <c r="AO51" s="129" t="n"/>
    </row>
    <row r="52">
      <c r="G52" s="211" t="n"/>
      <c r="H52" s="211">
        <f>870-2*23-2*30</f>
        <v/>
      </c>
      <c r="I52" s="148" t="n"/>
      <c r="AC52" s="80" t="n"/>
      <c r="AD52" s="80" t="n"/>
      <c r="AE52" s="81" t="n"/>
      <c r="AF52" s="266" t="n"/>
      <c r="AG52" s="136" t="n"/>
      <c r="AH52" s="266" t="n"/>
      <c r="AI52" s="129" t="n"/>
      <c r="AJ52" s="129" t="n"/>
      <c r="AK52" s="270" t="n"/>
      <c r="AL52" s="129" t="n"/>
      <c r="AM52" s="129" t="n"/>
      <c r="AN52" s="129" t="n"/>
      <c r="AO52" s="129" t="n"/>
    </row>
    <row r="53">
      <c r="G53" s="211" t="n"/>
      <c r="H53" s="211" t="n"/>
      <c r="I53" s="148" t="n"/>
      <c r="AC53" s="80" t="n"/>
      <c r="AD53" s="80" t="n"/>
      <c r="AE53" s="81" t="n"/>
      <c r="AF53" s="266" t="n"/>
      <c r="AG53" s="136" t="n"/>
      <c r="AH53" s="266" t="n"/>
      <c r="AI53" s="129" t="n"/>
      <c r="AJ53" s="129" t="n"/>
      <c r="AK53" s="270" t="n"/>
      <c r="AL53" s="129" t="n"/>
      <c r="AM53" s="129" t="n"/>
      <c r="AN53" s="129" t="n"/>
      <c r="AO53" s="129" t="n"/>
    </row>
    <row r="54">
      <c r="G54" s="211" t="n"/>
      <c r="H54" s="211" t="n"/>
      <c r="I54" s="148" t="n"/>
      <c r="AC54" s="80" t="n"/>
      <c r="AD54" s="80" t="n"/>
      <c r="AE54" s="81" t="n"/>
      <c r="AF54" s="266" t="n"/>
      <c r="AG54" s="136" t="n"/>
      <c r="AH54" s="266" t="n"/>
      <c r="AI54" s="129" t="n"/>
      <c r="AJ54" s="129" t="n"/>
      <c r="AK54" s="270" t="n"/>
      <c r="AL54" s="129" t="n"/>
      <c r="AM54" s="129" t="n"/>
      <c r="AN54" s="129" t="n"/>
      <c r="AO54" s="129" t="n"/>
    </row>
    <row r="55">
      <c r="G55" s="211" t="n"/>
      <c r="H55" s="211" t="n"/>
      <c r="I55" s="148" t="n"/>
      <c r="AC55" s="80" t="n"/>
      <c r="AD55" s="80" t="n"/>
      <c r="AE55" s="81" t="n"/>
      <c r="AF55" s="266" t="n"/>
      <c r="AG55" s="136" t="n"/>
      <c r="AH55" s="266" t="n"/>
      <c r="AI55" s="129" t="n"/>
      <c r="AJ55" s="129" t="n"/>
      <c r="AK55" s="270" t="n"/>
      <c r="AL55" s="129" t="n"/>
      <c r="AM55" s="129" t="n"/>
      <c r="AN55" s="129" t="n"/>
      <c r="AO55" s="129" t="n"/>
    </row>
    <row r="56">
      <c r="G56" s="211" t="n"/>
      <c r="H56" s="211" t="n"/>
      <c r="I56" s="148" t="n"/>
      <c r="AC56" s="80" t="n"/>
      <c r="AD56" s="80" t="n"/>
      <c r="AE56" s="81" t="n"/>
      <c r="AF56" s="266" t="n"/>
      <c r="AG56" s="136" t="n"/>
      <c r="AH56" s="266" t="n"/>
      <c r="AI56" s="129" t="n"/>
      <c r="AJ56" s="129" t="n"/>
      <c r="AK56" s="270" t="n"/>
      <c r="AL56" s="129" t="n"/>
      <c r="AM56" s="129" t="n"/>
      <c r="AN56" s="129" t="n"/>
      <c r="AO56" s="129" t="n"/>
    </row>
    <row r="57">
      <c r="G57" s="211" t="n"/>
      <c r="H57" s="211" t="n"/>
      <c r="I57" s="148" t="n"/>
      <c r="AC57" s="80" t="n"/>
      <c r="AD57" s="80" t="n"/>
      <c r="AE57" s="81" t="n"/>
      <c r="AF57" s="266" t="n"/>
      <c r="AG57" s="136" t="n"/>
      <c r="AH57" s="266" t="n"/>
      <c r="AI57" s="129" t="n"/>
      <c r="AJ57" s="129" t="n"/>
      <c r="AK57" s="270" t="n"/>
      <c r="AL57" s="129" t="n"/>
      <c r="AM57" s="129" t="n"/>
      <c r="AN57" s="129" t="n"/>
      <c r="AO57" s="129" t="n"/>
    </row>
    <row r="58">
      <c r="G58" s="211" t="n"/>
      <c r="H58" s="211" t="n"/>
      <c r="I58" s="148" t="n"/>
      <c r="AC58" s="80" t="n"/>
      <c r="AD58" s="80" t="n"/>
      <c r="AE58" s="81" t="n"/>
      <c r="AF58" s="266" t="n"/>
      <c r="AG58" s="136" t="n"/>
      <c r="AH58" s="266" t="n"/>
      <c r="AI58" s="129" t="n"/>
      <c r="AJ58" s="129" t="n"/>
      <c r="AK58" s="270" t="n"/>
      <c r="AL58" s="129" t="n"/>
      <c r="AM58" s="129" t="n"/>
      <c r="AN58" s="129" t="n"/>
      <c r="AO58" s="129" t="n"/>
    </row>
    <row r="59">
      <c r="G59" s="211" t="n"/>
      <c r="H59" s="211" t="n"/>
      <c r="I59" s="148" t="n"/>
      <c r="AC59" s="80" t="n"/>
      <c r="AD59" s="80" t="n"/>
      <c r="AE59" s="81" t="n"/>
      <c r="AF59" s="266" t="n"/>
      <c r="AG59" s="136" t="n"/>
      <c r="AH59" s="266" t="n"/>
      <c r="AI59" s="129" t="n"/>
      <c r="AJ59" s="129" t="n"/>
      <c r="AK59" s="270" t="n"/>
      <c r="AL59" s="129" t="n"/>
      <c r="AM59" s="129" t="n"/>
      <c r="AN59" s="129" t="n"/>
      <c r="AO59" s="129" t="n"/>
    </row>
    <row r="60">
      <c r="G60" s="211" t="n"/>
      <c r="H60" s="211" t="n"/>
      <c r="I60" s="148" t="n"/>
      <c r="AC60" s="80" t="n"/>
      <c r="AD60" s="80" t="n"/>
      <c r="AE60" s="81" t="n"/>
      <c r="AF60" s="266" t="n"/>
      <c r="AG60" s="136" t="n"/>
      <c r="AH60" s="266" t="n"/>
      <c r="AI60" s="129" t="n"/>
      <c r="AJ60" s="129" t="n"/>
      <c r="AK60" s="270" t="n"/>
      <c r="AL60" s="129" t="n"/>
      <c r="AM60" s="129" t="n"/>
      <c r="AN60" s="129" t="n"/>
      <c r="AO60" s="129" t="n"/>
    </row>
    <row r="61">
      <c r="F61" s="86" t="n"/>
      <c r="G61" s="211" t="n"/>
      <c r="H61" s="211" t="n"/>
      <c r="I61" s="148" t="n"/>
      <c r="AE61" s="129" t="n"/>
      <c r="AF61" s="266" t="n"/>
      <c r="AG61" s="135" t="n"/>
      <c r="AH61" s="270" t="n"/>
      <c r="AI61" s="129" t="n"/>
      <c r="AJ61" s="129" t="n"/>
      <c r="AK61" s="270" t="n"/>
      <c r="AL61" s="129" t="n"/>
      <c r="AM61" s="129" t="n"/>
      <c r="AN61" s="129" t="n"/>
      <c r="AO61" s="129" t="n"/>
    </row>
    <row r="62">
      <c r="F62" s="86" t="n"/>
      <c r="G62" s="211" t="n"/>
      <c r="H62" s="211" t="n"/>
      <c r="I62" s="148" t="n"/>
      <c r="AE62" s="129" t="n"/>
      <c r="AF62" s="266" t="n"/>
      <c r="AG62" s="135" t="n"/>
      <c r="AH62" s="270" t="n"/>
      <c r="AI62" s="129" t="n"/>
      <c r="AJ62" s="129" t="n"/>
      <c r="AK62" s="270" t="n"/>
      <c r="AL62" s="129" t="n"/>
      <c r="AM62" s="129" t="n"/>
      <c r="AN62" s="129" t="n"/>
      <c r="AO62" s="129" t="n"/>
    </row>
    <row r="63">
      <c r="F63" s="86" t="n"/>
      <c r="G63" s="211" t="n"/>
      <c r="H63" s="211" t="n"/>
      <c r="I63" s="148" t="n"/>
      <c r="AE63" s="128" t="n"/>
      <c r="AF63" s="135" t="n"/>
      <c r="AG63" s="135" t="n"/>
      <c r="AH63" s="129" t="n"/>
      <c r="AI63" s="137" t="n"/>
      <c r="AJ63" s="137" t="n"/>
      <c r="AK63" s="137" t="n"/>
      <c r="AL63" s="86" t="n"/>
      <c r="AM63" s="86" t="n"/>
      <c r="AN63" s="86" t="n"/>
    </row>
    <row r="64">
      <c r="F64" s="86" t="n"/>
      <c r="G64" s="211" t="n"/>
      <c r="H64" s="211" t="n"/>
      <c r="I64" s="148" t="n"/>
      <c r="AE64" s="128" t="n"/>
      <c r="AF64" s="135" t="n"/>
      <c r="AG64" s="135" t="n"/>
      <c r="AH64" s="129" t="n"/>
      <c r="AI64" s="137" t="n"/>
      <c r="AJ64" s="137" t="n"/>
      <c r="AK64" s="137" t="n"/>
      <c r="AL64" s="86" t="n"/>
      <c r="AM64" s="86" t="n"/>
      <c r="AN64" s="86" t="n"/>
    </row>
    <row r="65">
      <c r="F65" s="86" t="n"/>
      <c r="G65" s="211" t="n"/>
      <c r="H65" s="211" t="n"/>
      <c r="I65" s="148" t="n"/>
      <c r="AE65" s="128" t="n"/>
      <c r="AF65" s="135" t="n"/>
      <c r="AG65" s="135" t="n"/>
      <c r="AH65" s="129" t="n"/>
      <c r="AI65" s="137" t="n"/>
      <c r="AJ65" s="137" t="n"/>
      <c r="AK65" s="137" t="n"/>
      <c r="AL65" s="86" t="n"/>
      <c r="AM65" s="86" t="n"/>
      <c r="AN65" s="86" t="n"/>
    </row>
    <row r="66">
      <c r="F66" s="86" t="n"/>
      <c r="G66" s="211" t="n"/>
      <c r="H66" s="211" t="n"/>
      <c r="I66" s="148" t="n"/>
      <c r="AE66" s="128" t="n"/>
      <c r="AF66" s="135" t="n"/>
      <c r="AG66" s="135" t="n"/>
      <c r="AH66" s="129" t="n"/>
      <c r="AI66" s="137" t="n"/>
      <c r="AJ66" s="137" t="n"/>
      <c r="AK66" s="137" t="n"/>
      <c r="AL66" s="86" t="n"/>
      <c r="AM66" s="86" t="n"/>
      <c r="AN66" s="86" t="n"/>
    </row>
    <row r="67">
      <c r="F67" s="86" t="n"/>
      <c r="G67" s="211" t="n"/>
      <c r="H67" s="211" t="n"/>
      <c r="I67" s="148" t="n"/>
      <c r="AE67" s="128" t="n"/>
      <c r="AF67" s="135" t="n"/>
      <c r="AG67" s="135" t="n"/>
      <c r="AH67" s="129" t="n"/>
      <c r="AI67" s="137" t="n"/>
      <c r="AJ67" s="137" t="n"/>
      <c r="AK67" s="137" t="n"/>
      <c r="AL67" s="86" t="n"/>
      <c r="AM67" s="86" t="n"/>
      <c r="AN67" s="86" t="n"/>
    </row>
    <row r="68">
      <c r="F68" s="86" t="n"/>
      <c r="G68" s="211" t="n"/>
      <c r="H68" s="211" t="n"/>
      <c r="I68" s="148" t="n"/>
      <c r="AE68" s="128" t="n"/>
      <c r="AF68" s="135" t="n"/>
      <c r="AG68" s="135" t="n"/>
      <c r="AH68" s="129" t="n"/>
      <c r="AI68" s="137" t="n"/>
      <c r="AJ68" s="137" t="n"/>
      <c r="AK68" s="137" t="n"/>
      <c r="AL68" s="86" t="n"/>
      <c r="AM68" s="86" t="n"/>
      <c r="AN68" s="86" t="n"/>
    </row>
    <row r="69">
      <c r="F69" s="86" t="n"/>
      <c r="G69" s="211" t="n"/>
      <c r="H69" s="211" t="n"/>
      <c r="I69" s="148" t="n"/>
      <c r="AE69" s="128" t="n"/>
      <c r="AF69" s="135" t="n"/>
      <c r="AG69" s="135" t="n"/>
      <c r="AH69" s="129" t="n"/>
      <c r="AI69" s="137" t="n"/>
      <c r="AJ69" s="137" t="n"/>
      <c r="AK69" s="137" t="n"/>
      <c r="AL69" s="86" t="n"/>
      <c r="AM69" s="86" t="n"/>
      <c r="AN69" s="86" t="n"/>
    </row>
    <row r="70">
      <c r="F70" s="86" t="n"/>
      <c r="G70" s="211" t="n"/>
      <c r="H70" s="211" t="n"/>
      <c r="I70" s="148" t="n"/>
      <c r="AE70" s="128" t="n"/>
      <c r="AF70" s="135" t="n"/>
      <c r="AG70" s="135" t="n"/>
      <c r="AH70" s="129" t="n"/>
      <c r="AI70" s="137" t="n"/>
      <c r="AJ70" s="137" t="n"/>
      <c r="AK70" s="137" t="n"/>
      <c r="AL70" s="86" t="n"/>
      <c r="AM70" s="86" t="n"/>
      <c r="AN70" s="86" t="n"/>
    </row>
    <row r="71">
      <c r="F71" s="86" t="n"/>
      <c r="G71" s="211" t="n"/>
      <c r="H71" s="211" t="n"/>
      <c r="I71" s="148" t="n"/>
      <c r="AE71" s="128" t="n"/>
      <c r="AF71" s="135" t="n"/>
      <c r="AG71" s="135" t="n"/>
      <c r="AH71" s="129" t="n"/>
      <c r="AI71" s="137" t="n"/>
      <c r="AJ71" s="137" t="n"/>
      <c r="AK71" s="137" t="n"/>
      <c r="AL71" s="86" t="n"/>
      <c r="AM71" s="86" t="n"/>
      <c r="AN71" s="86" t="n"/>
    </row>
    <row r="72">
      <c r="F72" s="86" t="n"/>
      <c r="G72" s="211" t="n"/>
      <c r="H72" s="211" t="n"/>
      <c r="I72" s="148" t="n"/>
      <c r="AE72" s="128" t="n"/>
      <c r="AF72" s="135" t="n"/>
      <c r="AG72" s="135" t="n"/>
      <c r="AH72" s="129" t="n"/>
      <c r="AI72" s="137" t="n"/>
      <c r="AJ72" s="137" t="n"/>
      <c r="AK72" s="137" t="n"/>
      <c r="AL72" s="86" t="n"/>
      <c r="AM72" s="86" t="n"/>
      <c r="AN72" s="86" t="n"/>
    </row>
    <row r="73">
      <c r="F73" s="86" t="n"/>
      <c r="G73" s="211" t="n"/>
      <c r="H73" s="211" t="n"/>
      <c r="I73" s="148" t="n"/>
      <c r="AE73" s="128" t="n"/>
      <c r="AF73" s="135" t="n"/>
      <c r="AG73" s="135" t="n"/>
      <c r="AH73" s="129" t="n"/>
      <c r="AI73" s="137" t="n"/>
      <c r="AJ73" s="137" t="n"/>
      <c r="AK73" s="137" t="n"/>
      <c r="AL73" s="86" t="n"/>
      <c r="AM73" s="86" t="n"/>
      <c r="AN73" s="86" t="n"/>
    </row>
    <row r="74">
      <c r="F74" s="86" t="n"/>
      <c r="G74" s="211" t="n"/>
      <c r="H74" s="211" t="n"/>
      <c r="I74" s="148" t="n"/>
      <c r="AE74" s="128" t="n"/>
      <c r="AF74" s="135" t="n"/>
      <c r="AG74" s="135" t="n"/>
      <c r="AH74" s="129" t="n"/>
      <c r="AI74" s="137" t="n"/>
      <c r="AJ74" s="137" t="n"/>
      <c r="AK74" s="137" t="n"/>
      <c r="AL74" s="86" t="n"/>
      <c r="AM74" s="86" t="n"/>
      <c r="AN74" s="86" t="n"/>
    </row>
    <row r="75">
      <c r="F75" s="86" t="n"/>
      <c r="G75" s="211" t="n"/>
      <c r="H75" s="211" t="n"/>
      <c r="I75" s="148" t="n"/>
      <c r="AE75" s="128" t="n"/>
      <c r="AF75" s="135" t="n"/>
      <c r="AG75" s="135" t="n"/>
      <c r="AH75" s="129" t="n"/>
      <c r="AI75" s="137" t="n"/>
      <c r="AJ75" s="137" t="n"/>
      <c r="AK75" s="137" t="n"/>
      <c r="AL75" s="86" t="n"/>
      <c r="AM75" s="86" t="n"/>
      <c r="AN75" s="86" t="n"/>
    </row>
    <row r="76">
      <c r="F76" s="86" t="n"/>
      <c r="G76" s="211" t="n"/>
      <c r="H76" s="211" t="n"/>
      <c r="I76" s="148" t="n"/>
      <c r="AE76" s="128" t="n"/>
      <c r="AF76" s="135" t="n"/>
      <c r="AG76" s="135" t="n"/>
      <c r="AH76" s="129" t="n"/>
      <c r="AI76" s="137" t="n"/>
      <c r="AJ76" s="137" t="n"/>
      <c r="AK76" s="137" t="n"/>
      <c r="AL76" s="86" t="n"/>
      <c r="AM76" s="86" t="n"/>
      <c r="AN76" s="86" t="n"/>
    </row>
    <row r="77">
      <c r="F77" s="86" t="n"/>
      <c r="G77" s="211" t="n"/>
      <c r="H77" s="211" t="n"/>
      <c r="I77" s="148" t="n"/>
      <c r="AE77" s="128" t="n"/>
      <c r="AF77" s="135" t="n"/>
      <c r="AG77" s="135" t="n"/>
      <c r="AH77" s="129" t="n"/>
      <c r="AI77" s="137" t="n"/>
      <c r="AJ77" s="137" t="n"/>
      <c r="AK77" s="137" t="n"/>
      <c r="AL77" s="86" t="n"/>
      <c r="AM77" s="86" t="n"/>
      <c r="AN77" s="86" t="n"/>
    </row>
    <row r="78">
      <c r="F78" s="86" t="n"/>
      <c r="G78" s="211" t="n"/>
      <c r="H78" s="211" t="n"/>
      <c r="I78" s="148" t="n"/>
      <c r="AE78" s="128" t="n"/>
      <c r="AF78" s="135" t="n"/>
      <c r="AG78" s="135" t="n"/>
      <c r="AH78" s="129" t="n"/>
      <c r="AI78" s="137" t="n"/>
      <c r="AJ78" s="137" t="n"/>
      <c r="AK78" s="137" t="n"/>
      <c r="AL78" s="86" t="n"/>
      <c r="AM78" s="86" t="n"/>
      <c r="AN78" s="86" t="n"/>
    </row>
    <row r="79">
      <c r="F79" s="86" t="n"/>
      <c r="G79" s="211" t="n"/>
      <c r="H79" s="211" t="n"/>
      <c r="I79" s="148" t="n"/>
      <c r="AE79" s="128" t="n"/>
      <c r="AF79" s="135" t="n"/>
      <c r="AG79" s="135" t="n"/>
      <c r="AH79" s="129" t="n"/>
      <c r="AI79" s="137" t="n"/>
      <c r="AJ79" s="137" t="n"/>
      <c r="AK79" s="137" t="n"/>
      <c r="AL79" s="86" t="n"/>
      <c r="AM79" s="86" t="n"/>
      <c r="AN79" s="86" t="n"/>
    </row>
    <row r="80">
      <c r="F80" s="86" t="n"/>
      <c r="G80" s="211" t="n"/>
      <c r="H80" s="211" t="n"/>
      <c r="I80" s="148" t="n"/>
      <c r="AE80" s="128" t="n"/>
      <c r="AF80" s="135" t="n"/>
      <c r="AG80" s="135" t="n"/>
      <c r="AH80" s="129" t="n"/>
      <c r="AI80" s="137" t="n"/>
      <c r="AJ80" s="137" t="n"/>
      <c r="AK80" s="137" t="n"/>
      <c r="AL80" s="86" t="n"/>
      <c r="AM80" s="86" t="n"/>
      <c r="AN80" s="86" t="n"/>
    </row>
    <row r="81">
      <c r="F81" s="86" t="n"/>
      <c r="G81" s="211" t="n"/>
      <c r="H81" s="211" t="n"/>
      <c r="I81" s="148" t="n"/>
      <c r="AE81" s="128" t="n"/>
      <c r="AF81" s="135" t="n"/>
      <c r="AG81" s="135" t="n"/>
      <c r="AH81" s="129" t="n"/>
      <c r="AI81" s="137" t="n"/>
      <c r="AJ81" s="137" t="n"/>
      <c r="AK81" s="137" t="n"/>
      <c r="AL81" s="86" t="n"/>
      <c r="AM81" s="86" t="n"/>
      <c r="AN81" s="86" t="n"/>
    </row>
    <row r="82">
      <c r="F82" s="86" t="n"/>
      <c r="G82" s="211" t="n"/>
      <c r="H82" s="211" t="n"/>
      <c r="I82" s="148" t="n"/>
      <c r="AE82" s="128" t="n"/>
      <c r="AF82" s="135" t="n"/>
      <c r="AG82" s="135" t="n"/>
      <c r="AH82" s="129" t="n"/>
      <c r="AI82" s="137" t="n"/>
      <c r="AJ82" s="137" t="n"/>
      <c r="AK82" s="137" t="n"/>
      <c r="AL82" s="86" t="n"/>
      <c r="AM82" s="86" t="n"/>
      <c r="AN82" s="86" t="n"/>
    </row>
    <row r="83">
      <c r="F83" s="86" t="n"/>
      <c r="G83" s="211" t="n"/>
      <c r="H83" s="211" t="n"/>
      <c r="I83" s="148" t="n"/>
      <c r="AE83" s="128" t="n"/>
      <c r="AF83" s="135" t="n"/>
      <c r="AG83" s="135" t="n"/>
      <c r="AH83" s="129" t="n"/>
      <c r="AI83" s="137" t="n"/>
      <c r="AJ83" s="137" t="n"/>
      <c r="AK83" s="137" t="n"/>
      <c r="AL83" s="86" t="n"/>
      <c r="AM83" s="86" t="n"/>
      <c r="AN83" s="86" t="n"/>
    </row>
    <row r="84">
      <c r="F84" s="86" t="n"/>
      <c r="G84" s="211" t="n"/>
      <c r="H84" s="211" t="n"/>
      <c r="I84" s="148" t="n"/>
      <c r="AE84" s="128" t="n"/>
      <c r="AF84" s="135" t="n"/>
      <c r="AG84" s="135" t="n"/>
      <c r="AH84" s="129" t="n"/>
      <c r="AI84" s="137" t="n"/>
      <c r="AJ84" s="137" t="n"/>
      <c r="AK84" s="137" t="n"/>
      <c r="AL84" s="86" t="n"/>
      <c r="AM84" s="86" t="n"/>
      <c r="AN84" s="86" t="n"/>
    </row>
    <row r="85">
      <c r="F85" s="86" t="n"/>
      <c r="G85" s="211" t="n"/>
      <c r="H85" s="211" t="n"/>
      <c r="I85" s="148" t="n"/>
      <c r="AE85" s="128" t="n"/>
      <c r="AF85" s="135" t="n"/>
      <c r="AG85" s="135" t="n"/>
      <c r="AH85" s="129" t="n"/>
      <c r="AI85" s="137" t="n"/>
      <c r="AJ85" s="137" t="n"/>
      <c r="AK85" s="137" t="n"/>
      <c r="AL85" s="86" t="n"/>
      <c r="AM85" s="86" t="n"/>
      <c r="AN85" s="86" t="n"/>
    </row>
    <row r="86">
      <c r="F86" s="86" t="n"/>
      <c r="G86" s="211" t="n"/>
      <c r="H86" s="211" t="n"/>
      <c r="I86" s="148" t="n"/>
      <c r="AE86" s="128" t="n"/>
      <c r="AF86" s="135" t="n"/>
      <c r="AG86" s="135" t="n"/>
      <c r="AH86" s="129" t="n"/>
      <c r="AI86" s="137" t="n"/>
      <c r="AJ86" s="137" t="n"/>
      <c r="AK86" s="137" t="n"/>
      <c r="AL86" s="86" t="n"/>
      <c r="AM86" s="86" t="n"/>
      <c r="AN86" s="86" t="n"/>
    </row>
    <row r="87">
      <c r="F87" s="86" t="n"/>
      <c r="G87" s="211" t="n"/>
      <c r="H87" s="211" t="n"/>
      <c r="I87" s="148" t="n"/>
      <c r="AE87" s="128" t="n"/>
      <c r="AF87" s="135" t="n"/>
      <c r="AG87" s="135" t="n"/>
      <c r="AH87" s="129" t="n"/>
      <c r="AI87" s="137" t="n"/>
      <c r="AJ87" s="137" t="n"/>
      <c r="AK87" s="137" t="n"/>
      <c r="AL87" s="86" t="n"/>
      <c r="AM87" s="86" t="n"/>
      <c r="AN87" s="86" t="n"/>
    </row>
    <row r="88">
      <c r="F88" s="86" t="n"/>
      <c r="G88" s="211" t="n"/>
      <c r="H88" s="211" t="n"/>
      <c r="I88" s="148" t="n"/>
      <c r="AC88" s="80" t="n"/>
      <c r="AD88" s="80" t="n"/>
      <c r="AE88" s="128" t="n"/>
      <c r="AF88" s="129" t="n"/>
      <c r="AG88" s="129" t="n"/>
      <c r="AH88" s="129" t="n"/>
      <c r="AI88" s="137" t="n"/>
      <c r="AJ88" s="137" t="n"/>
      <c r="AK88" s="137" t="n"/>
      <c r="AL88" s="86" t="n"/>
      <c r="AM88" s="86" t="n"/>
      <c r="AN88" s="86" t="n"/>
    </row>
    <row r="89">
      <c r="F89" s="86" t="n"/>
      <c r="G89" s="211" t="n"/>
      <c r="H89" s="211" t="n"/>
      <c r="I89" s="148" t="n"/>
      <c r="AE89" s="128" t="n"/>
      <c r="AF89" s="208" t="n"/>
    </row>
    <row r="90">
      <c r="F90" s="86" t="n"/>
      <c r="G90" s="211" t="n"/>
      <c r="H90" s="211" t="n"/>
      <c r="I90" s="148" t="n"/>
      <c r="AD90" s="127" t="n"/>
      <c r="AE90" s="128" t="n"/>
    </row>
    <row r="91">
      <c r="F91" s="86" t="n"/>
      <c r="G91" s="211" t="n"/>
      <c r="H91" s="211" t="n"/>
      <c r="I91" s="148" t="n"/>
      <c r="AE91" s="128" t="n"/>
      <c r="AF91" s="138" t="n"/>
      <c r="AG91" s="138" t="n"/>
    </row>
    <row r="92">
      <c r="F92" s="86" t="n"/>
      <c r="G92" s="211" t="n"/>
      <c r="H92" s="211" t="n"/>
      <c r="I92" s="148" t="n"/>
      <c r="AC92" s="80" t="n"/>
      <c r="AE92" s="128" t="n"/>
      <c r="AF92" s="138" t="n"/>
      <c r="AG92" s="138" t="n"/>
      <c r="AH92" s="80" t="n"/>
    </row>
    <row r="93">
      <c r="F93" s="86" t="n"/>
      <c r="G93" s="211" t="n"/>
      <c r="H93" s="211" t="n"/>
      <c r="I93" s="148" t="n"/>
      <c r="AC93" s="80" t="n"/>
      <c r="AE93" s="128" t="n"/>
      <c r="AF93" s="138" t="n"/>
      <c r="AG93" s="138" t="n"/>
      <c r="AH93" s="80" t="n"/>
    </row>
    <row r="94">
      <c r="F94" s="86" t="n"/>
      <c r="G94" s="211" t="n"/>
      <c r="H94" s="211" t="n"/>
      <c r="I94" s="148" t="n"/>
      <c r="AE94" s="128" t="n"/>
    </row>
    <row r="95">
      <c r="F95" s="86" t="n"/>
      <c r="G95" s="211" t="n"/>
      <c r="H95" s="211" t="n"/>
      <c r="I95" s="148" t="n"/>
      <c r="AD95" s="127" t="n"/>
      <c r="AE95" s="128" t="n"/>
      <c r="AF95" s="123" t="n"/>
      <c r="AG95" s="123" t="n"/>
    </row>
    <row r="96">
      <c r="G96" s="211" t="n"/>
      <c r="H96" s="211" t="n"/>
      <c r="I96" s="148" t="n"/>
      <c r="AC96" s="80" t="n"/>
      <c r="AD96" s="80" t="n"/>
      <c r="AE96" s="139" t="n"/>
      <c r="AF96" s="123" t="n"/>
      <c r="AG96" s="123" t="n"/>
    </row>
    <row r="97">
      <c r="G97" s="211" t="n"/>
      <c r="H97" s="211" t="n"/>
      <c r="I97" s="148" t="n"/>
      <c r="AF97" s="123" t="n"/>
    </row>
    <row r="98" customFormat="1" s="49">
      <c r="B98" s="211" t="n"/>
      <c r="C98" s="211" t="n"/>
      <c r="D98" s="211" t="n"/>
      <c r="E98" s="211" t="n"/>
      <c r="F98" s="211" t="n"/>
      <c r="G98" s="211" t="n"/>
      <c r="H98" s="211" t="n"/>
      <c r="I98" s="49" t="n"/>
      <c r="J98" s="211" t="n"/>
      <c r="K98" s="211" t="n"/>
      <c r="L98" s="211" t="n"/>
      <c r="M98" s="211" t="n"/>
      <c r="N98" s="211" t="n"/>
      <c r="O98" s="211" t="n"/>
      <c r="P98" s="211" t="n"/>
      <c r="Q98" s="211" t="n"/>
      <c r="R98" s="211" t="n"/>
      <c r="S98" s="142" t="n"/>
      <c r="T98" s="142" t="n"/>
      <c r="U98" s="142" t="n"/>
      <c r="V98" s="142" t="n"/>
      <c r="W98" s="142" t="n"/>
      <c r="X98" s="142" t="n"/>
      <c r="Y98" s="142" t="n"/>
      <c r="Z98" s="211" t="n"/>
      <c r="AA98" s="211" t="n"/>
      <c r="AB98" s="122" t="n"/>
      <c r="AC98" s="80" t="n"/>
      <c r="AD98" s="80" t="n"/>
      <c r="AE98" s="128" t="n"/>
      <c r="AF98" s="138" t="n"/>
      <c r="AG98" s="138" t="n"/>
      <c r="AH98" s="80" t="n"/>
      <c r="AI98" s="49" t="n"/>
      <c r="AJ98" s="49" t="n"/>
      <c r="AK98" s="49" t="n"/>
      <c r="AL98" s="211" t="n"/>
      <c r="AM98" s="211" t="n"/>
      <c r="AN98" s="211" t="n"/>
      <c r="AO98" s="211" t="n"/>
    </row>
    <row r="99">
      <c r="G99" s="211" t="n"/>
      <c r="H99" s="211" t="n"/>
      <c r="I99" s="148" t="n"/>
    </row>
    <row r="100" customFormat="1" s="49">
      <c r="B100" s="211" t="n"/>
      <c r="C100" s="211" t="n"/>
      <c r="D100" s="211" t="n"/>
      <c r="E100" s="211" t="n"/>
      <c r="F100" s="211" t="n"/>
      <c r="G100" s="211" t="n"/>
      <c r="H100" s="211" t="n"/>
      <c r="I100" s="49" t="n"/>
      <c r="J100" s="211" t="n"/>
      <c r="K100" s="211" t="n"/>
      <c r="L100" s="211" t="n"/>
      <c r="M100" s="211" t="n"/>
      <c r="N100" s="211" t="n"/>
      <c r="O100" s="211" t="n"/>
      <c r="P100" s="211" t="n"/>
      <c r="Q100" s="211" t="n"/>
      <c r="R100" s="211" t="n"/>
      <c r="S100" s="142" t="n"/>
      <c r="T100" s="142" t="n"/>
      <c r="U100" s="142" t="n"/>
      <c r="V100" s="142" t="n"/>
      <c r="W100" s="142" t="n"/>
      <c r="X100" s="142" t="n"/>
      <c r="Y100" s="142" t="n"/>
      <c r="Z100" s="211" t="n"/>
      <c r="AA100" s="211" t="n"/>
      <c r="AB100" s="104" t="n"/>
      <c r="AC100" s="122" t="n"/>
      <c r="AD100" s="127" t="n"/>
      <c r="AE100" s="122" t="n"/>
      <c r="AF100" s="122" t="n"/>
      <c r="AG100" s="122" t="n"/>
      <c r="AH100" s="122" t="n"/>
      <c r="AI100" s="49" t="n"/>
      <c r="AJ100" s="49" t="n"/>
      <c r="AK100" s="49" t="n"/>
      <c r="AL100" s="211" t="n"/>
      <c r="AM100" s="211" t="n"/>
      <c r="AN100" s="211" t="n"/>
      <c r="AO100" s="211" t="n"/>
    </row>
    <row r="101" customFormat="1" s="49">
      <c r="B101" s="211" t="n"/>
      <c r="C101" s="211" t="n"/>
      <c r="D101" s="211" t="n"/>
      <c r="E101" s="211" t="n"/>
      <c r="F101" s="211" t="n"/>
      <c r="G101" s="211" t="n"/>
      <c r="H101" s="211" t="n"/>
      <c r="I101" s="49" t="n"/>
      <c r="J101" s="211" t="n"/>
      <c r="K101" s="211" t="n"/>
      <c r="L101" s="211" t="n"/>
      <c r="M101" s="211" t="n"/>
      <c r="N101" s="211" t="n"/>
      <c r="O101" s="211" t="n"/>
      <c r="P101" s="211" t="n"/>
      <c r="Q101" s="211" t="n"/>
      <c r="R101" s="211" t="n"/>
      <c r="S101" s="142" t="n"/>
      <c r="T101" s="142" t="n"/>
      <c r="U101" s="142" t="n"/>
      <c r="V101" s="142" t="n"/>
      <c r="W101" s="142" t="n"/>
      <c r="X101" s="142" t="n"/>
      <c r="Y101" s="142" t="n"/>
      <c r="Z101" s="211" t="n"/>
      <c r="AA101" s="211" t="n"/>
      <c r="AB101" s="104" t="n"/>
      <c r="AC101" s="122" t="n"/>
      <c r="AD101" s="80" t="n"/>
      <c r="AE101" s="122" t="n"/>
      <c r="AF101" s="126" t="n"/>
      <c r="AG101" s="123" t="n"/>
      <c r="AH101" s="122" t="n"/>
      <c r="AI101" s="49" t="n"/>
      <c r="AJ101" s="49" t="n"/>
      <c r="AK101" s="49" t="n"/>
      <c r="AL101" s="211" t="n"/>
      <c r="AM101" s="211" t="n"/>
      <c r="AN101" s="211" t="n"/>
      <c r="AO101" s="211" t="n"/>
    </row>
    <row r="102" customFormat="1" s="49">
      <c r="B102" s="211" t="n"/>
      <c r="C102" s="211" t="n"/>
      <c r="D102" s="211" t="n"/>
      <c r="E102" s="211" t="n"/>
      <c r="F102" s="211" t="n"/>
      <c r="G102" s="211" t="n"/>
      <c r="H102" s="211" t="n"/>
      <c r="I102" s="49" t="n"/>
      <c r="J102" s="211" t="n"/>
      <c r="K102" s="211" t="n"/>
      <c r="L102" s="211" t="n"/>
      <c r="M102" s="211" t="n"/>
      <c r="N102" s="211" t="n"/>
      <c r="O102" s="211" t="n"/>
      <c r="P102" s="211" t="n"/>
      <c r="Q102" s="211" t="n"/>
      <c r="R102" s="211" t="n"/>
      <c r="S102" s="142" t="n"/>
      <c r="T102" s="142" t="n"/>
      <c r="U102" s="142" t="n"/>
      <c r="V102" s="142" t="n"/>
      <c r="W102" s="142" t="n"/>
      <c r="X102" s="142" t="n"/>
      <c r="Y102" s="142" t="n"/>
      <c r="Z102" s="211" t="n"/>
      <c r="AA102" s="211" t="n"/>
      <c r="AB102" s="104" t="n"/>
      <c r="AC102" s="122" t="n"/>
      <c r="AD102" s="80" t="n"/>
      <c r="AE102" s="122" t="n"/>
      <c r="AF102" s="126" t="n"/>
      <c r="AG102" s="123" t="n"/>
      <c r="AH102" s="122" t="n"/>
      <c r="AI102" s="49" t="n"/>
      <c r="AJ102" s="49" t="n"/>
      <c r="AK102" s="49" t="n"/>
      <c r="AL102" s="211" t="n"/>
      <c r="AM102" s="211" t="n"/>
      <c r="AN102" s="211" t="n"/>
      <c r="AO102" s="211" t="n"/>
    </row>
    <row r="103" customFormat="1" s="49">
      <c r="B103" s="211" t="n"/>
      <c r="C103" s="211" t="n"/>
      <c r="D103" s="211" t="n"/>
      <c r="E103" s="211" t="n"/>
      <c r="F103" s="211" t="n"/>
      <c r="G103" s="211" t="n"/>
      <c r="H103" s="211" t="n"/>
      <c r="I103" s="49" t="n"/>
      <c r="J103" s="211" t="n"/>
      <c r="K103" s="211" t="n"/>
      <c r="L103" s="211" t="n"/>
      <c r="M103" s="211" t="n"/>
      <c r="N103" s="211" t="n"/>
      <c r="O103" s="211" t="n"/>
      <c r="P103" s="211" t="n"/>
      <c r="Q103" s="211" t="n"/>
      <c r="R103" s="211" t="n"/>
      <c r="S103" s="142" t="n"/>
      <c r="T103" s="142" t="n"/>
      <c r="U103" s="142" t="n"/>
      <c r="V103" s="142" t="n"/>
      <c r="W103" s="142" t="n"/>
      <c r="X103" s="142" t="n"/>
      <c r="Y103" s="142" t="n"/>
      <c r="Z103" s="211" t="n"/>
      <c r="AA103" s="211" t="n"/>
      <c r="AB103" s="104" t="n"/>
      <c r="AC103" s="122" t="n"/>
      <c r="AD103" s="80" t="n"/>
      <c r="AE103" s="122" t="n"/>
      <c r="AF103" s="126" t="n"/>
      <c r="AG103" s="123" t="n"/>
      <c r="AH103" s="122" t="n"/>
      <c r="AI103" s="49" t="n"/>
      <c r="AJ103" s="49" t="n"/>
      <c r="AK103" s="49" t="n"/>
      <c r="AL103" s="211" t="n"/>
      <c r="AM103" s="211" t="n"/>
      <c r="AN103" s="211" t="n"/>
      <c r="AO103" s="211" t="n"/>
    </row>
    <row r="104" customFormat="1" s="49">
      <c r="B104" s="211" t="n"/>
      <c r="C104" s="211" t="n"/>
      <c r="D104" s="211" t="n"/>
      <c r="E104" s="211" t="n"/>
      <c r="F104" s="211" t="n"/>
      <c r="G104" s="211" t="n"/>
      <c r="H104" s="211" t="n"/>
      <c r="I104" s="49" t="n"/>
      <c r="J104" s="211" t="n"/>
      <c r="K104" s="211" t="n"/>
      <c r="L104" s="211" t="n"/>
      <c r="M104" s="211" t="n"/>
      <c r="N104" s="211" t="n"/>
      <c r="O104" s="211" t="n"/>
      <c r="P104" s="211" t="n"/>
      <c r="Q104" s="211" t="n"/>
      <c r="R104" s="211" t="n"/>
      <c r="S104" s="142" t="n"/>
      <c r="T104" s="142" t="n"/>
      <c r="U104" s="142" t="n"/>
      <c r="V104" s="142" t="n"/>
      <c r="W104" s="142" t="n"/>
      <c r="X104" s="142" t="n"/>
      <c r="Y104" s="142" t="n"/>
      <c r="Z104" s="211" t="n"/>
      <c r="AA104" s="211" t="n"/>
      <c r="AB104" s="104" t="n"/>
      <c r="AC104" s="122" t="n"/>
      <c r="AD104" s="80" t="n"/>
      <c r="AE104" s="122" t="n"/>
      <c r="AF104" s="126" t="n"/>
      <c r="AG104" s="123" t="n"/>
      <c r="AH104" s="122" t="n"/>
      <c r="AI104" s="49" t="n"/>
      <c r="AJ104" s="49" t="n"/>
      <c r="AK104" s="49" t="n"/>
      <c r="AL104" s="211" t="n"/>
      <c r="AM104" s="211" t="n"/>
      <c r="AN104" s="211" t="n"/>
      <c r="AO104" s="211" t="n"/>
    </row>
    <row r="105" customFormat="1" s="49">
      <c r="B105" s="211" t="n"/>
      <c r="C105" s="211" t="n"/>
      <c r="D105" s="211" t="n"/>
      <c r="E105" s="211" t="n"/>
      <c r="F105" s="211" t="n"/>
      <c r="G105" s="211" t="n"/>
      <c r="H105" s="211" t="n"/>
      <c r="I105" s="49" t="n"/>
      <c r="J105" s="211" t="n"/>
      <c r="K105" s="211" t="n"/>
      <c r="L105" s="211" t="n"/>
      <c r="M105" s="211" t="n"/>
      <c r="N105" s="211" t="n"/>
      <c r="O105" s="211" t="n"/>
      <c r="P105" s="211" t="n"/>
      <c r="Q105" s="211" t="n"/>
      <c r="R105" s="211" t="n"/>
      <c r="S105" s="142" t="n"/>
      <c r="T105" s="142" t="n"/>
      <c r="U105" s="142" t="n"/>
      <c r="V105" s="142" t="n"/>
      <c r="W105" s="142" t="n"/>
      <c r="X105" s="142" t="n"/>
      <c r="Y105" s="142" t="n"/>
      <c r="Z105" s="211" t="n"/>
      <c r="AA105" s="211" t="n"/>
      <c r="AB105" s="104" t="n"/>
      <c r="AC105" s="140" t="n"/>
      <c r="AD105" s="140" t="n"/>
      <c r="AE105" s="140" t="n"/>
      <c r="AF105" s="138" t="n"/>
      <c r="AG105" s="138" t="n"/>
      <c r="AH105" s="122" t="n"/>
      <c r="AI105" s="49" t="n"/>
      <c r="AJ105" s="49" t="n"/>
      <c r="AK105" s="49" t="n"/>
      <c r="AL105" s="211" t="n"/>
      <c r="AM105" s="211" t="n"/>
      <c r="AN105" s="211" t="n"/>
      <c r="AO105" s="211" t="n"/>
    </row>
    <row r="106" customFormat="1" s="49">
      <c r="B106" s="211" t="n"/>
      <c r="C106" s="211" t="n"/>
      <c r="D106" s="211" t="n"/>
      <c r="E106" s="211" t="n"/>
      <c r="F106" s="211" t="n"/>
      <c r="G106" s="211" t="n"/>
      <c r="H106" s="211" t="n"/>
      <c r="I106" s="49" t="n"/>
      <c r="J106" s="211" t="n"/>
      <c r="K106" s="211" t="n"/>
      <c r="L106" s="211" t="n"/>
      <c r="M106" s="211" t="n"/>
      <c r="N106" s="211" t="n"/>
      <c r="O106" s="211" t="n"/>
      <c r="P106" s="211" t="n"/>
      <c r="Q106" s="211" t="n"/>
      <c r="R106" s="211" t="n"/>
      <c r="S106" s="142" t="n"/>
      <c r="T106" s="142" t="n"/>
      <c r="U106" s="142" t="n"/>
      <c r="V106" s="142" t="n"/>
      <c r="W106" s="142" t="n"/>
      <c r="X106" s="142" t="n"/>
      <c r="Y106" s="142" t="n"/>
      <c r="Z106" s="211" t="n"/>
      <c r="AA106" s="211" t="n"/>
      <c r="AB106" s="104" t="n"/>
      <c r="AC106" s="140" t="n"/>
      <c r="AD106" s="140" t="n"/>
      <c r="AE106" s="140" t="n"/>
      <c r="AF106" s="138" t="n"/>
      <c r="AG106" s="138" t="n"/>
      <c r="AH106" s="122" t="n"/>
      <c r="AI106" s="49" t="n"/>
      <c r="AJ106" s="49" t="n"/>
      <c r="AK106" s="49" t="n"/>
      <c r="AL106" s="211" t="n"/>
      <c r="AM106" s="211" t="n"/>
      <c r="AN106" s="211" t="n"/>
      <c r="AO106" s="211" t="n"/>
    </row>
    <row r="107" customFormat="1" s="49">
      <c r="B107" s="211" t="n"/>
      <c r="C107" s="211" t="n"/>
      <c r="D107" s="211" t="n"/>
      <c r="E107" s="211" t="n"/>
      <c r="F107" s="211" t="n"/>
      <c r="G107" s="211" t="n"/>
      <c r="H107" s="211" t="n"/>
      <c r="I107" s="49" t="n"/>
      <c r="J107" s="211" t="n"/>
      <c r="K107" s="211" t="n"/>
      <c r="L107" s="211" t="n"/>
      <c r="M107" s="211" t="n"/>
      <c r="N107" s="211" t="n"/>
      <c r="O107" s="211" t="n"/>
      <c r="P107" s="211" t="n"/>
      <c r="Q107" s="211" t="n"/>
      <c r="R107" s="211" t="n"/>
      <c r="S107" s="142" t="n"/>
      <c r="T107" s="142" t="n"/>
      <c r="U107" s="142" t="n"/>
      <c r="V107" s="142" t="n"/>
      <c r="W107" s="142" t="n"/>
      <c r="X107" s="142" t="n"/>
      <c r="Y107" s="142" t="n"/>
      <c r="Z107" s="211" t="n"/>
      <c r="AA107" s="211" t="n"/>
      <c r="AB107" s="104" t="n"/>
      <c r="AC107" s="140" t="n"/>
      <c r="AD107" s="140" t="n"/>
      <c r="AE107" s="140" t="n"/>
      <c r="AF107" s="138" t="n"/>
      <c r="AG107" s="138" t="n"/>
      <c r="AH107" s="122" t="n"/>
      <c r="AI107" s="49" t="n"/>
      <c r="AJ107" s="49" t="n"/>
      <c r="AK107" s="49" t="n"/>
      <c r="AL107" s="211" t="n"/>
      <c r="AM107" s="211" t="n"/>
      <c r="AN107" s="211" t="n"/>
      <c r="AO107" s="211" t="n"/>
    </row>
    <row r="108" customFormat="1" s="49">
      <c r="B108" s="211" t="n"/>
      <c r="C108" s="211" t="n"/>
      <c r="D108" s="211" t="n"/>
      <c r="E108" s="211" t="n"/>
      <c r="F108" s="211" t="n"/>
      <c r="G108" s="211" t="n"/>
      <c r="H108" s="211" t="n"/>
      <c r="I108" s="49" t="n"/>
      <c r="J108" s="211" t="n"/>
      <c r="K108" s="211" t="n"/>
      <c r="L108" s="211" t="n"/>
      <c r="M108" s="211" t="n"/>
      <c r="N108" s="211" t="n"/>
      <c r="O108" s="211" t="n"/>
      <c r="P108" s="211" t="n"/>
      <c r="Q108" s="211" t="n"/>
      <c r="R108" s="211" t="n"/>
      <c r="S108" s="142" t="n"/>
      <c r="T108" s="142" t="n"/>
      <c r="U108" s="142" t="n"/>
      <c r="V108" s="142" t="n"/>
      <c r="W108" s="142" t="n"/>
      <c r="X108" s="142" t="n"/>
      <c r="Y108" s="142" t="n"/>
      <c r="Z108" s="211" t="n"/>
      <c r="AA108" s="211" t="n"/>
      <c r="AB108" s="104" t="n"/>
      <c r="AC108" s="140" t="n"/>
      <c r="AD108" s="140" t="n"/>
      <c r="AE108" s="140" t="n"/>
      <c r="AF108" s="138" t="n"/>
      <c r="AG108" s="138" t="n"/>
      <c r="AH108" s="122" t="n"/>
      <c r="AI108" s="49" t="n"/>
      <c r="AJ108" s="49" t="n"/>
      <c r="AK108" s="49" t="n"/>
      <c r="AL108" s="211" t="n"/>
      <c r="AM108" s="211" t="n"/>
      <c r="AN108" s="211" t="n"/>
      <c r="AO108" s="211" t="n"/>
    </row>
    <row r="109" customFormat="1" s="49">
      <c r="B109" s="211" t="n"/>
      <c r="C109" s="211" t="n"/>
      <c r="D109" s="211" t="n"/>
      <c r="E109" s="211" t="n"/>
      <c r="F109" s="211" t="n"/>
      <c r="G109" s="211" t="n"/>
      <c r="H109" s="211" t="n"/>
      <c r="I109" s="49" t="n"/>
      <c r="J109" s="211" t="n"/>
      <c r="K109" s="211" t="n"/>
      <c r="L109" s="211" t="n"/>
      <c r="M109" s="211" t="n"/>
      <c r="N109" s="211" t="n"/>
      <c r="O109" s="211" t="n"/>
      <c r="P109" s="211" t="n"/>
      <c r="Q109" s="211" t="n"/>
      <c r="R109" s="211" t="n"/>
      <c r="S109" s="142" t="n"/>
      <c r="T109" s="142" t="n"/>
      <c r="U109" s="142" t="n"/>
      <c r="V109" s="142" t="n"/>
      <c r="W109" s="142" t="n"/>
      <c r="X109" s="142" t="n"/>
      <c r="Y109" s="142" t="n"/>
      <c r="Z109" s="211" t="n"/>
      <c r="AA109" s="211" t="n"/>
      <c r="AB109" s="104" t="n"/>
      <c r="AC109" s="140" t="n"/>
      <c r="AD109" s="140" t="n"/>
      <c r="AE109" s="140" t="n"/>
      <c r="AF109" s="138" t="n"/>
      <c r="AG109" s="138" t="n"/>
      <c r="AH109" s="122" t="n"/>
      <c r="AI109" s="49" t="n"/>
      <c r="AJ109" s="49" t="n"/>
      <c r="AK109" s="49" t="n"/>
      <c r="AL109" s="211" t="n"/>
      <c r="AM109" s="211" t="n"/>
      <c r="AN109" s="211" t="n"/>
      <c r="AO109" s="211" t="n"/>
    </row>
    <row r="110" customFormat="1" s="49">
      <c r="B110" s="211" t="n"/>
      <c r="C110" s="211" t="n"/>
      <c r="D110" s="211" t="n"/>
      <c r="E110" s="211" t="n"/>
      <c r="F110" s="211" t="n"/>
      <c r="G110" s="211" t="n"/>
      <c r="H110" s="211" t="n"/>
      <c r="I110" s="49" t="n"/>
      <c r="J110" s="211" t="n"/>
      <c r="K110" s="211" t="n"/>
      <c r="L110" s="211" t="n"/>
      <c r="M110" s="211" t="n"/>
      <c r="N110" s="211" t="n"/>
      <c r="O110" s="211" t="n"/>
      <c r="P110" s="211" t="n"/>
      <c r="Q110" s="211" t="n"/>
      <c r="R110" s="211" t="n"/>
      <c r="S110" s="142" t="n"/>
      <c r="T110" s="142" t="n"/>
      <c r="U110" s="142" t="n"/>
      <c r="V110" s="142" t="n"/>
      <c r="W110" s="142" t="n"/>
      <c r="X110" s="142" t="n"/>
      <c r="Y110" s="142" t="n"/>
      <c r="Z110" s="211" t="n"/>
      <c r="AA110" s="211" t="n"/>
      <c r="AB110" s="104" t="n"/>
      <c r="AC110" s="80" t="n"/>
      <c r="AD110" s="80" t="n"/>
      <c r="AE110" s="80" t="n"/>
      <c r="AF110" s="141" t="n"/>
      <c r="AG110" s="141" t="n"/>
      <c r="AH110" s="122" t="n"/>
      <c r="AI110" s="49" t="n"/>
      <c r="AJ110" s="49" t="n"/>
      <c r="AK110" s="49" t="n"/>
      <c r="AL110" s="211" t="n"/>
      <c r="AM110" s="211" t="n"/>
      <c r="AN110" s="211" t="n"/>
      <c r="AO110" s="211" t="n"/>
    </row>
    <row r="111" customFormat="1" s="49">
      <c r="B111" s="211" t="n"/>
      <c r="C111" s="211" t="n"/>
      <c r="D111" s="211" t="n"/>
      <c r="E111" s="211" t="n"/>
      <c r="F111" s="211" t="n"/>
      <c r="G111" s="211" t="n"/>
      <c r="H111" s="211" t="n"/>
      <c r="I111" s="49" t="n"/>
      <c r="J111" s="211" t="n"/>
      <c r="K111" s="211" t="n"/>
      <c r="L111" s="211" t="n"/>
      <c r="M111" s="211" t="n"/>
      <c r="N111" s="211" t="n"/>
      <c r="O111" s="211" t="n"/>
      <c r="P111" s="211" t="n"/>
      <c r="Q111" s="211" t="n"/>
      <c r="R111" s="211" t="n"/>
      <c r="S111" s="142" t="n"/>
      <c r="T111" s="142" t="n"/>
      <c r="U111" s="142" t="n"/>
      <c r="V111" s="142" t="n"/>
      <c r="W111" s="142" t="n"/>
      <c r="X111" s="142" t="n"/>
      <c r="Y111" s="142" t="n"/>
      <c r="Z111" s="211" t="n"/>
      <c r="AA111" s="211" t="n"/>
      <c r="AB111" s="104" t="n"/>
      <c r="AC111" s="80" t="n"/>
      <c r="AD111" s="80" t="n"/>
      <c r="AE111" s="80" t="n"/>
      <c r="AF111" s="123" t="n"/>
      <c r="AG111" s="123" t="n"/>
      <c r="AH111" s="122" t="n"/>
      <c r="AI111" s="49" t="n"/>
      <c r="AJ111" s="49" t="n"/>
      <c r="AK111" s="49" t="n"/>
      <c r="AL111" s="211" t="n"/>
      <c r="AM111" s="211" t="n"/>
      <c r="AN111" s="211" t="n"/>
      <c r="AO111" s="211" t="n"/>
    </row>
    <row r="112" customFormat="1" s="49">
      <c r="B112" s="211" t="n"/>
      <c r="C112" s="211" t="n"/>
      <c r="D112" s="211" t="n"/>
      <c r="E112" s="211" t="n"/>
      <c r="F112" s="211" t="n"/>
      <c r="G112" s="211" t="n"/>
      <c r="H112" s="211" t="n"/>
      <c r="I112" s="49" t="n"/>
      <c r="J112" s="211" t="n"/>
      <c r="K112" s="211" t="n"/>
      <c r="L112" s="211" t="n"/>
      <c r="M112" s="211" t="n"/>
      <c r="N112" s="211" t="n"/>
      <c r="O112" s="211" t="n"/>
      <c r="P112" s="211" t="n"/>
      <c r="Q112" s="211" t="n"/>
      <c r="R112" s="211" t="n"/>
      <c r="S112" s="142" t="n"/>
      <c r="T112" s="142" t="n"/>
      <c r="U112" s="142" t="n"/>
      <c r="V112" s="142" t="n"/>
      <c r="W112" s="142" t="n"/>
      <c r="X112" s="142" t="n"/>
      <c r="Y112" s="142" t="n"/>
      <c r="Z112" s="211" t="n"/>
      <c r="AA112" s="211" t="n"/>
      <c r="AB112" s="122" t="n"/>
      <c r="AC112" s="80" t="n"/>
      <c r="AD112" s="80" t="n"/>
      <c r="AE112" s="80" t="n"/>
      <c r="AF112" s="126" t="n"/>
      <c r="AG112" s="123" t="n"/>
      <c r="AH112" s="122" t="n"/>
      <c r="AI112" s="49" t="n"/>
      <c r="AJ112" s="49" t="n"/>
      <c r="AK112" s="49" t="n"/>
      <c r="AL112" s="211" t="n"/>
      <c r="AM112" s="211" t="n"/>
      <c r="AN112" s="211" t="n"/>
      <c r="AO112" s="211" t="n"/>
    </row>
    <row r="113">
      <c r="G113" s="211" t="n"/>
      <c r="H113" s="211" t="n"/>
      <c r="I113" s="148" t="n"/>
    </row>
    <row r="114" customFormat="1" s="49">
      <c r="B114" s="211" t="n"/>
      <c r="C114" s="211" t="n"/>
      <c r="D114" s="211" t="n"/>
      <c r="E114" s="211" t="n"/>
      <c r="F114" s="211" t="n"/>
      <c r="G114" s="211" t="n"/>
      <c r="H114" s="211" t="n"/>
      <c r="I114" s="49" t="n"/>
      <c r="J114" s="211" t="n"/>
      <c r="K114" s="211" t="n"/>
      <c r="L114" s="211" t="n"/>
      <c r="M114" s="211" t="n"/>
      <c r="N114" s="211" t="n"/>
      <c r="O114" s="211" t="n"/>
      <c r="P114" s="211" t="n"/>
      <c r="Q114" s="211" t="n"/>
      <c r="R114" s="211" t="n"/>
      <c r="S114" s="142" t="n"/>
      <c r="T114" s="142" t="n"/>
      <c r="U114" s="142" t="n"/>
      <c r="V114" s="142" t="n"/>
      <c r="W114" s="142" t="n"/>
      <c r="X114" s="142" t="n"/>
      <c r="Y114" s="142" t="n"/>
      <c r="Z114" s="211" t="n"/>
      <c r="AA114" s="211" t="n"/>
      <c r="AB114" s="122" t="n"/>
      <c r="AC114" s="122" t="n"/>
      <c r="AD114" s="127" t="n"/>
      <c r="AE114" s="122" t="n"/>
      <c r="AF114" s="122" t="n"/>
      <c r="AG114" s="122" t="n"/>
      <c r="AH114" s="122" t="n"/>
      <c r="AI114" s="49" t="n"/>
      <c r="AJ114" s="49" t="n"/>
      <c r="AK114" s="49" t="n"/>
      <c r="AL114" s="211" t="n"/>
      <c r="AM114" s="211" t="n"/>
      <c r="AN114" s="211" t="n"/>
      <c r="AO114" s="211" t="n"/>
    </row>
    <row r="115" customFormat="1" s="49">
      <c r="B115" s="211" t="n"/>
      <c r="C115" s="211" t="n"/>
      <c r="D115" s="211" t="n"/>
      <c r="E115" s="211" t="n"/>
      <c r="F115" s="211" t="n"/>
      <c r="G115" s="211" t="n"/>
      <c r="H115" s="211" t="n"/>
      <c r="I115" s="49" t="n"/>
      <c r="J115" s="211" t="n"/>
      <c r="K115" s="211" t="n"/>
      <c r="L115" s="211" t="n"/>
      <c r="M115" s="211" t="n"/>
      <c r="N115" s="211" t="n"/>
      <c r="O115" s="211" t="n"/>
      <c r="P115" s="211" t="n"/>
      <c r="Q115" s="211" t="n"/>
      <c r="R115" s="211" t="n"/>
      <c r="S115" s="142" t="n"/>
      <c r="T115" s="142" t="n"/>
      <c r="U115" s="142" t="n"/>
      <c r="V115" s="142" t="n"/>
      <c r="W115" s="142" t="n"/>
      <c r="X115" s="142" t="n"/>
      <c r="Y115" s="142" t="n"/>
      <c r="Z115" s="211" t="n"/>
      <c r="AA115" s="211" t="n"/>
      <c r="AB115" s="122" t="n"/>
      <c r="AC115" s="80" t="n"/>
      <c r="AD115" s="80" t="n"/>
      <c r="AE115" s="122" t="n"/>
      <c r="AF115" s="123" t="n"/>
      <c r="AG115" s="123" t="n"/>
      <c r="AH115" s="122" t="n"/>
      <c r="AI115" s="49" t="n"/>
      <c r="AJ115" s="49" t="n"/>
      <c r="AK115" s="49" t="n"/>
      <c r="AL115" s="211" t="n"/>
      <c r="AM115" s="211" t="n"/>
      <c r="AN115" s="211" t="n"/>
      <c r="AO115" s="211" t="n"/>
    </row>
    <row r="116" customFormat="1" s="49">
      <c r="B116" s="211" t="n"/>
      <c r="C116" s="211" t="n"/>
      <c r="D116" s="211" t="n"/>
      <c r="E116" s="211" t="n"/>
      <c r="F116" s="211" t="n"/>
      <c r="G116" s="211" t="n"/>
      <c r="H116" s="211" t="n"/>
      <c r="I116" s="49" t="n"/>
      <c r="J116" s="211" t="n"/>
      <c r="K116" s="211" t="n"/>
      <c r="L116" s="211" t="n"/>
      <c r="M116" s="211" t="n"/>
      <c r="N116" s="211" t="n"/>
      <c r="O116" s="211" t="n"/>
      <c r="P116" s="211" t="n"/>
      <c r="Q116" s="211" t="n"/>
      <c r="R116" s="211" t="n"/>
      <c r="S116" s="142" t="n"/>
      <c r="T116" s="142" t="n"/>
      <c r="U116" s="142" t="n"/>
      <c r="V116" s="142" t="n"/>
      <c r="W116" s="142" t="n"/>
      <c r="X116" s="142" t="n"/>
      <c r="Y116" s="142" t="n"/>
      <c r="Z116" s="211" t="n"/>
      <c r="AA116" s="211" t="n"/>
      <c r="AB116" s="122" t="n"/>
      <c r="AC116" s="80" t="n"/>
      <c r="AD116" s="80" t="n"/>
      <c r="AE116" s="122" t="n"/>
      <c r="AF116" s="122" t="n"/>
      <c r="AG116" s="122" t="n"/>
      <c r="AH116" s="122" t="n"/>
      <c r="AI116" s="49" t="n"/>
      <c r="AJ116" s="49" t="n"/>
      <c r="AK116" s="49" t="n"/>
      <c r="AL116" s="211" t="n"/>
      <c r="AM116" s="211" t="n"/>
      <c r="AN116" s="211" t="n"/>
      <c r="AO116" s="211" t="n"/>
    </row>
    <row r="117" customFormat="1" s="49">
      <c r="B117" s="211" t="n"/>
      <c r="C117" s="211" t="n"/>
      <c r="D117" s="211" t="n"/>
      <c r="E117" s="211" t="n"/>
      <c r="F117" s="211" t="n"/>
      <c r="G117" s="211" t="n"/>
      <c r="H117" s="211" t="n"/>
      <c r="I117" s="49" t="n"/>
      <c r="J117" s="211" t="n"/>
      <c r="K117" s="211" t="n"/>
      <c r="L117" s="211" t="n"/>
      <c r="M117" s="211" t="n"/>
      <c r="N117" s="211" t="n"/>
      <c r="O117" s="211" t="n"/>
      <c r="P117" s="211" t="n"/>
      <c r="Q117" s="211" t="n"/>
      <c r="R117" s="211" t="n"/>
      <c r="S117" s="142" t="n"/>
      <c r="T117" s="142" t="n"/>
      <c r="U117" s="142" t="n"/>
      <c r="V117" s="142" t="n"/>
      <c r="W117" s="142" t="n"/>
      <c r="X117" s="142" t="n"/>
      <c r="Y117" s="142" t="n"/>
      <c r="Z117" s="211" t="n"/>
      <c r="AA117" s="211" t="n"/>
      <c r="AB117" s="122" t="n"/>
      <c r="AC117" s="80" t="n"/>
      <c r="AD117" s="80" t="n"/>
      <c r="AE117" s="122" t="n"/>
      <c r="AF117" s="122" t="n"/>
      <c r="AG117" s="122" t="n"/>
      <c r="AH117" s="122" t="n"/>
      <c r="AI117" s="49" t="n"/>
      <c r="AJ117" s="49" t="n"/>
      <c r="AK117" s="49" t="n"/>
      <c r="AL117" s="211" t="n"/>
      <c r="AM117" s="211" t="n"/>
      <c r="AN117" s="211" t="n"/>
      <c r="AO117" s="211" t="n"/>
    </row>
    <row r="118" customFormat="1" s="49">
      <c r="B118" s="211" t="n"/>
      <c r="C118" s="211" t="n"/>
      <c r="D118" s="211" t="n"/>
      <c r="E118" s="211" t="n"/>
      <c r="F118" s="211" t="n"/>
      <c r="G118" s="211" t="n"/>
      <c r="H118" s="211" t="n"/>
      <c r="I118" s="49" t="n"/>
      <c r="J118" s="211" t="n"/>
      <c r="K118" s="211" t="n"/>
      <c r="L118" s="211" t="n"/>
      <c r="M118" s="211" t="n"/>
      <c r="N118" s="211" t="n"/>
      <c r="O118" s="211" t="n"/>
      <c r="P118" s="211" t="n"/>
      <c r="Q118" s="211" t="n"/>
      <c r="R118" s="211" t="n"/>
      <c r="S118" s="142" t="n"/>
      <c r="T118" s="142" t="n"/>
      <c r="U118" s="142" t="n"/>
      <c r="V118" s="142" t="n"/>
      <c r="W118" s="142" t="n"/>
      <c r="X118" s="142" t="n"/>
      <c r="Y118" s="142" t="n"/>
      <c r="Z118" s="211" t="n"/>
      <c r="AA118" s="211" t="n"/>
      <c r="AB118" s="122" t="n"/>
      <c r="AC118" s="80" t="n"/>
      <c r="AD118" s="80" t="n"/>
      <c r="AE118" s="122" t="n"/>
      <c r="AF118" s="122" t="n"/>
      <c r="AG118" s="122" t="n"/>
      <c r="AH118" s="122" t="n"/>
      <c r="AI118" s="49" t="n"/>
      <c r="AJ118" s="49" t="n"/>
      <c r="AK118" s="49" t="n"/>
      <c r="AL118" s="211" t="n"/>
      <c r="AM118" s="211" t="n"/>
      <c r="AN118" s="211" t="n"/>
      <c r="AO118" s="211" t="n"/>
    </row>
    <row r="119">
      <c r="G119" s="211" t="n"/>
      <c r="H119" s="211" t="n"/>
      <c r="I119" s="148" t="n"/>
    </row>
    <row r="120" customFormat="1" s="49">
      <c r="B120" s="211" t="n"/>
      <c r="C120" s="211" t="n"/>
      <c r="D120" s="211" t="n"/>
      <c r="E120" s="211" t="n"/>
      <c r="F120" s="211" t="n"/>
      <c r="G120" s="211" t="n"/>
      <c r="H120" s="211" t="n"/>
      <c r="I120" s="49" t="n"/>
      <c r="J120" s="211" t="n"/>
      <c r="K120" s="211" t="n"/>
      <c r="L120" s="211" t="n"/>
      <c r="M120" s="211" t="n"/>
      <c r="N120" s="211" t="n"/>
      <c r="O120" s="211" t="n"/>
      <c r="P120" s="211" t="n"/>
      <c r="Q120" s="211" t="n"/>
      <c r="R120" s="211" t="n"/>
      <c r="S120" s="142" t="n"/>
      <c r="T120" s="142" t="n"/>
      <c r="U120" s="142" t="n"/>
      <c r="V120" s="142" t="n"/>
      <c r="W120" s="142" t="n"/>
      <c r="X120" s="142" t="n"/>
      <c r="Y120" s="142" t="n"/>
      <c r="Z120" s="211" t="n"/>
      <c r="AA120" s="80" t="n"/>
      <c r="AB120" s="122" t="n"/>
      <c r="AC120" s="122" t="n"/>
      <c r="AD120" s="127" t="n"/>
      <c r="AE120" s="122" t="n"/>
      <c r="AF120" s="80" t="n"/>
      <c r="AG120" s="80" t="n"/>
      <c r="AH120" s="122" t="n"/>
      <c r="AI120" s="49" t="n"/>
      <c r="AJ120" s="49" t="n"/>
      <c r="AK120" s="49" t="n"/>
      <c r="AL120" s="211" t="n"/>
      <c r="AM120" s="211" t="n"/>
      <c r="AN120" s="211" t="n"/>
      <c r="AO120" s="211" t="n"/>
    </row>
    <row r="121" customFormat="1" s="49">
      <c r="B121" s="211" t="n"/>
      <c r="C121" s="211" t="n"/>
      <c r="D121" s="211" t="n"/>
      <c r="E121" s="211" t="n"/>
      <c r="F121" s="211" t="n"/>
      <c r="G121" s="211" t="n"/>
      <c r="H121" s="211" t="n"/>
      <c r="I121" s="49" t="n"/>
      <c r="J121" s="211" t="n"/>
      <c r="K121" s="211" t="n"/>
      <c r="L121" s="211" t="n"/>
      <c r="M121" s="211" t="n"/>
      <c r="N121" s="211" t="n"/>
      <c r="O121" s="211" t="n"/>
      <c r="P121" s="211" t="n"/>
      <c r="Q121" s="211" t="n"/>
      <c r="R121" s="211" t="n"/>
      <c r="S121" s="142" t="n"/>
      <c r="T121" s="142" t="n"/>
      <c r="U121" s="142" t="n"/>
      <c r="V121" s="142" t="n"/>
      <c r="W121" s="142" t="n"/>
      <c r="X121" s="142" t="n"/>
      <c r="Y121" s="142" t="n"/>
      <c r="Z121" s="211" t="n"/>
      <c r="AA121" s="211" t="n"/>
      <c r="AB121" s="122" t="n"/>
      <c r="AC121" s="140" t="n"/>
      <c r="AD121" s="140" t="n"/>
      <c r="AE121" s="122" t="n"/>
      <c r="AF121" s="123" t="n"/>
      <c r="AG121" s="123" t="n"/>
      <c r="AH121" s="122" t="n"/>
      <c r="AI121" s="49" t="n"/>
      <c r="AJ121" s="49" t="n"/>
      <c r="AK121" s="49" t="n"/>
      <c r="AL121" s="211" t="n"/>
      <c r="AM121" s="211" t="n"/>
      <c r="AN121" s="211" t="n"/>
      <c r="AO121" s="211" t="n"/>
    </row>
    <row r="122" customFormat="1" s="49">
      <c r="B122" s="211" t="n"/>
      <c r="C122" s="211" t="n"/>
      <c r="D122" s="211" t="n"/>
      <c r="E122" s="211" t="n"/>
      <c r="F122" s="211" t="n"/>
      <c r="G122" s="211" t="n"/>
      <c r="H122" s="211" t="n"/>
      <c r="I122" s="49" t="n"/>
      <c r="J122" s="211" t="n"/>
      <c r="K122" s="211" t="n"/>
      <c r="L122" s="211" t="n"/>
      <c r="M122" s="211" t="n"/>
      <c r="N122" s="211" t="n"/>
      <c r="O122" s="211" t="n"/>
      <c r="P122" s="211" t="n"/>
      <c r="Q122" s="211" t="n"/>
      <c r="R122" s="211" t="n"/>
      <c r="S122" s="142" t="n"/>
      <c r="T122" s="142" t="n"/>
      <c r="U122" s="142" t="n"/>
      <c r="V122" s="142" t="n"/>
      <c r="W122" s="142" t="n"/>
      <c r="X122" s="142" t="n"/>
      <c r="Y122" s="142" t="n"/>
      <c r="Z122" s="211" t="n"/>
      <c r="AA122" s="211" t="n"/>
      <c r="AB122" s="122" t="n"/>
      <c r="AC122" s="122" t="n"/>
      <c r="AD122" s="122" t="n"/>
      <c r="AE122" s="122" t="n"/>
      <c r="AF122" s="123" t="n"/>
      <c r="AG122" s="123" t="n"/>
      <c r="AH122" s="125" t="n"/>
      <c r="AI122" s="49" t="n"/>
      <c r="AJ122" s="49" t="n"/>
      <c r="AK122" s="49" t="n"/>
      <c r="AL122" s="211" t="n"/>
      <c r="AM122" s="211" t="n"/>
      <c r="AN122" s="211" t="n"/>
      <c r="AO122" s="211" t="n"/>
    </row>
    <row r="123" customFormat="1" s="49">
      <c r="B123" s="211" t="n"/>
      <c r="C123" s="211" t="n"/>
      <c r="D123" s="211" t="n"/>
      <c r="E123" s="211" t="n"/>
      <c r="F123" s="211" t="n"/>
      <c r="G123" s="211" t="n"/>
      <c r="H123" s="211" t="n"/>
      <c r="I123" s="49" t="n"/>
      <c r="J123" s="211" t="n"/>
      <c r="K123" s="211" t="n"/>
      <c r="L123" s="211" t="n"/>
      <c r="M123" s="211" t="n"/>
      <c r="N123" s="211" t="n"/>
      <c r="O123" s="211" t="n"/>
      <c r="P123" s="211" t="n"/>
      <c r="Q123" s="211" t="n"/>
      <c r="R123" s="211" t="n"/>
      <c r="S123" s="142" t="n"/>
      <c r="T123" s="142" t="n"/>
      <c r="U123" s="142" t="n"/>
      <c r="V123" s="142" t="n"/>
      <c r="W123" s="142" t="n"/>
      <c r="X123" s="142" t="n"/>
      <c r="Y123" s="142" t="n"/>
      <c r="Z123" s="211" t="n"/>
      <c r="AA123" s="211" t="n"/>
      <c r="AB123" s="122" t="n"/>
      <c r="AC123" s="122" t="n"/>
      <c r="AD123" s="122" t="n"/>
      <c r="AE123" s="122" t="n"/>
      <c r="AF123" s="123" t="n"/>
      <c r="AG123" s="123" t="n"/>
      <c r="AH123" s="125" t="n"/>
      <c r="AI123" s="49" t="n"/>
      <c r="AJ123" s="49" t="n"/>
      <c r="AK123" s="49" t="n"/>
      <c r="AL123" s="211" t="n"/>
      <c r="AM123" s="211" t="n"/>
      <c r="AN123" s="211" t="n"/>
      <c r="AO123" s="211" t="n"/>
    </row>
    <row r="124" customFormat="1" s="49">
      <c r="B124" s="211" t="n"/>
      <c r="C124" s="211" t="n"/>
      <c r="D124" s="211" t="n"/>
      <c r="E124" s="211" t="n"/>
      <c r="F124" s="211" t="n"/>
      <c r="G124" s="211" t="n"/>
      <c r="H124" s="211" t="n"/>
      <c r="I124" s="49" t="n"/>
      <c r="J124" s="211" t="n"/>
      <c r="K124" s="211" t="n"/>
      <c r="L124" s="211" t="n"/>
      <c r="M124" s="211" t="n"/>
      <c r="N124" s="211" t="n"/>
      <c r="O124" s="211" t="n"/>
      <c r="P124" s="211" t="n"/>
      <c r="Q124" s="211" t="n"/>
      <c r="R124" s="211" t="n"/>
      <c r="S124" s="142" t="n"/>
      <c r="T124" s="142" t="n"/>
      <c r="U124" s="142" t="n"/>
      <c r="V124" s="142" t="n"/>
      <c r="W124" s="142" t="n"/>
      <c r="X124" s="142" t="n"/>
      <c r="Y124" s="142" t="n"/>
      <c r="Z124" s="211" t="n"/>
      <c r="AA124" s="211" t="n"/>
      <c r="AB124" s="122" t="n"/>
      <c r="AC124" s="122" t="n"/>
      <c r="AD124" s="122" t="n"/>
      <c r="AE124" s="122" t="n"/>
      <c r="AF124" s="122" t="n"/>
      <c r="AG124" s="122" t="n"/>
      <c r="AH124" s="122" t="n"/>
      <c r="AI124" s="49" t="n"/>
      <c r="AJ124" s="49" t="n"/>
      <c r="AK124" s="49" t="n"/>
      <c r="AL124" s="211" t="n"/>
      <c r="AM124" s="211" t="n"/>
      <c r="AN124" s="211" t="n"/>
      <c r="AO124" s="211" t="n"/>
    </row>
    <row r="125" customFormat="1" s="49">
      <c r="B125" s="211" t="n"/>
      <c r="C125" s="211" t="n"/>
      <c r="D125" s="211" t="n"/>
      <c r="E125" s="211" t="n"/>
      <c r="F125" s="211" t="n"/>
      <c r="G125" s="211" t="n"/>
      <c r="H125" s="211" t="n"/>
      <c r="I125" s="49" t="n"/>
      <c r="J125" s="211" t="n"/>
      <c r="K125" s="211" t="n"/>
      <c r="L125" s="211" t="n"/>
      <c r="M125" s="211" t="n"/>
      <c r="N125" s="211" t="n"/>
      <c r="O125" s="211" t="n"/>
      <c r="P125" s="211" t="n"/>
      <c r="Q125" s="211" t="n"/>
      <c r="R125" s="211" t="n"/>
      <c r="S125" s="142" t="n"/>
      <c r="T125" s="142" t="n"/>
      <c r="U125" s="142" t="n"/>
      <c r="V125" s="142" t="n"/>
      <c r="W125" s="142" t="n"/>
      <c r="X125" s="142" t="n"/>
      <c r="Y125" s="142" t="n"/>
      <c r="Z125" s="211" t="n"/>
      <c r="AA125" s="211" t="n"/>
      <c r="AB125" s="122" t="n"/>
      <c r="AC125" s="140" t="n"/>
      <c r="AD125" s="140" t="n"/>
      <c r="AE125" s="122" t="n"/>
      <c r="AF125" s="123" t="n"/>
      <c r="AG125" s="123" t="n"/>
      <c r="AH125" s="122" t="n"/>
      <c r="AI125" s="49" t="n"/>
      <c r="AJ125" s="49" t="n"/>
      <c r="AK125" s="49" t="n"/>
      <c r="AL125" s="211" t="n"/>
      <c r="AM125" s="211" t="n"/>
      <c r="AN125" s="211" t="n"/>
      <c r="AO125" s="211" t="n"/>
    </row>
    <row r="126">
      <c r="G126" s="211" t="n"/>
      <c r="H126" s="211" t="n"/>
      <c r="I126" s="148" t="n"/>
    </row>
    <row r="127" customFormat="1" s="49">
      <c r="B127" s="211" t="n"/>
      <c r="C127" s="211" t="n"/>
      <c r="D127" s="211" t="n"/>
      <c r="E127" s="211" t="n"/>
      <c r="F127" s="211" t="n"/>
      <c r="G127" s="211" t="n"/>
      <c r="H127" s="211" t="n"/>
      <c r="I127" s="49" t="n"/>
      <c r="J127" s="211" t="n"/>
      <c r="K127" s="211" t="n"/>
      <c r="L127" s="211" t="n"/>
      <c r="M127" s="211" t="n"/>
      <c r="N127" s="211" t="n"/>
      <c r="O127" s="211" t="n"/>
      <c r="P127" s="211" t="n"/>
      <c r="Q127" s="211" t="n"/>
      <c r="R127" s="211" t="n"/>
      <c r="S127" s="142" t="n"/>
      <c r="T127" s="142" t="n"/>
      <c r="U127" s="142" t="n"/>
      <c r="V127" s="142" t="n"/>
      <c r="W127" s="142" t="n"/>
      <c r="X127" s="142" t="n"/>
      <c r="Y127" s="142" t="n"/>
      <c r="Z127" s="211" t="n"/>
      <c r="AA127" s="211" t="n"/>
      <c r="AB127" s="122" t="n"/>
      <c r="AC127" s="140" t="n"/>
      <c r="AD127" s="140" t="n"/>
      <c r="AE127" s="140" t="n"/>
      <c r="AF127" s="138" t="n"/>
      <c r="AG127" s="138" t="n"/>
      <c r="AH127" s="122" t="n"/>
      <c r="AI127" s="49" t="n"/>
      <c r="AJ127" s="49" t="n"/>
      <c r="AK127" s="49" t="n"/>
      <c r="AL127" s="211" t="n"/>
      <c r="AM127" s="211" t="n"/>
      <c r="AN127" s="211" t="n"/>
      <c r="AO127" s="211" t="n"/>
    </row>
    <row r="128" customFormat="1" s="49">
      <c r="B128" s="211" t="n"/>
      <c r="C128" s="211" t="n"/>
      <c r="D128" s="211" t="n"/>
      <c r="E128" s="211" t="n"/>
      <c r="F128" s="211" t="n"/>
      <c r="G128" s="211" t="n"/>
      <c r="H128" s="211" t="n"/>
      <c r="I128" s="49" t="n"/>
      <c r="J128" s="211" t="n"/>
      <c r="K128" s="211" t="n"/>
      <c r="L128" s="211" t="n"/>
      <c r="M128" s="211" t="n"/>
      <c r="N128" s="211" t="n"/>
      <c r="O128" s="211" t="n"/>
      <c r="P128" s="211" t="n"/>
      <c r="Q128" s="211" t="n"/>
      <c r="R128" s="211" t="n"/>
      <c r="S128" s="142" t="n"/>
      <c r="T128" s="142" t="n"/>
      <c r="U128" s="142" t="n"/>
      <c r="V128" s="142" t="n"/>
      <c r="W128" s="142" t="n"/>
      <c r="X128" s="142" t="n"/>
      <c r="Y128" s="142" t="n"/>
      <c r="Z128" s="211" t="n"/>
      <c r="AA128" s="211" t="n"/>
      <c r="AB128" s="122" t="n"/>
      <c r="AC128" s="80" t="n"/>
      <c r="AD128" s="80" t="n"/>
      <c r="AE128" s="80" t="n"/>
      <c r="AF128" s="142" t="n"/>
      <c r="AG128" s="138" t="n"/>
      <c r="AH128" s="122" t="n"/>
      <c r="AI128" s="49" t="n"/>
      <c r="AJ128" s="49" t="n"/>
      <c r="AK128" s="49" t="n"/>
      <c r="AL128" s="211" t="n"/>
      <c r="AM128" s="211" t="n"/>
      <c r="AN128" s="211" t="n"/>
      <c r="AO128" s="211" t="n"/>
    </row>
    <row r="129" customFormat="1" s="49">
      <c r="B129" s="211" t="n"/>
      <c r="C129" s="211" t="n"/>
      <c r="D129" s="211" t="n"/>
      <c r="E129" s="211" t="n"/>
      <c r="F129" s="211" t="n"/>
      <c r="G129" s="211" t="n"/>
      <c r="H129" s="211" t="n"/>
      <c r="I129" s="49" t="n"/>
      <c r="J129" s="211" t="n"/>
      <c r="K129" s="211" t="n"/>
      <c r="L129" s="211" t="n"/>
      <c r="M129" s="211" t="n"/>
      <c r="N129" s="211" t="n"/>
      <c r="O129" s="211" t="n"/>
      <c r="P129" s="211" t="n"/>
      <c r="Q129" s="211" t="n"/>
      <c r="R129" s="211" t="n"/>
      <c r="S129" s="142" t="n"/>
      <c r="T129" s="142" t="n"/>
      <c r="U129" s="142" t="n"/>
      <c r="V129" s="142" t="n"/>
      <c r="W129" s="142" t="n"/>
      <c r="X129" s="142" t="n"/>
      <c r="Y129" s="142" t="n"/>
      <c r="Z129" s="211" t="n"/>
      <c r="AA129" s="211" t="n"/>
      <c r="AB129" s="122" t="n"/>
      <c r="AC129" s="80" t="n"/>
      <c r="AD129" s="80" t="n"/>
      <c r="AE129" s="80" t="n"/>
      <c r="AF129" s="126" t="n"/>
      <c r="AG129" s="122" t="n"/>
      <c r="AH129" s="122" t="n"/>
      <c r="AI129" s="49" t="n"/>
      <c r="AJ129" s="49" t="n"/>
      <c r="AK129" s="49" t="n"/>
      <c r="AL129" s="211" t="n"/>
      <c r="AM129" s="211" t="n"/>
      <c r="AN129" s="211" t="n"/>
      <c r="AO129" s="211" t="n"/>
    </row>
    <row r="130" customFormat="1" s="122">
      <c r="B130" s="211" t="n"/>
      <c r="C130" s="211" t="n"/>
      <c r="D130" s="211" t="n"/>
      <c r="E130" s="211" t="n"/>
      <c r="F130" s="211" t="n"/>
      <c r="G130" s="211" t="n"/>
      <c r="H130" s="211" t="n"/>
      <c r="I130" s="122" t="n"/>
      <c r="J130" s="211" t="n"/>
      <c r="K130" s="211" t="n"/>
      <c r="L130" s="211" t="n"/>
      <c r="M130" s="211" t="n"/>
      <c r="N130" s="211" t="n"/>
      <c r="O130" s="211" t="n"/>
      <c r="P130" s="211" t="n"/>
      <c r="Q130" s="211" t="n"/>
      <c r="R130" s="211" t="n"/>
      <c r="S130" s="142" t="n"/>
      <c r="T130" s="142" t="n"/>
      <c r="U130" s="142" t="n"/>
      <c r="V130" s="142" t="n"/>
      <c r="W130" s="142" t="n"/>
      <c r="X130" s="142" t="n"/>
      <c r="Y130" s="142" t="n"/>
      <c r="Z130" s="211" t="n"/>
      <c r="AA130" s="211" t="n"/>
      <c r="AB130" s="122" t="n"/>
      <c r="AC130" s="80" t="n"/>
      <c r="AD130" s="80" t="n"/>
      <c r="AE130" s="80" t="n"/>
      <c r="AF130" s="126" t="n"/>
      <c r="AG130" s="122" t="n"/>
      <c r="AH130" s="122" t="n"/>
      <c r="AI130" s="49" t="n"/>
      <c r="AJ130" s="49" t="n"/>
      <c r="AK130" s="49" t="n"/>
      <c r="AL130" s="211" t="n"/>
      <c r="AM130" s="211" t="n"/>
      <c r="AN130" s="211" t="n"/>
      <c r="AO130" s="211" t="n"/>
    </row>
    <row r="131" customFormat="1" s="122">
      <c r="B131" s="211" t="n"/>
      <c r="C131" s="211" t="n"/>
      <c r="D131" s="211" t="n"/>
      <c r="E131" s="211" t="n"/>
      <c r="F131" s="211" t="n"/>
      <c r="G131" s="211" t="n"/>
      <c r="H131" s="211" t="n"/>
      <c r="I131" s="122" t="n"/>
      <c r="J131" s="211" t="n"/>
      <c r="K131" s="211" t="n"/>
      <c r="L131" s="211" t="n"/>
      <c r="M131" s="211" t="n"/>
      <c r="N131" s="211" t="n"/>
      <c r="O131" s="211" t="n"/>
      <c r="P131" s="211" t="n"/>
      <c r="Q131" s="211" t="n"/>
      <c r="R131" s="211" t="n"/>
      <c r="S131" s="142" t="n"/>
      <c r="T131" s="142" t="n"/>
      <c r="U131" s="142" t="n"/>
      <c r="V131" s="142" t="n"/>
      <c r="W131" s="142" t="n"/>
      <c r="X131" s="142" t="n"/>
      <c r="Y131" s="142" t="n"/>
      <c r="Z131" s="211" t="n"/>
      <c r="AA131" s="211" t="n"/>
      <c r="AB131" s="122" t="n"/>
      <c r="AC131" s="140" t="n"/>
      <c r="AD131" s="140" t="n"/>
      <c r="AE131" s="140" t="n"/>
      <c r="AF131" s="138" t="n"/>
      <c r="AG131" s="138" t="n"/>
      <c r="AH131" s="122" t="n"/>
      <c r="AI131" s="49" t="n"/>
      <c r="AJ131" s="49" t="n"/>
      <c r="AK131" s="49" t="n"/>
      <c r="AL131" s="211" t="n"/>
      <c r="AM131" s="211" t="n"/>
      <c r="AN131" s="211" t="n"/>
      <c r="AO131" s="211" t="n"/>
    </row>
    <row r="132" customFormat="1" s="122">
      <c r="B132" s="211" t="n"/>
      <c r="C132" s="211" t="n"/>
      <c r="D132" s="211" t="n"/>
      <c r="E132" s="211" t="n"/>
      <c r="F132" s="211" t="n"/>
      <c r="G132" s="211" t="n"/>
      <c r="H132" s="211" t="n"/>
      <c r="I132" s="122" t="n"/>
      <c r="J132" s="211" t="n"/>
      <c r="K132" s="211" t="n"/>
      <c r="L132" s="211" t="n"/>
      <c r="M132" s="211" t="n"/>
      <c r="N132" s="211" t="n"/>
      <c r="O132" s="211" t="n"/>
      <c r="P132" s="211" t="n"/>
      <c r="Q132" s="211" t="n"/>
      <c r="R132" s="211" t="n"/>
      <c r="S132" s="142" t="n"/>
      <c r="T132" s="142" t="n"/>
      <c r="U132" s="142" t="n"/>
      <c r="V132" s="142" t="n"/>
      <c r="W132" s="142" t="n"/>
      <c r="X132" s="142" t="n"/>
      <c r="Y132" s="142" t="n"/>
      <c r="Z132" s="211" t="n"/>
      <c r="AA132" s="211" t="n"/>
      <c r="AB132" s="122" t="n"/>
      <c r="AC132" s="80" t="n"/>
      <c r="AD132" s="82" t="n"/>
      <c r="AE132" s="80" t="n"/>
      <c r="AF132" s="81" t="n"/>
      <c r="AG132" s="122" t="n"/>
      <c r="AH132" s="122" t="n"/>
      <c r="AI132" s="49" t="n"/>
      <c r="AJ132" s="49" t="n"/>
      <c r="AK132" s="49" t="n"/>
      <c r="AL132" s="211" t="n"/>
      <c r="AM132" s="211" t="n"/>
      <c r="AN132" s="211" t="n"/>
      <c r="AO132" s="211" t="n"/>
    </row>
    <row r="133">
      <c r="G133" s="211" t="n"/>
      <c r="H133" s="211" t="n"/>
      <c r="I133" s="148" t="n"/>
    </row>
    <row r="134">
      <c r="G134" s="211" t="n"/>
      <c r="H134" s="211" t="n"/>
      <c r="I134" s="148" t="n"/>
    </row>
    <row r="135">
      <c r="G135" s="211" t="n"/>
      <c r="H135" s="211" t="n"/>
      <c r="I135" s="148" t="n"/>
    </row>
    <row r="136">
      <c r="G136" s="211" t="n"/>
      <c r="H136" s="211" t="n"/>
      <c r="I136" s="148" t="n"/>
    </row>
    <row r="137" customFormat="1" s="122">
      <c r="B137" s="211" t="n"/>
      <c r="C137" s="211" t="n"/>
      <c r="D137" s="211" t="n"/>
      <c r="E137" s="211" t="n"/>
      <c r="F137" s="211" t="n"/>
      <c r="G137" s="211" t="n"/>
      <c r="H137" s="211" t="n"/>
      <c r="I137" s="122" t="n"/>
      <c r="J137" s="211" t="n"/>
      <c r="K137" s="211" t="n"/>
      <c r="L137" s="211" t="n"/>
      <c r="M137" s="211" t="n"/>
      <c r="N137" s="211" t="n"/>
      <c r="O137" s="211" t="n"/>
      <c r="P137" s="211" t="n"/>
      <c r="Q137" s="211" t="n"/>
      <c r="R137" s="211" t="n"/>
      <c r="S137" s="142" t="n"/>
      <c r="T137" s="142" t="n"/>
      <c r="U137" s="142" t="n"/>
      <c r="V137" s="142" t="n"/>
      <c r="W137" s="142" t="n"/>
      <c r="X137" s="142" t="n"/>
      <c r="Y137" s="142" t="n"/>
      <c r="Z137" s="211" t="n"/>
      <c r="AA137" s="211" t="n"/>
      <c r="AB137" s="122" t="n"/>
      <c r="AC137" s="80" t="n"/>
      <c r="AD137" s="82" t="n"/>
      <c r="AE137" s="80" t="n"/>
      <c r="AF137" s="81" t="n"/>
      <c r="AG137" s="122" t="n"/>
      <c r="AH137" s="122" t="n"/>
      <c r="AI137" s="49" t="n"/>
      <c r="AJ137" s="49" t="n"/>
      <c r="AK137" s="49" t="n"/>
      <c r="AL137" s="211" t="n"/>
      <c r="AM137" s="211" t="n"/>
      <c r="AN137" s="211" t="n"/>
      <c r="AO137" s="211" t="n"/>
    </row>
    <row r="138" customFormat="1" s="122">
      <c r="B138" s="211" t="n"/>
      <c r="C138" s="211" t="n"/>
      <c r="D138" s="211" t="n"/>
      <c r="E138" s="211" t="n"/>
      <c r="F138" s="211" t="n"/>
      <c r="G138" s="211" t="n"/>
      <c r="H138" s="211" t="n"/>
      <c r="I138" s="122" t="n"/>
      <c r="J138" s="211" t="n"/>
      <c r="K138" s="211" t="n"/>
      <c r="L138" s="211" t="n"/>
      <c r="M138" s="211" t="n"/>
      <c r="N138" s="211" t="n"/>
      <c r="O138" s="211" t="n"/>
      <c r="P138" s="211" t="n"/>
      <c r="Q138" s="211" t="n"/>
      <c r="R138" s="211" t="n"/>
      <c r="S138" s="142" t="n"/>
      <c r="T138" s="142" t="n"/>
      <c r="U138" s="142" t="n"/>
      <c r="V138" s="142" t="n"/>
      <c r="W138" s="142" t="n"/>
      <c r="X138" s="142" t="n"/>
      <c r="Y138" s="142" t="n"/>
      <c r="Z138" s="211" t="n"/>
      <c r="AA138" s="211" t="n"/>
      <c r="AB138" s="122" t="n"/>
      <c r="AC138" s="140" t="n"/>
      <c r="AD138" s="140" t="n"/>
      <c r="AE138" s="140" t="n"/>
      <c r="AF138" s="138" t="n"/>
      <c r="AG138" s="122" t="n"/>
      <c r="AH138" s="122" t="n"/>
      <c r="AI138" s="49" t="n"/>
      <c r="AJ138" s="49" t="n"/>
      <c r="AK138" s="49" t="n"/>
      <c r="AL138" s="211" t="n"/>
      <c r="AM138" s="211" t="n"/>
      <c r="AN138" s="211" t="n"/>
      <c r="AO138" s="211" t="n"/>
    </row>
    <row r="139" customFormat="1" s="122">
      <c r="B139" s="211" t="n"/>
      <c r="C139" s="211" t="n"/>
      <c r="D139" s="211" t="n"/>
      <c r="E139" s="211" t="n"/>
      <c r="F139" s="211" t="n"/>
      <c r="G139" s="211" t="n"/>
      <c r="H139" s="211" t="n"/>
      <c r="I139" s="122" t="n"/>
      <c r="J139" s="211" t="n"/>
      <c r="K139" s="211" t="n"/>
      <c r="L139" s="211" t="n"/>
      <c r="M139" s="211" t="n"/>
      <c r="N139" s="211" t="n"/>
      <c r="O139" s="211" t="n"/>
      <c r="P139" s="211" t="n"/>
      <c r="Q139" s="211" t="n"/>
      <c r="R139" s="211" t="n"/>
      <c r="S139" s="142" t="n"/>
      <c r="T139" s="142" t="n"/>
      <c r="U139" s="142" t="n"/>
      <c r="V139" s="142" t="n"/>
      <c r="W139" s="142" t="n"/>
      <c r="X139" s="142" t="n"/>
      <c r="Y139" s="142" t="n"/>
      <c r="Z139" s="211" t="n"/>
      <c r="AA139" s="211" t="n"/>
      <c r="AB139" s="122" t="n"/>
      <c r="AC139" s="140" t="n"/>
      <c r="AD139" s="140" t="n"/>
      <c r="AE139" s="140" t="n"/>
      <c r="AF139" s="138" t="n"/>
      <c r="AG139" s="122" t="n"/>
      <c r="AH139" s="122" t="n"/>
      <c r="AI139" s="49" t="n"/>
      <c r="AJ139" s="49" t="n"/>
      <c r="AK139" s="49" t="n"/>
      <c r="AL139" s="211" t="n"/>
      <c r="AM139" s="211" t="n"/>
      <c r="AN139" s="211" t="n"/>
      <c r="AO139" s="211" t="n"/>
    </row>
    <row r="140">
      <c r="G140" s="211" t="n"/>
      <c r="H140" s="211" t="n"/>
      <c r="I140" s="148" t="n"/>
    </row>
    <row r="141" customFormat="1" s="122">
      <c r="B141" s="211" t="n"/>
      <c r="C141" s="211" t="n"/>
      <c r="D141" s="211" t="n"/>
      <c r="E141" s="211" t="n"/>
      <c r="F141" s="211" t="n"/>
      <c r="G141" s="211" t="n"/>
      <c r="H141" s="211" t="n"/>
      <c r="I141" s="122" t="n"/>
      <c r="J141" s="211" t="n"/>
      <c r="K141" s="211" t="n"/>
      <c r="L141" s="211" t="n"/>
      <c r="M141" s="211" t="n"/>
      <c r="N141" s="211" t="n"/>
      <c r="O141" s="211" t="n"/>
      <c r="P141" s="211" t="n"/>
      <c r="Q141" s="211" t="n"/>
      <c r="R141" s="211" t="n"/>
      <c r="S141" s="142" t="n"/>
      <c r="T141" s="142" t="n"/>
      <c r="U141" s="142" t="n"/>
      <c r="V141" s="142" t="n"/>
      <c r="W141" s="142" t="n"/>
      <c r="X141" s="142" t="n"/>
      <c r="Y141" s="142" t="n"/>
      <c r="Z141" s="211" t="n"/>
      <c r="AA141" s="211" t="n"/>
      <c r="AB141" s="122" t="n"/>
      <c r="AC141" s="140" t="n"/>
      <c r="AD141" s="140" t="n"/>
      <c r="AE141" s="140" t="n"/>
      <c r="AF141" s="138" t="n"/>
      <c r="AG141" s="140" t="n"/>
      <c r="AH141" s="122" t="n"/>
      <c r="AI141" s="49" t="n"/>
      <c r="AJ141" s="49" t="n"/>
      <c r="AK141" s="49" t="n"/>
      <c r="AL141" s="211" t="n"/>
      <c r="AM141" s="211" t="n"/>
      <c r="AN141" s="211" t="n"/>
      <c r="AO141" s="211" t="n"/>
    </row>
    <row r="142" customFormat="1" s="122">
      <c r="B142" s="211" t="n"/>
      <c r="C142" s="211" t="n"/>
      <c r="D142" s="211" t="n"/>
      <c r="E142" s="211" t="n"/>
      <c r="F142" s="211" t="n"/>
      <c r="G142" s="211" t="n"/>
      <c r="H142" s="211" t="n"/>
      <c r="I142" s="122" t="n"/>
      <c r="J142" s="211" t="n"/>
      <c r="K142" s="211" t="n"/>
      <c r="L142" s="211" t="n"/>
      <c r="M142" s="211" t="n"/>
      <c r="N142" s="211" t="n"/>
      <c r="O142" s="211" t="n"/>
      <c r="P142" s="211" t="n"/>
      <c r="Q142" s="211" t="n"/>
      <c r="R142" s="211" t="n"/>
      <c r="S142" s="142" t="n"/>
      <c r="T142" s="142" t="n"/>
      <c r="U142" s="142" t="n"/>
      <c r="V142" s="142" t="n"/>
      <c r="W142" s="142" t="n"/>
      <c r="X142" s="142" t="n"/>
      <c r="Y142" s="142" t="n"/>
      <c r="Z142" s="211" t="n"/>
      <c r="AA142" s="211" t="n"/>
      <c r="AB142" s="122" t="n"/>
      <c r="AC142" s="140" t="n"/>
      <c r="AD142" s="140" t="n"/>
      <c r="AE142" s="140" t="n"/>
      <c r="AF142" s="138" t="n"/>
      <c r="AG142" s="122" t="n"/>
      <c r="AH142" s="122" t="n"/>
      <c r="AI142" s="49" t="n"/>
      <c r="AJ142" s="49" t="n"/>
      <c r="AK142" s="49" t="n"/>
      <c r="AL142" s="211" t="n"/>
      <c r="AM142" s="211" t="n"/>
      <c r="AN142" s="211" t="n"/>
      <c r="AO142" s="211" t="n"/>
    </row>
    <row r="143" customFormat="1" s="122">
      <c r="B143" s="211" t="n"/>
      <c r="C143" s="211" t="n"/>
      <c r="D143" s="211" t="n"/>
      <c r="E143" s="211" t="n"/>
      <c r="F143" s="211" t="n"/>
      <c r="G143" s="211" t="n"/>
      <c r="H143" s="211" t="n"/>
      <c r="I143" s="122" t="n"/>
      <c r="J143" s="211" t="n"/>
      <c r="K143" s="211" t="n"/>
      <c r="L143" s="211" t="n"/>
      <c r="M143" s="211" t="n"/>
      <c r="N143" s="211" t="n"/>
      <c r="O143" s="211" t="n"/>
      <c r="P143" s="211" t="n"/>
      <c r="Q143" s="211" t="n"/>
      <c r="R143" s="211" t="n"/>
      <c r="S143" s="142" t="n"/>
      <c r="T143" s="142" t="n"/>
      <c r="U143" s="142" t="n"/>
      <c r="V143" s="142" t="n"/>
      <c r="W143" s="142" t="n"/>
      <c r="X143" s="142" t="n"/>
      <c r="Y143" s="142" t="n"/>
      <c r="Z143" s="211" t="n"/>
      <c r="AA143" s="211" t="n"/>
      <c r="AB143" s="122" t="n"/>
      <c r="AC143" s="122" t="n"/>
      <c r="AD143" s="80" t="n"/>
      <c r="AE143" s="122" t="n"/>
      <c r="AF143" s="122" t="n"/>
      <c r="AG143" s="122" t="n"/>
      <c r="AH143" s="122" t="n"/>
      <c r="AI143" s="49" t="n"/>
      <c r="AJ143" s="49" t="n"/>
      <c r="AK143" s="49" t="n"/>
      <c r="AL143" s="211" t="n"/>
      <c r="AM143" s="211" t="n"/>
      <c r="AN143" s="211" t="n"/>
      <c r="AO143" s="211" t="n"/>
    </row>
    <row r="144">
      <c r="G144" s="211" t="n"/>
      <c r="H144" s="211" t="n"/>
      <c r="I144" s="148" t="n"/>
    </row>
    <row r="145">
      <c r="G145" s="211" t="n"/>
      <c r="H145" s="211" t="n"/>
      <c r="I145" s="148" t="n"/>
    </row>
    <row r="146">
      <c r="G146" s="211" t="n"/>
      <c r="H146" s="211" t="n"/>
      <c r="I146" s="148" t="n"/>
      <c r="AD146" s="127" t="n"/>
      <c r="AF146" s="80" t="n"/>
    </row>
    <row r="147">
      <c r="G147" s="211" t="n"/>
      <c r="H147" s="211" t="n"/>
      <c r="I147" s="148" t="n"/>
      <c r="AC147" s="128" t="n"/>
      <c r="AD147" s="128" t="n"/>
      <c r="AF147" s="138" t="n"/>
      <c r="AG147" s="138" t="n"/>
      <c r="AH147" s="211" t="n"/>
      <c r="AI147" s="211" t="n"/>
      <c r="AJ147" s="211" t="n"/>
      <c r="AK147" s="211" t="n"/>
    </row>
    <row r="148">
      <c r="G148" s="211" t="n"/>
      <c r="H148" s="211" t="n"/>
      <c r="I148" s="148" t="n"/>
      <c r="AC148" s="128" t="n"/>
      <c r="AD148" s="128" t="n"/>
      <c r="AF148" s="138" t="n"/>
      <c r="AG148" s="138" t="n"/>
      <c r="AH148" s="211" t="n"/>
      <c r="AI148" s="211" t="n"/>
      <c r="AJ148" s="211" t="n"/>
      <c r="AK148" s="211" t="n"/>
    </row>
    <row r="149">
      <c r="G149" s="211" t="n"/>
      <c r="H149" s="211" t="n"/>
      <c r="I149" s="148" t="n"/>
      <c r="AC149" s="128" t="n"/>
      <c r="AD149" s="82" t="n"/>
      <c r="AF149" s="138" t="n"/>
      <c r="AG149" s="138" t="n"/>
      <c r="AH149" s="211" t="n"/>
      <c r="AI149" s="211" t="n"/>
      <c r="AJ149" s="211" t="n"/>
      <c r="AK149" s="211" t="n"/>
    </row>
    <row r="150">
      <c r="G150" s="211" t="n"/>
      <c r="H150" s="211" t="n"/>
      <c r="I150" s="148" t="n"/>
      <c r="AC150" s="128" t="n"/>
      <c r="AD150" s="82" t="n"/>
      <c r="AF150" s="138" t="n"/>
      <c r="AG150" s="138" t="n"/>
      <c r="AH150" s="211" t="n"/>
      <c r="AI150" s="211" t="n"/>
      <c r="AJ150" s="211" t="n"/>
      <c r="AK150" s="211" t="n"/>
    </row>
    <row r="151">
      <c r="G151" s="211" t="n"/>
      <c r="H151" s="211" t="n"/>
      <c r="I151" s="148" t="n"/>
      <c r="AC151" s="128" t="n"/>
      <c r="AD151" s="82" t="n"/>
      <c r="AF151" s="138" t="n"/>
      <c r="AG151" s="138" t="n"/>
      <c r="AH151" s="211" t="n"/>
      <c r="AI151" s="211" t="n"/>
      <c r="AJ151" s="211" t="n"/>
      <c r="AK151" s="211" t="n"/>
    </row>
    <row r="152">
      <c r="G152" s="211" t="n"/>
      <c r="H152" s="211" t="n"/>
      <c r="I152" s="148" t="n"/>
      <c r="AC152" s="128" t="n"/>
      <c r="AD152" s="128" t="n"/>
      <c r="AF152" s="123" t="n"/>
      <c r="AG152" s="123" t="n"/>
      <c r="AH152" s="211" t="n"/>
      <c r="AI152" s="211" t="n"/>
      <c r="AJ152" s="211" t="n"/>
      <c r="AK152" s="211" t="n"/>
    </row>
    <row r="153">
      <c r="G153" s="211" t="n"/>
      <c r="H153" s="211" t="n"/>
      <c r="I153" s="148" t="n"/>
      <c r="AC153" s="128" t="n"/>
      <c r="AD153" s="128" t="n"/>
      <c r="AF153" s="138" t="n"/>
      <c r="AG153" s="138" t="n"/>
      <c r="AH153" s="211" t="n"/>
      <c r="AI153" s="211" t="n"/>
      <c r="AJ153" s="211" t="n"/>
      <c r="AK153" s="211" t="n"/>
    </row>
    <row r="154">
      <c r="G154" s="211" t="n"/>
      <c r="H154" s="211" t="n"/>
      <c r="I154" s="148" t="n"/>
      <c r="AC154" s="128" t="n"/>
      <c r="AD154" s="128" t="n"/>
      <c r="AF154" s="138" t="n"/>
      <c r="AG154" s="138" t="n"/>
      <c r="AH154" s="211" t="n"/>
      <c r="AI154" s="211" t="n"/>
      <c r="AJ154" s="211" t="n"/>
      <c r="AK154" s="211" t="n"/>
    </row>
    <row r="155">
      <c r="G155" s="211" t="n"/>
      <c r="H155" s="211" t="n"/>
      <c r="I155" s="148" t="n"/>
      <c r="AC155" s="128" t="n"/>
      <c r="AD155" s="128" t="n"/>
      <c r="AF155" s="91" t="n"/>
      <c r="AH155" s="211" t="n"/>
      <c r="AI155" s="211" t="n"/>
      <c r="AJ155" s="211" t="n"/>
      <c r="AK155" s="211" t="n"/>
    </row>
    <row r="156">
      <c r="G156" s="211" t="n"/>
      <c r="H156" s="211" t="n"/>
      <c r="I156" s="148" t="n"/>
      <c r="AC156" s="82" t="n"/>
      <c r="AD156" s="82" t="n"/>
      <c r="AF156" s="91" t="n"/>
      <c r="AH156" s="211" t="n"/>
      <c r="AI156" s="211" t="n"/>
      <c r="AJ156" s="211" t="n"/>
      <c r="AK156" s="211" t="n"/>
    </row>
    <row r="157">
      <c r="G157" s="211" t="n"/>
      <c r="H157" s="211" t="n"/>
      <c r="I157" s="148" t="n"/>
      <c r="AC157" s="140" t="n"/>
      <c r="AD157" s="140" t="n"/>
      <c r="AE157" s="140" t="n"/>
      <c r="AF157" s="138" t="n"/>
      <c r="AG157" s="138" t="n"/>
    </row>
    <row r="158">
      <c r="G158" s="211" t="n"/>
      <c r="H158" s="211" t="n"/>
      <c r="I158" s="148" t="n"/>
      <c r="AG158" s="138" t="n"/>
    </row>
    <row r="159">
      <c r="G159" s="211" t="n"/>
      <c r="H159" s="211" t="n"/>
      <c r="I159" s="148" t="n"/>
      <c r="AF159" s="123" t="n"/>
      <c r="AG159" s="123" t="n"/>
    </row>
    <row r="160">
      <c r="G160" s="211" t="n"/>
      <c r="H160" s="211" t="n"/>
      <c r="I160" s="148" t="n"/>
      <c r="AC160" s="71" t="n"/>
      <c r="AD160" s="140" t="n"/>
    </row>
    <row r="161">
      <c r="G161" s="211" t="n"/>
      <c r="H161" s="211" t="n"/>
      <c r="I161" s="148" t="n"/>
    </row>
    <row r="162" customFormat="1" s="122">
      <c r="B162" s="211" t="n"/>
      <c r="C162" s="211" t="n"/>
      <c r="D162" s="211" t="n"/>
      <c r="E162" s="211" t="n"/>
      <c r="F162" s="211" t="n"/>
      <c r="G162" s="211" t="n"/>
      <c r="H162" s="211" t="n"/>
      <c r="I162" s="122" t="n"/>
      <c r="J162" s="211" t="n"/>
      <c r="K162" s="211" t="n"/>
      <c r="L162" s="211" t="n"/>
      <c r="M162" s="211" t="n"/>
      <c r="N162" s="211" t="n"/>
      <c r="O162" s="211" t="n"/>
      <c r="P162" s="211" t="n"/>
      <c r="Q162" s="211" t="n"/>
      <c r="R162" s="211" t="n"/>
      <c r="S162" s="142" t="n"/>
      <c r="T162" s="142" t="n"/>
      <c r="U162" s="142" t="n"/>
      <c r="V162" s="142" t="n"/>
      <c r="W162" s="142" t="n"/>
      <c r="X162" s="142" t="n"/>
      <c r="Y162" s="142" t="n"/>
      <c r="Z162" s="211" t="n"/>
      <c r="AA162" s="211" t="n"/>
      <c r="AB162" s="122" t="n"/>
      <c r="AC162" s="140" t="n"/>
      <c r="AD162" s="140" t="n"/>
      <c r="AE162" s="140" t="n"/>
      <c r="AF162" s="138" t="n"/>
      <c r="AG162" s="138" t="n"/>
      <c r="AH162" s="122" t="n"/>
      <c r="AI162" s="49" t="n"/>
      <c r="AJ162" s="49" t="n"/>
      <c r="AK162" s="49" t="n"/>
      <c r="AL162" s="211" t="n"/>
      <c r="AM162" s="211" t="n"/>
      <c r="AN162" s="211" t="n"/>
      <c r="AO162" s="211" t="n"/>
    </row>
    <row r="163" customFormat="1" s="122">
      <c r="B163" s="211" t="n"/>
      <c r="C163" s="211" t="n"/>
      <c r="D163" s="211" t="n"/>
      <c r="E163" s="211" t="n"/>
      <c r="F163" s="211" t="n"/>
      <c r="G163" s="211" t="n"/>
      <c r="H163" s="211" t="n"/>
      <c r="I163" s="122" t="n"/>
      <c r="J163" s="211" t="n"/>
      <c r="K163" s="211" t="n"/>
      <c r="L163" s="211" t="n"/>
      <c r="M163" s="211" t="n"/>
      <c r="N163" s="211" t="n"/>
      <c r="O163" s="211" t="n"/>
      <c r="P163" s="211" t="n"/>
      <c r="Q163" s="211" t="n"/>
      <c r="R163" s="211" t="n"/>
      <c r="S163" s="142" t="n"/>
      <c r="T163" s="142" t="n"/>
      <c r="U163" s="142" t="n"/>
      <c r="V163" s="142" t="n"/>
      <c r="W163" s="142" t="n"/>
      <c r="X163" s="142" t="n"/>
      <c r="Y163" s="142" t="n"/>
      <c r="Z163" s="211" t="n"/>
      <c r="AA163" s="211" t="n"/>
      <c r="AB163" s="122" t="n"/>
      <c r="AC163" s="140" t="n"/>
      <c r="AD163" s="140" t="n"/>
      <c r="AE163" s="140" t="n"/>
      <c r="AF163" s="138" t="n"/>
      <c r="AG163" s="138" t="n"/>
      <c r="AH163" s="122" t="n"/>
      <c r="AI163" s="49" t="n"/>
      <c r="AJ163" s="49" t="n"/>
      <c r="AK163" s="49" t="n"/>
      <c r="AL163" s="211" t="n"/>
      <c r="AM163" s="211" t="n"/>
      <c r="AN163" s="211" t="n"/>
      <c r="AO163" s="211" t="n"/>
    </row>
    <row r="164">
      <c r="G164" s="211" t="n"/>
      <c r="H164" s="211" t="n"/>
      <c r="I164" s="148" t="n"/>
    </row>
    <row r="165">
      <c r="G165" s="211" t="n"/>
      <c r="H165" s="211" t="n"/>
      <c r="I165" s="148" t="n"/>
    </row>
    <row r="166">
      <c r="G166" s="211" t="n"/>
      <c r="H166" s="211" t="n"/>
      <c r="I166" s="148" t="n"/>
    </row>
    <row r="167">
      <c r="G167" s="211" t="n"/>
      <c r="H167" s="211" t="n"/>
      <c r="I167" s="148" t="n"/>
    </row>
    <row r="168">
      <c r="G168" s="211" t="n"/>
      <c r="H168" s="211" t="n"/>
      <c r="I168" s="148" t="n"/>
    </row>
    <row r="169">
      <c r="G169" s="211" t="n"/>
      <c r="H169" s="211" t="n"/>
      <c r="I169" s="148" t="n"/>
    </row>
    <row r="170">
      <c r="G170" s="211" t="n"/>
      <c r="H170" s="211" t="n"/>
      <c r="I170" s="148" t="n"/>
    </row>
    <row r="171">
      <c r="G171" s="211" t="n"/>
      <c r="H171" s="211" t="n"/>
      <c r="I171" s="148" t="n"/>
    </row>
    <row r="172">
      <c r="G172" s="211" t="n"/>
      <c r="H172" s="211" t="n"/>
      <c r="I172" s="148" t="n"/>
    </row>
    <row r="173" customFormat="1" s="122">
      <c r="B173" s="211" t="n"/>
      <c r="C173" s="211" t="n"/>
      <c r="D173" s="211" t="n"/>
      <c r="E173" s="211" t="n"/>
      <c r="F173" s="211" t="n"/>
      <c r="G173" s="211" t="n"/>
      <c r="H173" s="211" t="n"/>
      <c r="I173" s="122" t="n"/>
      <c r="J173" s="211" t="n"/>
      <c r="K173" s="211" t="n"/>
      <c r="L173" s="211" t="n"/>
      <c r="M173" s="211" t="n"/>
      <c r="N173" s="211" t="n"/>
      <c r="O173" s="211" t="n"/>
      <c r="P173" s="211" t="n"/>
      <c r="Q173" s="211" t="n"/>
      <c r="R173" s="211" t="n"/>
      <c r="S173" s="142" t="n"/>
      <c r="T173" s="142" t="n"/>
      <c r="U173" s="142" t="n"/>
      <c r="V173" s="142" t="n"/>
      <c r="W173" s="142" t="n"/>
      <c r="X173" s="142" t="n"/>
      <c r="Y173" s="142" t="n"/>
      <c r="Z173" s="211" t="n"/>
      <c r="AA173" s="211" t="n"/>
      <c r="AB173" s="122" t="n"/>
      <c r="AC173" s="122" t="n"/>
      <c r="AD173" s="82" t="n"/>
      <c r="AE173" s="122" t="n"/>
      <c r="AF173" s="123" t="n"/>
      <c r="AG173" s="123" t="n"/>
      <c r="AH173" s="122" t="n"/>
      <c r="AI173" s="49" t="n"/>
      <c r="AJ173" s="49" t="n"/>
      <c r="AK173" s="49" t="n"/>
      <c r="AL173" s="211" t="n"/>
      <c r="AM173" s="211" t="n"/>
      <c r="AN173" s="211" t="n"/>
      <c r="AO173" s="211" t="n"/>
    </row>
    <row r="174" customFormat="1" s="122">
      <c r="B174" s="211" t="n"/>
      <c r="C174" s="211" t="n"/>
      <c r="D174" s="211" t="n"/>
      <c r="E174" s="211" t="n"/>
      <c r="F174" s="211" t="n"/>
      <c r="G174" s="211" t="n"/>
      <c r="H174" s="211" t="n"/>
      <c r="I174" s="122" t="n"/>
      <c r="J174" s="211" t="n"/>
      <c r="K174" s="211" t="n"/>
      <c r="L174" s="211" t="n"/>
      <c r="M174" s="211" t="n"/>
      <c r="N174" s="211" t="n"/>
      <c r="O174" s="211" t="n"/>
      <c r="P174" s="211" t="n"/>
      <c r="Q174" s="211" t="n"/>
      <c r="R174" s="211" t="n"/>
      <c r="S174" s="142" t="n"/>
      <c r="T174" s="142" t="n"/>
      <c r="U174" s="142" t="n"/>
      <c r="V174" s="142" t="n"/>
      <c r="W174" s="142" t="n"/>
      <c r="X174" s="142" t="n"/>
      <c r="Y174" s="142" t="n"/>
      <c r="Z174" s="211" t="n"/>
      <c r="AA174" s="211" t="n"/>
      <c r="AB174" s="81" t="n"/>
      <c r="AC174" s="80" t="n"/>
      <c r="AD174" s="148" t="n"/>
      <c r="AE174" s="122" t="n"/>
      <c r="AF174" s="122" t="n"/>
      <c r="AG174" s="122" t="n"/>
      <c r="AH174" s="122" t="n"/>
      <c r="AI174" s="49" t="n"/>
      <c r="AJ174" s="49" t="n"/>
      <c r="AK174" s="49" t="n"/>
      <c r="AL174" s="211" t="n"/>
      <c r="AM174" s="211" t="n"/>
      <c r="AN174" s="211" t="n"/>
      <c r="AO174" s="211" t="n"/>
    </row>
    <row r="175" customFormat="1" s="122">
      <c r="B175" s="211" t="n"/>
      <c r="C175" s="211" t="n"/>
      <c r="D175" s="211" t="n"/>
      <c r="E175" s="211" t="n"/>
      <c r="F175" s="211" t="n"/>
      <c r="G175" s="211" t="n"/>
      <c r="H175" s="211" t="n"/>
      <c r="I175" s="122" t="n"/>
      <c r="J175" s="211" t="n"/>
      <c r="K175" s="211" t="n"/>
      <c r="L175" s="211" t="n"/>
      <c r="M175" s="211" t="n"/>
      <c r="N175" s="211" t="n"/>
      <c r="O175" s="211" t="n"/>
      <c r="P175" s="211" t="n"/>
      <c r="Q175" s="211" t="n"/>
      <c r="R175" s="211" t="n"/>
      <c r="S175" s="142" t="n"/>
      <c r="T175" s="142" t="n"/>
      <c r="U175" s="142" t="n"/>
      <c r="V175" s="142" t="n"/>
      <c r="W175" s="142" t="n"/>
      <c r="X175" s="142" t="n"/>
      <c r="Y175" s="142" t="n"/>
      <c r="Z175" s="211" t="n"/>
      <c r="AA175" s="211" t="n"/>
      <c r="AB175" s="81" t="n"/>
      <c r="AC175" s="122" t="n"/>
      <c r="AD175" s="122" t="n"/>
      <c r="AE175" s="122" t="n"/>
      <c r="AF175" s="122" t="n"/>
      <c r="AG175" s="122" t="n"/>
      <c r="AH175" s="122" t="n"/>
      <c r="AI175" s="49" t="n"/>
      <c r="AJ175" s="49" t="n"/>
      <c r="AK175" s="49" t="n"/>
      <c r="AL175" s="211" t="n"/>
      <c r="AM175" s="211" t="n"/>
      <c r="AN175" s="211" t="n"/>
      <c r="AO175" s="211" t="n"/>
    </row>
    <row r="176" customFormat="1" s="122">
      <c r="B176" s="211" t="n"/>
      <c r="C176" s="211" t="n"/>
      <c r="D176" s="211" t="n"/>
      <c r="E176" s="211" t="n"/>
      <c r="F176" s="211" t="n"/>
      <c r="G176" s="211" t="n"/>
      <c r="H176" s="211" t="n"/>
      <c r="I176" s="122" t="n"/>
      <c r="J176" s="211" t="n"/>
      <c r="K176" s="211" t="n"/>
      <c r="L176" s="211" t="n"/>
      <c r="M176" s="211" t="n"/>
      <c r="N176" s="211" t="n"/>
      <c r="O176" s="211" t="n"/>
      <c r="P176" s="211" t="n"/>
      <c r="Q176" s="211" t="n"/>
      <c r="R176" s="211" t="n"/>
      <c r="S176" s="142" t="n"/>
      <c r="T176" s="142" t="n"/>
      <c r="U176" s="142" t="n"/>
      <c r="V176" s="142" t="n"/>
      <c r="W176" s="142" t="n"/>
      <c r="X176" s="142" t="n"/>
      <c r="Y176" s="142" t="n"/>
      <c r="Z176" s="211" t="n"/>
      <c r="AA176" s="211" t="n"/>
      <c r="AB176" s="122" t="n"/>
      <c r="AC176" s="80" t="n"/>
      <c r="AD176" s="81" t="n"/>
      <c r="AE176" s="80" t="n"/>
      <c r="AF176" s="81" t="n"/>
      <c r="AG176" s="122" t="n"/>
      <c r="AH176" s="122" t="n"/>
      <c r="AI176" s="49" t="n"/>
      <c r="AJ176" s="49" t="n"/>
      <c r="AK176" s="49" t="n"/>
      <c r="AL176" s="211" t="n"/>
      <c r="AM176" s="211" t="n"/>
      <c r="AN176" s="211" t="n"/>
      <c r="AO176" s="211" t="n"/>
    </row>
    <row r="177">
      <c r="G177" s="211" t="n"/>
      <c r="H177" s="211" t="n"/>
      <c r="I177" s="148" t="n"/>
    </row>
    <row r="178">
      <c r="G178" s="211" t="n"/>
      <c r="H178" s="211" t="n"/>
      <c r="I178" s="148" t="n"/>
    </row>
    <row r="179">
      <c r="G179" s="211" t="n"/>
      <c r="H179" s="211" t="n"/>
      <c r="I179" s="148" t="n"/>
    </row>
    <row r="180">
      <c r="G180" s="211" t="n"/>
      <c r="H180" s="211" t="n"/>
      <c r="I180" s="148" t="n"/>
    </row>
    <row r="181">
      <c r="G181" s="211" t="n"/>
      <c r="H181" s="211" t="n"/>
      <c r="I181" s="148" t="n"/>
      <c r="AC181" s="140" t="n"/>
      <c r="AD181" s="140" t="n"/>
      <c r="AF181" s="279" t="n"/>
      <c r="AG181" s="123" t="n"/>
      <c r="AH181" s="123" t="n"/>
      <c r="AJ181" s="123" t="n"/>
    </row>
    <row r="182">
      <c r="G182" s="211" t="n"/>
      <c r="H182" s="211" t="n"/>
      <c r="I182" s="148" t="n"/>
      <c r="AC182" s="140" t="n"/>
      <c r="AD182" s="140" t="n"/>
      <c r="AF182" s="279" t="n"/>
      <c r="AG182" s="123" t="n"/>
      <c r="AH182" s="123" t="n"/>
      <c r="AJ182" s="123" t="n"/>
    </row>
    <row r="183">
      <c r="G183" s="211" t="n"/>
      <c r="H183" s="211" t="n"/>
      <c r="I183" s="148" t="n"/>
      <c r="AC183" s="140" t="n"/>
      <c r="AD183" s="140" t="n"/>
      <c r="AF183" s="279" t="n"/>
      <c r="AG183" s="123" t="n"/>
      <c r="AH183" s="123" t="n"/>
      <c r="AJ183" s="123" t="n"/>
    </row>
    <row r="184">
      <c r="G184" s="211" t="n"/>
      <c r="H184" s="211" t="n"/>
      <c r="I184" s="148" t="n"/>
      <c r="AC184" s="140" t="n"/>
      <c r="AD184" s="140" t="n"/>
      <c r="AF184" s="279" t="n"/>
      <c r="AG184" s="123" t="n"/>
      <c r="AH184" s="123" t="n"/>
      <c r="AJ184" s="123" t="n"/>
    </row>
    <row r="185">
      <c r="G185" s="211" t="n"/>
      <c r="H185" s="211" t="n"/>
      <c r="I185" s="148" t="n"/>
      <c r="AC185" s="140" t="n"/>
      <c r="AD185" s="140" t="n"/>
      <c r="AF185" s="279" t="n"/>
      <c r="AG185" s="123" t="n"/>
      <c r="AH185" s="123" t="n"/>
      <c r="AJ185" s="123" t="n"/>
    </row>
    <row r="186">
      <c r="G186" s="211" t="n"/>
      <c r="H186" s="211" t="n"/>
      <c r="I186" s="148" t="n"/>
      <c r="AC186" s="140" t="n"/>
      <c r="AD186" s="140" t="n"/>
      <c r="AF186" s="279" t="n"/>
      <c r="AG186" s="123" t="n"/>
      <c r="AH186" s="123" t="n"/>
      <c r="AJ186" s="123" t="n"/>
    </row>
    <row r="187">
      <c r="G187" s="211" t="n"/>
      <c r="H187" s="211" t="n"/>
      <c r="I187" s="148" t="n"/>
      <c r="AC187" s="140" t="n"/>
      <c r="AD187" s="140" t="n"/>
      <c r="AF187" s="279" t="n"/>
      <c r="AG187" s="123" t="n"/>
      <c r="AH187" s="123" t="n"/>
      <c r="AJ187" s="123" t="n"/>
    </row>
    <row r="188">
      <c r="G188" s="211" t="n"/>
      <c r="H188" s="211" t="n"/>
      <c r="I188" s="148" t="n"/>
      <c r="AC188" s="140" t="n"/>
      <c r="AD188" s="140" t="n"/>
      <c r="AF188" s="279" t="n"/>
      <c r="AG188" s="123" t="n"/>
      <c r="AH188" s="123" t="n"/>
      <c r="AJ188" s="123" t="n"/>
    </row>
    <row r="189">
      <c r="G189" s="211" t="n"/>
      <c r="H189" s="211" t="n"/>
      <c r="I189" s="148" t="n"/>
      <c r="AC189" s="140" t="n"/>
      <c r="AD189" s="140" t="n"/>
      <c r="AF189" s="279" t="n"/>
      <c r="AG189" s="123" t="n"/>
      <c r="AH189" s="123" t="n"/>
      <c r="AJ189" s="123" t="n"/>
    </row>
    <row r="190">
      <c r="G190" s="211" t="n"/>
      <c r="H190" s="211" t="n"/>
      <c r="I190" s="148" t="n"/>
      <c r="AC190" s="140" t="n"/>
      <c r="AD190" s="140" t="n"/>
      <c r="AF190" s="279" t="n"/>
      <c r="AG190" s="123" t="n"/>
      <c r="AH190" s="123" t="n"/>
      <c r="AJ190" s="123" t="n"/>
    </row>
    <row r="191">
      <c r="G191" s="211" t="n"/>
      <c r="H191" s="211" t="n"/>
      <c r="I191" s="148" t="n"/>
      <c r="AC191" s="140" t="n"/>
      <c r="AD191" s="140" t="n"/>
      <c r="AF191" s="279" t="n"/>
      <c r="AG191" s="123" t="n"/>
      <c r="AH191" s="123" t="n"/>
      <c r="AJ191" s="123" t="n"/>
    </row>
    <row r="192">
      <c r="G192" s="211" t="n"/>
      <c r="H192" s="211" t="n"/>
      <c r="I192" s="148" t="n"/>
      <c r="AC192" s="140" t="n"/>
      <c r="AD192" s="140" t="n"/>
      <c r="AF192" s="279" t="n"/>
      <c r="AG192" s="123" t="n"/>
      <c r="AH192" s="123" t="n"/>
      <c r="AJ192" s="123" t="n"/>
    </row>
    <row r="193">
      <c r="G193" s="211" t="n"/>
      <c r="H193" s="211" t="n"/>
      <c r="I193" s="148" t="n"/>
      <c r="AC193" s="140" t="n"/>
      <c r="AD193" s="140" t="n"/>
      <c r="AF193" s="279" t="n"/>
      <c r="AG193" s="123" t="n"/>
      <c r="AH193" s="123" t="n"/>
      <c r="AJ193" s="123" t="n"/>
    </row>
    <row r="194" customFormat="1" s="49">
      <c r="B194" s="211" t="n"/>
      <c r="C194" s="211" t="n"/>
      <c r="D194" s="211" t="n"/>
      <c r="E194" s="211" t="n"/>
      <c r="F194" s="211" t="n"/>
      <c r="G194" s="211" t="n"/>
      <c r="H194" s="211" t="n"/>
      <c r="I194" s="49" t="n"/>
      <c r="J194" s="211" t="n"/>
      <c r="K194" s="211" t="n"/>
      <c r="L194" s="211" t="n"/>
      <c r="M194" s="211" t="n"/>
      <c r="N194" s="211" t="n"/>
      <c r="O194" s="211" t="n"/>
      <c r="P194" s="211" t="n"/>
      <c r="Q194" s="211" t="n"/>
      <c r="R194" s="211" t="n"/>
      <c r="S194" s="142" t="n"/>
      <c r="T194" s="142" t="n"/>
      <c r="U194" s="142" t="n"/>
      <c r="V194" s="142" t="n"/>
      <c r="W194" s="142" t="n"/>
      <c r="X194" s="142" t="n"/>
      <c r="Y194" s="142" t="n"/>
      <c r="Z194" s="211" t="n"/>
      <c r="AA194" s="211" t="n"/>
      <c r="AB194" s="122" t="n"/>
      <c r="AC194" s="140" t="n"/>
      <c r="AD194" s="140" t="n"/>
      <c r="AE194" s="122" t="n"/>
      <c r="AF194" s="279" t="n"/>
      <c r="AG194" s="123" t="n"/>
      <c r="AH194" s="123" t="n"/>
      <c r="AI194" s="49" t="n"/>
      <c r="AJ194" s="123" t="n"/>
      <c r="AK194" s="49" t="n"/>
      <c r="AL194" s="211" t="n"/>
      <c r="AM194" s="211" t="n"/>
      <c r="AN194" s="211" t="n"/>
      <c r="AO194" s="211" t="n"/>
    </row>
    <row r="195" customFormat="1" s="49">
      <c r="B195" s="211" t="n"/>
      <c r="C195" s="211" t="n"/>
      <c r="D195" s="211" t="n"/>
      <c r="E195" s="211" t="n"/>
      <c r="F195" s="211" t="n"/>
      <c r="G195" s="211" t="n"/>
      <c r="H195" s="211" t="n"/>
      <c r="I195" s="49" t="n"/>
      <c r="J195" s="211" t="n"/>
      <c r="K195" s="211" t="n"/>
      <c r="L195" s="211" t="n"/>
      <c r="M195" s="211" t="n"/>
      <c r="N195" s="211" t="n"/>
      <c r="O195" s="211" t="n"/>
      <c r="P195" s="211" t="n"/>
      <c r="Q195" s="211" t="n"/>
      <c r="R195" s="211" t="n"/>
      <c r="S195" s="142" t="n"/>
      <c r="T195" s="142" t="n"/>
      <c r="U195" s="142" t="n"/>
      <c r="V195" s="142" t="n"/>
      <c r="W195" s="142" t="n"/>
      <c r="X195" s="142" t="n"/>
      <c r="Y195" s="142" t="n"/>
      <c r="Z195" s="211" t="n"/>
      <c r="AA195" s="211" t="n"/>
      <c r="AB195" s="122" t="n"/>
      <c r="AC195" s="140" t="n"/>
      <c r="AD195" s="140" t="n"/>
      <c r="AE195" s="122" t="n"/>
      <c r="AF195" s="279" t="n"/>
      <c r="AG195" s="123" t="n"/>
      <c r="AH195" s="123" t="n"/>
      <c r="AI195" s="49" t="n"/>
      <c r="AJ195" s="123" t="n"/>
      <c r="AK195" s="49" t="n"/>
      <c r="AL195" s="211" t="n"/>
      <c r="AM195" s="211" t="n"/>
      <c r="AN195" s="211" t="n"/>
      <c r="AO195" s="211" t="n"/>
    </row>
    <row r="196" customFormat="1" s="49">
      <c r="B196" s="211" t="n"/>
      <c r="C196" s="211" t="n"/>
      <c r="D196" s="211" t="n"/>
      <c r="E196" s="211" t="n"/>
      <c r="F196" s="211" t="n"/>
      <c r="G196" s="211" t="n"/>
      <c r="H196" s="211" t="n"/>
      <c r="I196" s="49" t="n"/>
      <c r="J196" s="211" t="n"/>
      <c r="K196" s="211" t="n"/>
      <c r="L196" s="211" t="n"/>
      <c r="M196" s="211" t="n"/>
      <c r="N196" s="211" t="n"/>
      <c r="O196" s="211" t="n"/>
      <c r="P196" s="211" t="n"/>
      <c r="Q196" s="211" t="n"/>
      <c r="R196" s="211" t="n"/>
      <c r="S196" s="142" t="n"/>
      <c r="T196" s="142" t="n"/>
      <c r="U196" s="142" t="n"/>
      <c r="V196" s="142" t="n"/>
      <c r="W196" s="142" t="n"/>
      <c r="X196" s="142" t="n"/>
      <c r="Y196" s="142" t="n"/>
      <c r="Z196" s="211" t="n"/>
      <c r="AA196" s="211" t="n"/>
      <c r="AB196" s="122" t="n"/>
      <c r="AC196" s="140" t="n"/>
      <c r="AD196" s="140" t="n"/>
      <c r="AE196" s="122" t="n"/>
      <c r="AF196" s="279" t="n"/>
      <c r="AG196" s="123" t="n"/>
      <c r="AH196" s="123" t="n"/>
      <c r="AI196" s="49" t="n"/>
      <c r="AJ196" s="123" t="n"/>
      <c r="AK196" s="49" t="n"/>
      <c r="AL196" s="211" t="n"/>
      <c r="AM196" s="211" t="n"/>
      <c r="AN196" s="211" t="n"/>
      <c r="AO196" s="211" t="n"/>
    </row>
    <row r="197" customFormat="1" s="49">
      <c r="B197" s="211" t="n"/>
      <c r="C197" s="211" t="n"/>
      <c r="D197" s="211" t="n"/>
      <c r="E197" s="211" t="n"/>
      <c r="F197" s="211" t="n"/>
      <c r="G197" s="211" t="n"/>
      <c r="H197" s="211" t="n"/>
      <c r="I197" s="49" t="n"/>
      <c r="J197" s="211" t="n"/>
      <c r="K197" s="211" t="n"/>
      <c r="L197" s="211" t="n"/>
      <c r="M197" s="211" t="n"/>
      <c r="N197" s="211" t="n"/>
      <c r="O197" s="211" t="n"/>
      <c r="P197" s="211" t="n"/>
      <c r="Q197" s="211" t="n"/>
      <c r="R197" s="211" t="n"/>
      <c r="S197" s="142" t="n"/>
      <c r="T197" s="142" t="n"/>
      <c r="U197" s="142" t="n"/>
      <c r="V197" s="142" t="n"/>
      <c r="W197" s="142" t="n"/>
      <c r="X197" s="142" t="n"/>
      <c r="Y197" s="142" t="n"/>
      <c r="Z197" s="211" t="n"/>
      <c r="AA197" s="211" t="n"/>
      <c r="AB197" s="122" t="n"/>
      <c r="AC197" s="140" t="n"/>
      <c r="AD197" s="140" t="n"/>
      <c r="AE197" s="122" t="n"/>
      <c r="AF197" s="279" t="n"/>
      <c r="AG197" s="123" t="n"/>
      <c r="AH197" s="123" t="n"/>
      <c r="AI197" s="49" t="n"/>
      <c r="AJ197" s="123" t="n"/>
      <c r="AK197" s="49" t="n"/>
      <c r="AL197" s="211" t="n"/>
      <c r="AM197" s="211" t="n"/>
      <c r="AN197" s="211" t="n"/>
      <c r="AO197" s="211" t="n"/>
    </row>
    <row r="198" customFormat="1" s="49">
      <c r="B198" s="211" t="n"/>
      <c r="C198" s="211" t="n"/>
      <c r="D198" s="211" t="n"/>
      <c r="E198" s="211" t="n"/>
      <c r="F198" s="211" t="n"/>
      <c r="G198" s="211" t="n"/>
      <c r="H198" s="211" t="n"/>
      <c r="I198" s="49" t="n"/>
      <c r="J198" s="211" t="n"/>
      <c r="K198" s="211" t="n"/>
      <c r="L198" s="211" t="n"/>
      <c r="M198" s="211" t="n"/>
      <c r="N198" s="211" t="n"/>
      <c r="O198" s="211" t="n"/>
      <c r="P198" s="211" t="n"/>
      <c r="Q198" s="211" t="n"/>
      <c r="R198" s="211" t="n"/>
      <c r="S198" s="142" t="n"/>
      <c r="T198" s="142" t="n"/>
      <c r="U198" s="142" t="n"/>
      <c r="V198" s="142" t="n"/>
      <c r="W198" s="142" t="n"/>
      <c r="X198" s="142" t="n"/>
      <c r="Y198" s="142" t="n"/>
      <c r="Z198" s="211" t="n"/>
      <c r="AA198" s="211" t="n"/>
      <c r="AB198" s="122" t="n"/>
      <c r="AC198" s="140" t="n"/>
      <c r="AD198" s="140" t="n"/>
      <c r="AE198" s="122" t="n"/>
      <c r="AF198" s="279" t="n"/>
      <c r="AG198" s="123" t="n"/>
      <c r="AH198" s="123" t="n"/>
      <c r="AI198" s="49" t="n"/>
      <c r="AJ198" s="123" t="n"/>
      <c r="AK198" s="49" t="n"/>
      <c r="AL198" s="211" t="n"/>
      <c r="AM198" s="211" t="n"/>
      <c r="AN198" s="211" t="n"/>
      <c r="AO198" s="211" t="n"/>
    </row>
    <row r="199" customFormat="1" s="49">
      <c r="B199" s="211" t="n"/>
      <c r="C199" s="211" t="n"/>
      <c r="D199" s="211" t="n"/>
      <c r="E199" s="211" t="n"/>
      <c r="F199" s="211" t="n"/>
      <c r="G199" s="211" t="n"/>
      <c r="H199" s="211" t="n"/>
      <c r="I199" s="49" t="n"/>
      <c r="J199" s="211" t="n"/>
      <c r="K199" s="211" t="n"/>
      <c r="L199" s="211" t="n"/>
      <c r="M199" s="211" t="n"/>
      <c r="N199" s="211" t="n"/>
      <c r="O199" s="211" t="n"/>
      <c r="P199" s="211" t="n"/>
      <c r="Q199" s="211" t="n"/>
      <c r="R199" s="211" t="n"/>
      <c r="S199" s="142" t="n"/>
      <c r="T199" s="142" t="n"/>
      <c r="U199" s="142" t="n"/>
      <c r="V199" s="142" t="n"/>
      <c r="W199" s="142" t="n"/>
      <c r="X199" s="142" t="n"/>
      <c r="Y199" s="142" t="n"/>
      <c r="Z199" s="211" t="n"/>
      <c r="AA199" s="211" t="n"/>
      <c r="AB199" s="122" t="n"/>
      <c r="AC199" s="140" t="n"/>
      <c r="AD199" s="140" t="n"/>
      <c r="AE199" s="122" t="n"/>
      <c r="AF199" s="279" t="n"/>
      <c r="AG199" s="123" t="n"/>
      <c r="AH199" s="123" t="n"/>
      <c r="AI199" s="49" t="n"/>
      <c r="AJ199" s="123" t="n"/>
      <c r="AK199" s="49" t="n"/>
      <c r="AL199" s="211" t="n"/>
      <c r="AM199" s="211" t="n"/>
      <c r="AN199" s="211" t="n"/>
      <c r="AO199" s="211" t="n"/>
    </row>
    <row r="200" customFormat="1" s="49">
      <c r="B200" s="211" t="n"/>
      <c r="C200" s="211" t="n"/>
      <c r="D200" s="211" t="n"/>
      <c r="E200" s="211" t="n"/>
      <c r="F200" s="211" t="n"/>
      <c r="G200" s="211" t="n"/>
      <c r="H200" s="211" t="n"/>
      <c r="I200" s="49" t="n"/>
      <c r="J200" s="211" t="n"/>
      <c r="K200" s="211" t="n"/>
      <c r="L200" s="211" t="n"/>
      <c r="M200" s="211" t="n"/>
      <c r="N200" s="211" t="n"/>
      <c r="O200" s="211" t="n"/>
      <c r="P200" s="211" t="n"/>
      <c r="Q200" s="211" t="n"/>
      <c r="R200" s="211" t="n"/>
      <c r="S200" s="142" t="n"/>
      <c r="T200" s="142" t="n"/>
      <c r="U200" s="142" t="n"/>
      <c r="V200" s="142" t="n"/>
      <c r="W200" s="142" t="n"/>
      <c r="X200" s="142" t="n"/>
      <c r="Y200" s="142" t="n"/>
      <c r="Z200" s="211" t="n"/>
      <c r="AA200" s="211" t="n"/>
      <c r="AB200" s="122" t="n"/>
      <c r="AC200" s="140" t="n"/>
      <c r="AD200" s="140" t="n"/>
      <c r="AE200" s="122" t="n"/>
      <c r="AF200" s="279" t="n"/>
      <c r="AG200" s="123" t="n"/>
      <c r="AH200" s="123" t="n"/>
      <c r="AI200" s="49" t="n"/>
      <c r="AJ200" s="123" t="n"/>
      <c r="AK200" s="49" t="n"/>
      <c r="AL200" s="211" t="n"/>
      <c r="AM200" s="211" t="n"/>
      <c r="AN200" s="211" t="n"/>
      <c r="AO200" s="211" t="n"/>
    </row>
    <row r="201" customFormat="1" s="49">
      <c r="B201" s="211" t="n"/>
      <c r="C201" s="211" t="n"/>
      <c r="D201" s="211" t="n"/>
      <c r="E201" s="211" t="n"/>
      <c r="F201" s="211" t="n"/>
      <c r="G201" s="211" t="n"/>
      <c r="H201" s="211" t="n"/>
      <c r="I201" s="49" t="n"/>
      <c r="J201" s="211" t="n"/>
      <c r="K201" s="211" t="n"/>
      <c r="L201" s="211" t="n"/>
      <c r="M201" s="211" t="n"/>
      <c r="N201" s="211" t="n"/>
      <c r="O201" s="211" t="n"/>
      <c r="P201" s="211" t="n"/>
      <c r="Q201" s="211" t="n"/>
      <c r="R201" s="211" t="n"/>
      <c r="S201" s="142" t="n"/>
      <c r="T201" s="142" t="n"/>
      <c r="U201" s="142" t="n"/>
      <c r="V201" s="142" t="n"/>
      <c r="W201" s="142" t="n"/>
      <c r="X201" s="142" t="n"/>
      <c r="Y201" s="142" t="n"/>
      <c r="Z201" s="211" t="n"/>
      <c r="AA201" s="211" t="n"/>
      <c r="AB201" s="122" t="n"/>
      <c r="AC201" s="140" t="n"/>
      <c r="AD201" s="140" t="n"/>
      <c r="AE201" s="122" t="n"/>
      <c r="AF201" s="279" t="n"/>
      <c r="AG201" s="123" t="n"/>
      <c r="AH201" s="123" t="n"/>
      <c r="AI201" s="49" t="n"/>
      <c r="AJ201" s="123" t="n"/>
      <c r="AK201" s="49" t="n"/>
      <c r="AL201" s="211" t="n"/>
      <c r="AM201" s="211" t="n"/>
      <c r="AN201" s="211" t="n"/>
      <c r="AO201" s="211" t="n"/>
    </row>
    <row r="202" customFormat="1" s="49">
      <c r="B202" s="211" t="n"/>
      <c r="C202" s="211" t="n"/>
      <c r="D202" s="211" t="n"/>
      <c r="E202" s="211" t="n"/>
      <c r="F202" s="211" t="n"/>
      <c r="G202" s="211" t="n"/>
      <c r="H202" s="211" t="n"/>
      <c r="I202" s="49" t="n"/>
      <c r="J202" s="211" t="n"/>
      <c r="K202" s="211" t="n"/>
      <c r="L202" s="211" t="n"/>
      <c r="M202" s="211" t="n"/>
      <c r="N202" s="211" t="n"/>
      <c r="O202" s="211" t="n"/>
      <c r="P202" s="211" t="n"/>
      <c r="Q202" s="211" t="n"/>
      <c r="R202" s="211" t="n"/>
      <c r="S202" s="142" t="n"/>
      <c r="T202" s="142" t="n"/>
      <c r="U202" s="142" t="n"/>
      <c r="V202" s="142" t="n"/>
      <c r="W202" s="142" t="n"/>
      <c r="X202" s="142" t="n"/>
      <c r="Y202" s="142" t="n"/>
      <c r="Z202" s="211" t="n"/>
      <c r="AA202" s="211" t="n"/>
      <c r="AB202" s="122" t="n"/>
      <c r="AC202" s="140" t="n"/>
      <c r="AD202" s="140" t="n"/>
      <c r="AE202" s="122" t="n"/>
      <c r="AF202" s="279" t="n"/>
      <c r="AG202" s="123" t="n"/>
      <c r="AH202" s="123" t="n"/>
      <c r="AI202" s="49" t="n"/>
      <c r="AJ202" s="123" t="n"/>
      <c r="AK202" s="49" t="n"/>
      <c r="AL202" s="211" t="n"/>
      <c r="AM202" s="211" t="n"/>
      <c r="AN202" s="211" t="n"/>
      <c r="AO202" s="211" t="n"/>
    </row>
    <row r="203" customFormat="1" s="49">
      <c r="B203" s="211" t="n"/>
      <c r="C203" s="211" t="n"/>
      <c r="D203" s="211" t="n"/>
      <c r="E203" s="211" t="n"/>
      <c r="F203" s="211" t="n"/>
      <c r="G203" s="211" t="n"/>
      <c r="H203" s="211" t="n"/>
      <c r="I203" s="49" t="n"/>
      <c r="J203" s="211" t="n"/>
      <c r="K203" s="211" t="n"/>
      <c r="L203" s="211" t="n"/>
      <c r="M203" s="211" t="n"/>
      <c r="N203" s="211" t="n"/>
      <c r="O203" s="211" t="n"/>
      <c r="P203" s="211" t="n"/>
      <c r="Q203" s="211" t="n"/>
      <c r="R203" s="211" t="n"/>
      <c r="S203" s="142" t="n"/>
      <c r="T203" s="142" t="n"/>
      <c r="U203" s="142" t="n"/>
      <c r="V203" s="142" t="n"/>
      <c r="W203" s="142" t="n"/>
      <c r="X203" s="142" t="n"/>
      <c r="Y203" s="142" t="n"/>
      <c r="Z203" s="211" t="n"/>
      <c r="AA203" s="211" t="n"/>
      <c r="AB203" s="122" t="n"/>
      <c r="AC203" s="140" t="n"/>
      <c r="AD203" s="140" t="n"/>
      <c r="AE203" s="122" t="n"/>
      <c r="AF203" s="279" t="n"/>
      <c r="AG203" s="123" t="n"/>
      <c r="AH203" s="123" t="n"/>
      <c r="AI203" s="49" t="n"/>
      <c r="AJ203" s="123" t="n"/>
      <c r="AK203" s="49" t="n"/>
      <c r="AL203" s="211" t="n"/>
      <c r="AM203" s="211" t="n"/>
      <c r="AN203" s="211" t="n"/>
      <c r="AO203" s="211" t="n"/>
    </row>
    <row r="204" customFormat="1" s="49">
      <c r="B204" s="211" t="n"/>
      <c r="C204" s="211" t="n"/>
      <c r="D204" s="211" t="n"/>
      <c r="E204" s="211" t="n"/>
      <c r="F204" s="211" t="n"/>
      <c r="G204" s="211" t="n"/>
      <c r="H204" s="211" t="n"/>
      <c r="I204" s="49" t="n"/>
      <c r="J204" s="211" t="n"/>
      <c r="K204" s="211" t="n"/>
      <c r="L204" s="211" t="n"/>
      <c r="M204" s="211" t="n"/>
      <c r="N204" s="211" t="n"/>
      <c r="O204" s="211" t="n"/>
      <c r="P204" s="211" t="n"/>
      <c r="Q204" s="211" t="n"/>
      <c r="R204" s="211" t="n"/>
      <c r="S204" s="142" t="n"/>
      <c r="T204" s="142" t="n"/>
      <c r="U204" s="142" t="n"/>
      <c r="V204" s="142" t="n"/>
      <c r="W204" s="142" t="n"/>
      <c r="X204" s="142" t="n"/>
      <c r="Y204" s="142" t="n"/>
      <c r="Z204" s="211" t="n"/>
      <c r="AA204" s="211" t="n"/>
      <c r="AB204" s="122" t="n"/>
      <c r="AC204" s="140" t="n"/>
      <c r="AD204" s="140" t="n"/>
      <c r="AE204" s="122" t="n"/>
      <c r="AF204" s="279" t="n"/>
      <c r="AG204" s="123" t="n"/>
      <c r="AH204" s="123" t="n"/>
      <c r="AI204" s="49" t="n"/>
      <c r="AJ204" s="123" t="n"/>
      <c r="AK204" s="49" t="n"/>
      <c r="AL204" s="211" t="n"/>
      <c r="AM204" s="211" t="n"/>
      <c r="AN204" s="211" t="n"/>
      <c r="AO204" s="211" t="n"/>
    </row>
    <row r="205" customFormat="1" s="49">
      <c r="B205" s="211" t="n"/>
      <c r="C205" s="211" t="n"/>
      <c r="D205" s="211" t="n"/>
      <c r="E205" s="211" t="n"/>
      <c r="F205" s="211" t="n"/>
      <c r="G205" s="211" t="n"/>
      <c r="H205" s="211" t="n"/>
      <c r="I205" s="49" t="n"/>
      <c r="J205" s="211" t="n"/>
      <c r="K205" s="211" t="n"/>
      <c r="L205" s="211" t="n"/>
      <c r="M205" s="211" t="n"/>
      <c r="N205" s="211" t="n"/>
      <c r="O205" s="211" t="n"/>
      <c r="P205" s="211" t="n"/>
      <c r="Q205" s="211" t="n"/>
      <c r="R205" s="211" t="n"/>
      <c r="S205" s="142" t="n"/>
      <c r="T205" s="142" t="n"/>
      <c r="U205" s="142" t="n"/>
      <c r="V205" s="142" t="n"/>
      <c r="W205" s="142" t="n"/>
      <c r="X205" s="142" t="n"/>
      <c r="Y205" s="142" t="n"/>
      <c r="Z205" s="211" t="n"/>
      <c r="AA205" s="211" t="n"/>
      <c r="AB205" s="122" t="n"/>
      <c r="AC205" s="122" t="n"/>
      <c r="AD205" s="122" t="n"/>
      <c r="AE205" s="122" t="n"/>
      <c r="AF205" s="123" t="n"/>
      <c r="AG205" s="123" t="n"/>
      <c r="AH205" s="125" t="n"/>
      <c r="AI205" s="49" t="n"/>
      <c r="AJ205" s="49" t="n"/>
      <c r="AK205" s="49" t="n"/>
      <c r="AL205" s="211" t="n"/>
      <c r="AM205" s="211" t="n"/>
      <c r="AN205" s="211" t="n"/>
      <c r="AO205" s="211" t="n"/>
    </row>
    <row r="206" customFormat="1" s="49">
      <c r="B206" s="211" t="n"/>
      <c r="C206" s="211" t="n"/>
      <c r="D206" s="211" t="n"/>
      <c r="E206" s="211" t="n"/>
      <c r="F206" s="211" t="n"/>
      <c r="G206" s="211" t="n"/>
      <c r="H206" s="211" t="n"/>
      <c r="I206" s="49" t="n"/>
      <c r="J206" s="211" t="n"/>
      <c r="K206" s="211" t="n"/>
      <c r="L206" s="211" t="n"/>
      <c r="M206" s="211" t="n"/>
      <c r="N206" s="211" t="n"/>
      <c r="O206" s="211" t="n"/>
      <c r="P206" s="211" t="n"/>
      <c r="Q206" s="211" t="n"/>
      <c r="R206" s="211" t="n"/>
      <c r="S206" s="142" t="n"/>
      <c r="T206" s="142" t="n"/>
      <c r="U206" s="142" t="n"/>
      <c r="V206" s="142" t="n"/>
      <c r="W206" s="142" t="n"/>
      <c r="X206" s="142" t="n"/>
      <c r="Y206" s="142" t="n"/>
      <c r="Z206" s="211" t="n"/>
      <c r="AA206" s="211" t="n"/>
      <c r="AB206" s="122" t="n"/>
      <c r="AC206" s="122" t="n"/>
      <c r="AD206" s="122" t="n"/>
      <c r="AE206" s="122" t="n"/>
      <c r="AF206" s="123" t="n"/>
      <c r="AG206" s="123" t="n"/>
      <c r="AH206" s="125" t="n"/>
      <c r="AI206" s="49" t="n"/>
      <c r="AJ206" s="49" t="n"/>
      <c r="AK206" s="49" t="n"/>
      <c r="AL206" s="211" t="n"/>
      <c r="AM206" s="211" t="n"/>
      <c r="AN206" s="211" t="n"/>
      <c r="AO206" s="211" t="n"/>
    </row>
    <row r="207">
      <c r="G207" s="211" t="n"/>
      <c r="H207" s="211" t="n"/>
      <c r="I207" s="148" t="n"/>
    </row>
    <row r="208" customFormat="1" s="49">
      <c r="B208" s="211" t="n"/>
      <c r="C208" s="211" t="n"/>
      <c r="D208" s="211" t="n"/>
      <c r="E208" s="211" t="n"/>
      <c r="F208" s="211" t="n"/>
      <c r="G208" s="211" t="n"/>
      <c r="H208" s="211" t="n"/>
      <c r="I208" s="49" t="n"/>
      <c r="J208" s="211" t="n"/>
      <c r="K208" s="211" t="n"/>
      <c r="L208" s="211" t="n"/>
      <c r="M208" s="211" t="n"/>
      <c r="N208" s="211" t="n"/>
      <c r="O208" s="211" t="n"/>
      <c r="P208" s="211" t="n"/>
      <c r="Q208" s="211" t="n"/>
      <c r="R208" s="211" t="n"/>
      <c r="S208" s="142" t="n"/>
      <c r="T208" s="142" t="n"/>
      <c r="U208" s="142" t="n"/>
      <c r="V208" s="142" t="n"/>
      <c r="W208" s="142" t="n"/>
      <c r="X208" s="142" t="n"/>
      <c r="Y208" s="142" t="n"/>
      <c r="Z208" s="211" t="n"/>
      <c r="AA208" s="211" t="n"/>
      <c r="AB208" s="122" t="n"/>
      <c r="AC208" s="149" t="n"/>
      <c r="AD208" s="149" t="n"/>
      <c r="AE208" s="149" t="n"/>
      <c r="AF208" s="149" t="n"/>
      <c r="AG208" s="122" t="n"/>
      <c r="AH208" s="144" t="n"/>
      <c r="AI208" s="144" t="n"/>
      <c r="AJ208" s="49" t="n"/>
      <c r="AK208" s="49" t="n"/>
      <c r="AL208" s="211" t="n"/>
      <c r="AM208" s="211" t="n"/>
      <c r="AN208" s="211" t="n"/>
      <c r="AO208" s="211" t="n"/>
    </row>
    <row r="209" customFormat="1" s="49">
      <c r="B209" s="211" t="n"/>
      <c r="C209" s="211" t="n"/>
      <c r="D209" s="211" t="n"/>
      <c r="E209" s="211" t="n"/>
      <c r="F209" s="211" t="n"/>
      <c r="G209" s="211" t="n"/>
      <c r="H209" s="211" t="n"/>
      <c r="I209" s="49" t="n"/>
      <c r="J209" s="211" t="n"/>
      <c r="K209" s="211" t="n"/>
      <c r="L209" s="211" t="n"/>
      <c r="M209" s="211" t="n"/>
      <c r="N209" s="211" t="n"/>
      <c r="O209" s="211" t="n"/>
      <c r="P209" s="211" t="n"/>
      <c r="Q209" s="211" t="n"/>
      <c r="R209" s="211" t="n"/>
      <c r="S209" s="142" t="n"/>
      <c r="T209" s="142" t="n"/>
      <c r="U209" s="142" t="n"/>
      <c r="V209" s="142" t="n"/>
      <c r="W209" s="142" t="n"/>
      <c r="X209" s="142" t="n"/>
      <c r="Y209" s="142" t="n"/>
      <c r="Z209" s="211" t="n"/>
      <c r="AA209" s="211" t="n"/>
      <c r="AB209" s="122" t="n"/>
      <c r="AC209" s="149" t="n"/>
      <c r="AD209" s="149" t="n"/>
      <c r="AE209" s="149" t="n"/>
      <c r="AF209" s="280" t="n"/>
      <c r="AG209" s="122" t="n"/>
      <c r="AH209" s="144" t="n"/>
      <c r="AI209" s="145" t="n"/>
      <c r="AJ209" s="49" t="n"/>
      <c r="AK209" s="49" t="n"/>
      <c r="AL209" s="211" t="n"/>
      <c r="AM209" s="211" t="n"/>
      <c r="AN209" s="211" t="n"/>
      <c r="AO209" s="211" t="n"/>
    </row>
    <row r="210" customFormat="1" s="49">
      <c r="B210" s="211" t="n"/>
      <c r="C210" s="211" t="n"/>
      <c r="D210" s="211" t="n"/>
      <c r="E210" s="211" t="n"/>
      <c r="F210" s="211" t="n"/>
      <c r="G210" s="211" t="n"/>
      <c r="H210" s="211" t="n"/>
      <c r="I210" s="49" t="n"/>
      <c r="J210" s="211" t="n"/>
      <c r="K210" s="211" t="n"/>
      <c r="L210" s="211" t="n"/>
      <c r="M210" s="211" t="n"/>
      <c r="N210" s="211" t="n"/>
      <c r="O210" s="211" t="n"/>
      <c r="P210" s="211" t="n"/>
      <c r="Q210" s="211" t="n"/>
      <c r="R210" s="211" t="n"/>
      <c r="S210" s="142" t="n"/>
      <c r="T210" s="142" t="n"/>
      <c r="U210" s="142" t="n"/>
      <c r="V210" s="142" t="n"/>
      <c r="W210" s="142" t="n"/>
      <c r="X210" s="142" t="n"/>
      <c r="Y210" s="142" t="n"/>
      <c r="Z210" s="211" t="n"/>
      <c r="AA210" s="211" t="n"/>
      <c r="AB210" s="122" t="n"/>
      <c r="AC210" s="149" t="n"/>
      <c r="AD210" s="149" t="n"/>
      <c r="AE210" s="149" t="n"/>
      <c r="AF210" s="280" t="n"/>
      <c r="AG210" s="122" t="n"/>
      <c r="AH210" s="144" t="n"/>
      <c r="AI210" s="145" t="n"/>
      <c r="AJ210" s="49" t="n"/>
      <c r="AK210" s="49" t="n"/>
      <c r="AL210" s="211" t="n"/>
      <c r="AM210" s="211" t="n"/>
      <c r="AN210" s="211" t="n"/>
      <c r="AO210" s="211" t="n"/>
    </row>
    <row r="211" customFormat="1" s="49">
      <c r="B211" s="211" t="n"/>
      <c r="C211" s="211" t="n"/>
      <c r="D211" s="211" t="n"/>
      <c r="E211" s="211" t="n"/>
      <c r="F211" s="211" t="n"/>
      <c r="G211" s="211" t="n"/>
      <c r="H211" s="211" t="n"/>
      <c r="I211" s="49" t="n"/>
      <c r="J211" s="211" t="n"/>
      <c r="K211" s="211" t="n"/>
      <c r="L211" s="211" t="n"/>
      <c r="M211" s="211" t="n"/>
      <c r="N211" s="211" t="n"/>
      <c r="O211" s="211" t="n"/>
      <c r="P211" s="211" t="n"/>
      <c r="Q211" s="211" t="n"/>
      <c r="R211" s="211" t="n"/>
      <c r="S211" s="142" t="n"/>
      <c r="T211" s="142" t="n"/>
      <c r="U211" s="142" t="n"/>
      <c r="V211" s="142" t="n"/>
      <c r="W211" s="142" t="n"/>
      <c r="X211" s="142" t="n"/>
      <c r="Y211" s="142" t="n"/>
      <c r="Z211" s="211" t="n"/>
      <c r="AA211" s="211" t="n"/>
      <c r="AB211" s="122" t="n"/>
      <c r="AC211" s="149" t="n"/>
      <c r="AD211" s="149" t="n"/>
      <c r="AE211" s="149" t="n"/>
      <c r="AF211" s="280" t="n"/>
      <c r="AG211" s="122" t="n"/>
      <c r="AH211" s="144" t="n"/>
      <c r="AI211" s="145" t="n"/>
      <c r="AJ211" s="49" t="n"/>
      <c r="AK211" s="49" t="n"/>
      <c r="AL211" s="211" t="n"/>
      <c r="AM211" s="211" t="n"/>
      <c r="AN211" s="211" t="n"/>
      <c r="AO211" s="211" t="n"/>
    </row>
    <row r="212" customFormat="1" s="49">
      <c r="B212" s="211" t="n"/>
      <c r="C212" s="211" t="n"/>
      <c r="D212" s="211" t="n"/>
      <c r="E212" s="211" t="n"/>
      <c r="F212" s="211" t="n"/>
      <c r="G212" s="211" t="n"/>
      <c r="H212" s="211" t="n"/>
      <c r="I212" s="49" t="n"/>
      <c r="J212" s="211" t="n"/>
      <c r="K212" s="211" t="n"/>
      <c r="L212" s="211" t="n"/>
      <c r="M212" s="211" t="n"/>
      <c r="N212" s="211" t="n"/>
      <c r="O212" s="211" t="n"/>
      <c r="P212" s="211" t="n"/>
      <c r="Q212" s="211" t="n"/>
      <c r="R212" s="211" t="n"/>
      <c r="S212" s="142" t="n"/>
      <c r="T212" s="142" t="n"/>
      <c r="U212" s="142" t="n"/>
      <c r="V212" s="142" t="n"/>
      <c r="W212" s="142" t="n"/>
      <c r="X212" s="142" t="n"/>
      <c r="Y212" s="142" t="n"/>
      <c r="Z212" s="211" t="n"/>
      <c r="AA212" s="211" t="n"/>
      <c r="AB212" s="122" t="n"/>
      <c r="AC212" s="149" t="n"/>
      <c r="AD212" s="149" t="n"/>
      <c r="AE212" s="149" t="n"/>
      <c r="AF212" s="280" t="n"/>
      <c r="AG212" s="122" t="n"/>
      <c r="AH212" s="144" t="n"/>
      <c r="AI212" s="145" t="n"/>
      <c r="AJ212" s="49" t="n"/>
      <c r="AK212" s="49" t="n"/>
      <c r="AL212" s="211" t="n"/>
      <c r="AM212" s="211" t="n"/>
      <c r="AN212" s="211" t="n"/>
      <c r="AO212" s="211" t="n"/>
    </row>
    <row r="213" customFormat="1" s="49">
      <c r="B213" s="211" t="n"/>
      <c r="C213" s="211" t="n"/>
      <c r="D213" s="211" t="n"/>
      <c r="E213" s="211" t="n"/>
      <c r="F213" s="211" t="n"/>
      <c r="G213" s="211" t="n"/>
      <c r="H213" s="211" t="n"/>
      <c r="I213" s="49" t="n"/>
      <c r="J213" s="211" t="n"/>
      <c r="K213" s="211" t="n"/>
      <c r="L213" s="211" t="n"/>
      <c r="M213" s="211" t="n"/>
      <c r="N213" s="211" t="n"/>
      <c r="O213" s="211" t="n"/>
      <c r="P213" s="211" t="n"/>
      <c r="Q213" s="211" t="n"/>
      <c r="R213" s="211" t="n"/>
      <c r="S213" s="142" t="n"/>
      <c r="T213" s="142" t="n"/>
      <c r="U213" s="142" t="n"/>
      <c r="V213" s="142" t="n"/>
      <c r="W213" s="142" t="n"/>
      <c r="X213" s="142" t="n"/>
      <c r="Y213" s="142" t="n"/>
      <c r="Z213" s="211" t="n"/>
      <c r="AA213" s="211" t="n"/>
      <c r="AB213" s="122" t="n"/>
      <c r="AC213" s="149" t="n"/>
      <c r="AD213" s="149" t="n"/>
      <c r="AE213" s="149" t="n"/>
      <c r="AF213" s="280" t="n"/>
      <c r="AG213" s="122" t="n"/>
      <c r="AH213" s="144" t="n"/>
      <c r="AI213" s="145" t="n"/>
      <c r="AJ213" s="49" t="n"/>
      <c r="AK213" s="49" t="n"/>
      <c r="AL213" s="211" t="n"/>
      <c r="AM213" s="211" t="n"/>
      <c r="AN213" s="211" t="n"/>
      <c r="AO213" s="211" t="n"/>
    </row>
    <row r="214" customFormat="1" s="49">
      <c r="B214" s="211" t="n"/>
      <c r="C214" s="211" t="n"/>
      <c r="D214" s="211" t="n"/>
      <c r="E214" s="211" t="n"/>
      <c r="F214" s="211" t="n"/>
      <c r="G214" s="211" t="n"/>
      <c r="H214" s="211" t="n"/>
      <c r="I214" s="49" t="n"/>
      <c r="J214" s="211" t="n"/>
      <c r="K214" s="211" t="n"/>
      <c r="L214" s="211" t="n"/>
      <c r="M214" s="211" t="n"/>
      <c r="N214" s="211" t="n"/>
      <c r="O214" s="211" t="n"/>
      <c r="P214" s="211" t="n"/>
      <c r="Q214" s="211" t="n"/>
      <c r="R214" s="211" t="n"/>
      <c r="S214" s="142" t="n"/>
      <c r="T214" s="142" t="n"/>
      <c r="U214" s="142" t="n"/>
      <c r="V214" s="142" t="n"/>
      <c r="W214" s="142" t="n"/>
      <c r="X214" s="142" t="n"/>
      <c r="Y214" s="142" t="n"/>
      <c r="Z214" s="211" t="n"/>
      <c r="AA214" s="211" t="n"/>
      <c r="AB214" s="122" t="n"/>
      <c r="AC214" s="149" t="n"/>
      <c r="AD214" s="149" t="n"/>
      <c r="AE214" s="149" t="n"/>
      <c r="AF214" s="280" t="n"/>
      <c r="AG214" s="122" t="n"/>
      <c r="AH214" s="144" t="n"/>
      <c r="AI214" s="145" t="n"/>
      <c r="AJ214" s="49" t="n"/>
      <c r="AK214" s="49" t="n"/>
      <c r="AL214" s="211" t="n"/>
      <c r="AM214" s="211" t="n"/>
      <c r="AN214" s="211" t="n"/>
      <c r="AO214" s="211" t="n"/>
    </row>
    <row r="215" customFormat="1" s="49">
      <c r="B215" s="211" t="n"/>
      <c r="C215" s="211" t="n"/>
      <c r="D215" s="211" t="n"/>
      <c r="E215" s="211" t="n"/>
      <c r="F215" s="211" t="n"/>
      <c r="G215" s="211" t="n"/>
      <c r="H215" s="211" t="n"/>
      <c r="I215" s="49" t="n"/>
      <c r="J215" s="211" t="n"/>
      <c r="K215" s="211" t="n"/>
      <c r="L215" s="211" t="n"/>
      <c r="M215" s="211" t="n"/>
      <c r="N215" s="211" t="n"/>
      <c r="O215" s="211" t="n"/>
      <c r="P215" s="211" t="n"/>
      <c r="Q215" s="211" t="n"/>
      <c r="R215" s="211" t="n"/>
      <c r="S215" s="142" t="n"/>
      <c r="T215" s="142" t="n"/>
      <c r="U215" s="142" t="n"/>
      <c r="V215" s="142" t="n"/>
      <c r="W215" s="142" t="n"/>
      <c r="X215" s="142" t="n"/>
      <c r="Y215" s="142" t="n"/>
      <c r="Z215" s="211" t="n"/>
      <c r="AA215" s="211" t="n"/>
      <c r="AB215" s="122" t="n"/>
      <c r="AC215" s="149" t="n"/>
      <c r="AD215" s="149" t="n"/>
      <c r="AE215" s="149" t="n"/>
      <c r="AF215" s="280" t="n"/>
      <c r="AG215" s="122" t="n"/>
      <c r="AH215" s="144" t="n"/>
      <c r="AI215" s="145" t="n"/>
      <c r="AJ215" s="49" t="n"/>
      <c r="AK215" s="49" t="n"/>
      <c r="AL215" s="211" t="n"/>
      <c r="AM215" s="211" t="n"/>
      <c r="AN215" s="211" t="n"/>
      <c r="AO215" s="211" t="n"/>
    </row>
    <row r="216" customFormat="1" s="49">
      <c r="B216" s="211" t="n"/>
      <c r="C216" s="211" t="n"/>
      <c r="D216" s="211" t="n"/>
      <c r="E216" s="211" t="n"/>
      <c r="F216" s="211" t="n"/>
      <c r="G216" s="211" t="n"/>
      <c r="H216" s="211" t="n"/>
      <c r="I216" s="49" t="n"/>
      <c r="J216" s="211" t="n"/>
      <c r="K216" s="211" t="n"/>
      <c r="L216" s="211" t="n"/>
      <c r="M216" s="211" t="n"/>
      <c r="N216" s="211" t="n"/>
      <c r="O216" s="211" t="n"/>
      <c r="P216" s="211" t="n"/>
      <c r="Q216" s="211" t="n"/>
      <c r="R216" s="211" t="n"/>
      <c r="S216" s="142" t="n"/>
      <c r="T216" s="142" t="n"/>
      <c r="U216" s="142" t="n"/>
      <c r="V216" s="142" t="n"/>
      <c r="W216" s="142" t="n"/>
      <c r="X216" s="142" t="n"/>
      <c r="Y216" s="142" t="n"/>
      <c r="Z216" s="211" t="n"/>
      <c r="AA216" s="211" t="n"/>
      <c r="AB216" s="122" t="n"/>
      <c r="AC216" s="149" t="n"/>
      <c r="AD216" s="149" t="n"/>
      <c r="AE216" s="149" t="n"/>
      <c r="AF216" s="280" t="n"/>
      <c r="AG216" s="122" t="n"/>
      <c r="AH216" s="144" t="n"/>
      <c r="AI216" s="145" t="n"/>
      <c r="AJ216" s="49" t="n"/>
      <c r="AK216" s="49" t="n"/>
      <c r="AL216" s="211" t="n"/>
      <c r="AM216" s="211" t="n"/>
      <c r="AN216" s="211" t="n"/>
      <c r="AO216" s="211" t="n"/>
    </row>
    <row r="217" customFormat="1" s="49">
      <c r="B217" s="211" t="n"/>
      <c r="C217" s="211" t="n"/>
      <c r="D217" s="211" t="n"/>
      <c r="E217" s="211" t="n"/>
      <c r="F217" s="211" t="n"/>
      <c r="G217" s="211" t="n"/>
      <c r="H217" s="211" t="n"/>
      <c r="I217" s="49" t="n"/>
      <c r="J217" s="211" t="n"/>
      <c r="K217" s="211" t="n"/>
      <c r="L217" s="211" t="n"/>
      <c r="M217" s="211" t="n"/>
      <c r="N217" s="211" t="n"/>
      <c r="O217" s="211" t="n"/>
      <c r="P217" s="211" t="n"/>
      <c r="Q217" s="211" t="n"/>
      <c r="R217" s="211" t="n"/>
      <c r="S217" s="142" t="n"/>
      <c r="T217" s="142" t="n"/>
      <c r="U217" s="142" t="n"/>
      <c r="V217" s="142" t="n"/>
      <c r="W217" s="142" t="n"/>
      <c r="X217" s="142" t="n"/>
      <c r="Y217" s="142" t="n"/>
      <c r="Z217" s="211" t="n"/>
      <c r="AA217" s="211" t="n"/>
      <c r="AB217" s="122" t="n"/>
      <c r="AC217" s="140" t="n"/>
      <c r="AD217" s="140" t="n"/>
      <c r="AE217" s="122" t="n"/>
      <c r="AF217" s="123" t="n"/>
      <c r="AG217" s="123" t="n"/>
      <c r="AH217" s="122" t="n"/>
      <c r="AI217" s="49" t="n"/>
      <c r="AJ217" s="49" t="n"/>
      <c r="AK217" s="49" t="n"/>
      <c r="AL217" s="211" t="n"/>
      <c r="AM217" s="211" t="n"/>
      <c r="AN217" s="211" t="n"/>
      <c r="AO217" s="211" t="n"/>
    </row>
    <row r="218">
      <c r="G218" s="211" t="n"/>
      <c r="H218" s="211" t="n"/>
      <c r="I218" s="148" t="n"/>
    </row>
    <row r="219">
      <c r="G219" s="211" t="n"/>
      <c r="H219" s="211" t="n"/>
      <c r="I219" s="148" t="n"/>
    </row>
    <row r="220" customFormat="1" s="49">
      <c r="B220" s="211" t="n"/>
      <c r="C220" s="211" t="n"/>
      <c r="D220" s="211" t="n"/>
      <c r="E220" s="211" t="n"/>
      <c r="F220" s="211" t="n"/>
      <c r="G220" s="211" t="n"/>
      <c r="H220" s="211" t="n"/>
      <c r="I220" s="49" t="n"/>
      <c r="J220" s="211" t="n"/>
      <c r="K220" s="211" t="n"/>
      <c r="L220" s="211" t="n"/>
      <c r="M220" s="211" t="n"/>
      <c r="N220" s="211" t="n"/>
      <c r="O220" s="211" t="n"/>
      <c r="P220" s="211" t="n"/>
      <c r="Q220" s="211" t="n"/>
      <c r="R220" s="211" t="n"/>
      <c r="S220" s="142" t="n"/>
      <c r="T220" s="142" t="n"/>
      <c r="U220" s="142" t="n"/>
      <c r="V220" s="142" t="n"/>
      <c r="W220" s="142" t="n"/>
      <c r="X220" s="142" t="n"/>
      <c r="Y220" s="142" t="n"/>
      <c r="Z220" s="211" t="n"/>
      <c r="AA220" s="211" t="n"/>
      <c r="AB220" s="122" t="n"/>
      <c r="AC220" s="122" t="n"/>
      <c r="AD220" s="80" t="n"/>
      <c r="AE220" s="122" t="n"/>
      <c r="AF220" s="122" t="n"/>
      <c r="AG220" s="122" t="n"/>
      <c r="AH220" s="122" t="n"/>
      <c r="AI220" s="49" t="n"/>
      <c r="AJ220" s="49" t="n"/>
      <c r="AK220" s="49" t="n"/>
      <c r="AL220" s="211" t="n"/>
      <c r="AM220" s="211" t="n"/>
      <c r="AN220" s="211" t="n"/>
      <c r="AO220" s="211" t="n"/>
    </row>
    <row r="221">
      <c r="G221" s="211" t="n"/>
      <c r="H221" s="211" t="n"/>
      <c r="I221" s="148" t="n"/>
    </row>
    <row r="222" customFormat="1" s="49">
      <c r="B222" s="211" t="n"/>
      <c r="C222" s="211" t="n"/>
      <c r="D222" s="211" t="n"/>
      <c r="E222" s="211" t="n"/>
      <c r="F222" s="211" t="n"/>
      <c r="G222" s="211" t="n"/>
      <c r="H222" s="211" t="n"/>
      <c r="I222" s="49" t="n"/>
      <c r="J222" s="211" t="n"/>
      <c r="K222" s="211" t="n"/>
      <c r="L222" s="211" t="n"/>
      <c r="M222" s="211" t="n"/>
      <c r="N222" s="211" t="n"/>
      <c r="O222" s="211" t="n"/>
      <c r="P222" s="211" t="n"/>
      <c r="Q222" s="211" t="n"/>
      <c r="R222" s="211" t="n"/>
      <c r="S222" s="142" t="n"/>
      <c r="T222" s="142" t="n"/>
      <c r="U222" s="142" t="n"/>
      <c r="V222" s="142" t="n"/>
      <c r="W222" s="142" t="n"/>
      <c r="X222" s="142" t="n"/>
      <c r="Y222" s="142" t="n"/>
      <c r="Z222" s="211" t="n"/>
      <c r="AA222" s="96" t="n">
        <v>0.46</v>
      </c>
      <c r="AB222" s="122" t="n"/>
      <c r="AC222" s="122" t="n"/>
      <c r="AD222" s="122" t="n"/>
      <c r="AE222" s="49" t="n"/>
      <c r="AF222" s="122" t="n"/>
      <c r="AG222" s="122" t="n"/>
      <c r="AH222" s="122" t="n"/>
      <c r="AI222" s="49" t="n"/>
      <c r="AJ222" s="49" t="n"/>
      <c r="AK222" s="49" t="n"/>
      <c r="AL222" s="211" t="n"/>
      <c r="AM222" s="211" t="n"/>
      <c r="AN222" s="211" t="n"/>
      <c r="AO222" s="211" t="n"/>
    </row>
    <row r="223" customFormat="1" s="49">
      <c r="B223" s="211" t="n"/>
      <c r="C223" s="211" t="n"/>
      <c r="D223" s="211" t="n"/>
      <c r="E223" s="211" t="n"/>
      <c r="F223" s="211" t="n"/>
      <c r="G223" s="211" t="n"/>
      <c r="H223" s="211" t="n"/>
      <c r="I223" s="49" t="n"/>
      <c r="J223" s="211" t="n"/>
      <c r="K223" s="211" t="n"/>
      <c r="L223" s="211" t="n"/>
      <c r="M223" s="211" t="n"/>
      <c r="N223" s="211" t="n"/>
      <c r="O223" s="211" t="n"/>
      <c r="P223" s="211" t="n"/>
      <c r="Q223" s="211" t="n"/>
      <c r="R223" s="211" t="n"/>
      <c r="S223" s="142" t="n"/>
      <c r="T223" s="142" t="n"/>
      <c r="U223" s="142" t="n"/>
      <c r="V223" s="142" t="n"/>
      <c r="W223" s="142" t="n"/>
      <c r="X223" s="142" t="n"/>
      <c r="Y223" s="142" t="n"/>
      <c r="Z223" s="211" t="n"/>
      <c r="AA223" s="96" t="n">
        <v>0.34</v>
      </c>
      <c r="AB223" s="122" t="n"/>
      <c r="AC223" s="122" t="n"/>
      <c r="AD223" s="122" t="n"/>
      <c r="AE223" s="49" t="n"/>
      <c r="AF223" s="122" t="n"/>
      <c r="AG223" s="122" t="n"/>
      <c r="AH223" s="122" t="n"/>
      <c r="AI223" s="49" t="n"/>
      <c r="AJ223" s="49" t="n"/>
      <c r="AK223" s="49" t="n"/>
      <c r="AL223" s="211" t="n"/>
      <c r="AM223" s="211" t="n"/>
      <c r="AN223" s="211" t="n"/>
      <c r="AO223" s="211" t="n"/>
    </row>
    <row r="224" customFormat="1" s="49">
      <c r="B224" s="211" t="n"/>
      <c r="C224" s="211" t="n"/>
      <c r="D224" s="211" t="n"/>
      <c r="E224" s="211" t="n"/>
      <c r="F224" s="211" t="n"/>
      <c r="G224" s="211" t="n"/>
      <c r="H224" s="211" t="n"/>
      <c r="I224" s="49" t="n"/>
      <c r="J224" s="211" t="n"/>
      <c r="K224" s="211" t="n"/>
      <c r="L224" s="211" t="n"/>
      <c r="M224" s="211" t="n"/>
      <c r="N224" s="211" t="n"/>
      <c r="O224" s="211" t="n"/>
      <c r="P224" s="211" t="n"/>
      <c r="Q224" s="211" t="n"/>
      <c r="R224" s="211" t="n"/>
      <c r="S224" s="142" t="n"/>
      <c r="T224" s="142" t="n"/>
      <c r="U224" s="142" t="n"/>
      <c r="V224" s="142" t="n"/>
      <c r="W224" s="142" t="n"/>
      <c r="X224" s="142" t="n"/>
      <c r="Y224" s="142" t="n"/>
      <c r="Z224" s="211" t="n"/>
      <c r="AA224" s="96" t="n">
        <v>0.49</v>
      </c>
      <c r="AB224" s="122" t="n"/>
      <c r="AC224" s="122" t="n"/>
      <c r="AD224" s="122" t="n"/>
      <c r="AE224" s="49" t="n"/>
      <c r="AF224" s="122" t="n"/>
      <c r="AG224" s="122" t="n"/>
      <c r="AH224" s="122" t="n"/>
      <c r="AI224" s="49" t="n"/>
      <c r="AJ224" s="49" t="n"/>
      <c r="AK224" s="49" t="n"/>
      <c r="AL224" s="211" t="n"/>
      <c r="AM224" s="211" t="n"/>
      <c r="AN224" s="211" t="n"/>
      <c r="AO224" s="211" t="n"/>
    </row>
    <row r="225" customFormat="1" s="49">
      <c r="B225" s="211" t="n"/>
      <c r="C225" s="211" t="n"/>
      <c r="D225" s="211" t="n"/>
      <c r="E225" s="211" t="n"/>
      <c r="F225" s="211" t="n"/>
      <c r="G225" s="211" t="n"/>
      <c r="H225" s="211" t="n"/>
      <c r="I225" s="49" t="n"/>
      <c r="J225" s="211" t="n"/>
      <c r="K225" s="211" t="n"/>
      <c r="L225" s="211" t="n"/>
      <c r="M225" s="211" t="n"/>
      <c r="N225" s="211" t="n"/>
      <c r="O225" s="211" t="n"/>
      <c r="P225" s="211" t="n"/>
      <c r="Q225" s="211" t="n"/>
      <c r="R225" s="211" t="n"/>
      <c r="S225" s="142" t="n"/>
      <c r="T225" s="142" t="n"/>
      <c r="U225" s="142" t="n"/>
      <c r="V225" s="142" t="n"/>
      <c r="W225" s="142" t="n"/>
      <c r="X225" s="142" t="n"/>
      <c r="Y225" s="142" t="n"/>
      <c r="Z225" s="211" t="n"/>
      <c r="AA225" s="96">
        <f>IF(#REF!=2,'LISTA DE MATERIAIS'!AE222,(VLOOKUP(#REF!,AB222:AE225,4,FALSE)*#REF!))*B45*1.1</f>
        <v/>
      </c>
      <c r="AB225" s="49" t="n"/>
      <c r="AC225" s="122" t="n"/>
      <c r="AD225" s="122" t="n"/>
      <c r="AE225" s="49" t="n"/>
      <c r="AF225" s="122" t="n"/>
      <c r="AG225" s="122" t="n"/>
      <c r="AH225" s="122" t="n"/>
      <c r="AI225" s="49" t="n"/>
      <c r="AJ225" s="49" t="n"/>
      <c r="AK225" s="49" t="n"/>
      <c r="AL225" s="211" t="n"/>
      <c r="AM225" s="211" t="n"/>
      <c r="AN225" s="211" t="n"/>
      <c r="AO225" s="211" t="n"/>
    </row>
    <row r="226" customFormat="1" s="49">
      <c r="B226" s="211" t="n"/>
      <c r="C226" s="211" t="n"/>
      <c r="D226" s="211" t="n"/>
      <c r="E226" s="211" t="n"/>
      <c r="F226" s="211" t="n"/>
      <c r="G226" s="211" t="n"/>
      <c r="H226" s="211" t="n"/>
      <c r="I226" s="49" t="n"/>
      <c r="J226" s="211" t="n"/>
      <c r="K226" s="211" t="n"/>
      <c r="L226" s="211" t="n"/>
      <c r="M226" s="211" t="n"/>
      <c r="N226" s="211" t="n"/>
      <c r="O226" s="211" t="n"/>
      <c r="P226" s="211" t="n"/>
      <c r="Q226" s="211" t="n"/>
      <c r="R226" s="211" t="n"/>
      <c r="S226" s="142" t="n"/>
      <c r="T226" s="142" t="n"/>
      <c r="U226" s="142" t="n"/>
      <c r="V226" s="142" t="n"/>
      <c r="W226" s="142" t="n"/>
      <c r="X226" s="142" t="n"/>
      <c r="Y226" s="142" t="n"/>
      <c r="Z226" s="211" t="n"/>
      <c r="AA226" s="96">
        <f>IF(AND(AB224=1,AA225&lt;600),630,IF(#REF!=2,'LISTA DE MATERIAIS'!AE222,(VLOOKUP(#REF!,AB222:AE225,4,FALSE)*#REF!))*B45*1.1)</f>
        <v/>
      </c>
      <c r="AB226" s="49" t="n"/>
      <c r="AC226" s="49" t="n"/>
      <c r="AD226" s="49" t="n"/>
      <c r="AE226" s="49" t="n"/>
      <c r="AF226" s="122" t="n"/>
      <c r="AG226" s="122" t="n"/>
      <c r="AH226" s="122" t="n"/>
      <c r="AI226" s="49" t="n"/>
      <c r="AJ226" s="49" t="n"/>
      <c r="AK226" s="49" t="n"/>
      <c r="AL226" s="211" t="n"/>
      <c r="AM226" s="211" t="n"/>
      <c r="AN226" s="211" t="n"/>
      <c r="AO226" s="211" t="n"/>
    </row>
    <row r="227" customFormat="1" s="49">
      <c r="B227" s="211" t="n"/>
      <c r="C227" s="211" t="n"/>
      <c r="D227" s="211" t="n"/>
      <c r="E227" s="211" t="n"/>
      <c r="F227" s="211" t="n"/>
      <c r="G227" s="211" t="n"/>
      <c r="H227" s="211" t="n"/>
      <c r="I227" s="49" t="n"/>
      <c r="J227" s="211" t="n"/>
      <c r="K227" s="211" t="n"/>
      <c r="L227" s="211" t="n"/>
      <c r="M227" s="211" t="n"/>
      <c r="N227" s="211" t="n"/>
      <c r="O227" s="211" t="n"/>
      <c r="P227" s="211" t="n"/>
      <c r="Q227" s="211" t="n"/>
      <c r="R227" s="211" t="n"/>
      <c r="S227" s="142" t="n"/>
      <c r="T227" s="142" t="n"/>
      <c r="U227" s="142" t="n"/>
      <c r="V227" s="142" t="n"/>
      <c r="W227" s="142" t="n"/>
      <c r="X227" s="142" t="n"/>
      <c r="Y227" s="142" t="n"/>
      <c r="Z227" s="211" t="n"/>
      <c r="AA227" s="211" t="n"/>
      <c r="AB227" s="122" t="n"/>
      <c r="AC227" s="49" t="n"/>
      <c r="AD227" s="49" t="n"/>
      <c r="AE227" s="49" t="n"/>
      <c r="AF227" s="122" t="n"/>
      <c r="AG227" s="122" t="n"/>
      <c r="AH227" s="122" t="n"/>
      <c r="AI227" s="49" t="n"/>
      <c r="AJ227" s="49" t="n"/>
      <c r="AK227" s="49" t="n"/>
      <c r="AL227" s="211" t="n"/>
      <c r="AM227" s="211" t="n"/>
      <c r="AN227" s="211" t="n"/>
      <c r="AO227" s="211" t="n"/>
    </row>
    <row r="228">
      <c r="G228" s="211" t="n"/>
      <c r="H228" s="211" t="n"/>
      <c r="I228" s="148" t="n"/>
    </row>
    <row r="229">
      <c r="G229" s="211" t="n"/>
      <c r="H229" s="211" t="n"/>
      <c r="I229" s="148" t="n"/>
    </row>
    <row r="230">
      <c r="G230" s="211" t="n"/>
      <c r="H230" s="211" t="n"/>
      <c r="I230" s="148" t="n"/>
    </row>
    <row r="231">
      <c r="G231" s="211" t="n"/>
      <c r="H231" s="211" t="n"/>
      <c r="I231" s="148" t="n"/>
    </row>
    <row r="232">
      <c r="G232" s="211" t="n"/>
      <c r="H232" s="211" t="n"/>
      <c r="I232" s="148" t="n"/>
    </row>
    <row r="233">
      <c r="G233" s="211" t="n"/>
      <c r="H233" s="211" t="n"/>
      <c r="I233" s="148" t="n"/>
    </row>
    <row r="234">
      <c r="G234" s="211" t="n"/>
      <c r="H234" s="211" t="n"/>
      <c r="I234" s="148" t="n"/>
    </row>
    <row r="235">
      <c r="G235" s="211" t="n"/>
      <c r="H235" s="211" t="n"/>
      <c r="I235" s="148" t="n"/>
    </row>
    <row r="236">
      <c r="G236" s="211" t="n"/>
      <c r="H236" s="211" t="n"/>
      <c r="I236" s="148" t="n"/>
    </row>
    <row r="237">
      <c r="G237" s="211" t="n"/>
      <c r="H237" s="211" t="n"/>
      <c r="I237" s="148" t="n"/>
    </row>
    <row r="238">
      <c r="G238" s="211" t="n"/>
      <c r="H238" s="211" t="n"/>
      <c r="I238" s="148" t="n"/>
      <c r="AB238" s="49" t="n"/>
    </row>
    <row r="239" customFormat="1" s="49">
      <c r="B239" s="211" t="n"/>
      <c r="C239" s="211" t="n"/>
      <c r="D239" s="211" t="n"/>
      <c r="E239" s="211" t="n"/>
      <c r="F239" s="211" t="n"/>
      <c r="G239" s="211" t="n"/>
      <c r="H239" s="211" t="n"/>
      <c r="I239" s="49" t="n"/>
      <c r="J239" s="211" t="n"/>
      <c r="K239" s="211" t="n"/>
      <c r="L239" s="211" t="n"/>
      <c r="M239" s="211" t="n"/>
      <c r="N239" s="211" t="n"/>
      <c r="O239" s="211" t="n"/>
      <c r="P239" s="211" t="n"/>
      <c r="Q239" s="211" t="n"/>
      <c r="R239" s="211" t="n"/>
      <c r="S239" s="142" t="n"/>
      <c r="T239" s="142" t="n"/>
      <c r="U239" s="142" t="n"/>
      <c r="V239" s="142" t="n"/>
      <c r="W239" s="142" t="n"/>
      <c r="X239" s="142" t="n"/>
      <c r="Y239" s="142" t="n"/>
      <c r="Z239" s="211" t="n"/>
      <c r="AA239" s="211" t="n"/>
      <c r="AB239" s="49" t="n"/>
      <c r="AC239" s="49" t="n"/>
      <c r="AD239" s="49" t="n"/>
      <c r="AE239" s="49" t="n"/>
      <c r="AF239" s="137" t="n"/>
      <c r="AG239" s="49" t="n"/>
      <c r="AH239" s="49" t="n"/>
      <c r="AI239" s="49" t="n"/>
      <c r="AJ239" s="49" t="n"/>
      <c r="AK239" s="49" t="n"/>
      <c r="AL239" s="211" t="n"/>
      <c r="AM239" s="211" t="n"/>
      <c r="AN239" s="211" t="n"/>
      <c r="AO239" s="211" t="n"/>
    </row>
    <row r="240" customFormat="1" s="49">
      <c r="B240" s="211" t="n"/>
      <c r="C240" s="211" t="n"/>
      <c r="D240" s="211" t="n"/>
      <c r="E240" s="211" t="n"/>
      <c r="F240" s="211" t="n"/>
      <c r="G240" s="211" t="n"/>
      <c r="H240" s="211" t="n"/>
      <c r="I240" s="49" t="n"/>
      <c r="J240" s="211" t="n"/>
      <c r="K240" s="211" t="n"/>
      <c r="L240" s="211" t="n"/>
      <c r="M240" s="211" t="n"/>
      <c r="N240" s="211" t="n"/>
      <c r="O240" s="211" t="n"/>
      <c r="P240" s="211" t="n"/>
      <c r="Q240" s="211" t="n"/>
      <c r="R240" s="211" t="n"/>
      <c r="S240" s="142" t="n"/>
      <c r="T240" s="142" t="n"/>
      <c r="U240" s="142" t="n"/>
      <c r="V240" s="142" t="n"/>
      <c r="W240" s="142" t="n"/>
      <c r="X240" s="142" t="n"/>
      <c r="Y240" s="142" t="n"/>
      <c r="Z240" s="211" t="n"/>
      <c r="AA240" s="211" t="n"/>
      <c r="AB240" s="49" t="n"/>
      <c r="AC240" s="49" t="n"/>
      <c r="AD240" s="49" t="n"/>
      <c r="AE240" s="49" t="n"/>
      <c r="AF240" s="137" t="n"/>
      <c r="AG240" s="49" t="n"/>
      <c r="AH240" s="49" t="n"/>
      <c r="AI240" s="49" t="n"/>
      <c r="AJ240" s="49" t="n"/>
      <c r="AK240" s="49" t="n"/>
      <c r="AL240" s="211" t="n"/>
      <c r="AM240" s="211" t="n"/>
      <c r="AN240" s="211" t="n"/>
      <c r="AO240" s="211" t="n"/>
    </row>
    <row r="241" customFormat="1" s="49">
      <c r="B241" s="211" t="n"/>
      <c r="C241" s="211" t="n"/>
      <c r="D241" s="211" t="n"/>
      <c r="E241" s="211" t="n"/>
      <c r="F241" s="211" t="n"/>
      <c r="G241" s="211" t="n"/>
      <c r="H241" s="211" t="n"/>
      <c r="I241" s="49" t="n"/>
      <c r="J241" s="211" t="n"/>
      <c r="K241" s="211" t="n"/>
      <c r="L241" s="211" t="n"/>
      <c r="M241" s="211" t="n"/>
      <c r="N241" s="211" t="n"/>
      <c r="O241" s="211" t="n"/>
      <c r="P241" s="211" t="n"/>
      <c r="Q241" s="211" t="n"/>
      <c r="R241" s="211" t="n"/>
      <c r="S241" s="142" t="n"/>
      <c r="T241" s="142" t="n"/>
      <c r="U241" s="142" t="n"/>
      <c r="V241" s="142" t="n"/>
      <c r="W241" s="142" t="n"/>
      <c r="X241" s="142" t="n"/>
      <c r="Y241" s="142" t="n"/>
      <c r="Z241" s="211" t="n"/>
      <c r="AA241" s="211" t="n"/>
      <c r="AB241" s="122" t="n"/>
      <c r="AC241" s="49" t="n"/>
      <c r="AD241" s="49" t="n"/>
      <c r="AE241" s="49" t="n"/>
      <c r="AF241" s="137" t="n"/>
      <c r="AG241" s="49" t="n"/>
      <c r="AH241" s="49" t="n"/>
      <c r="AI241" s="49" t="n"/>
      <c r="AJ241" s="49" t="n"/>
      <c r="AK241" s="49" t="n"/>
      <c r="AL241" s="211" t="n"/>
      <c r="AM241" s="211" t="n"/>
      <c r="AN241" s="211" t="n"/>
      <c r="AO241" s="211" t="n"/>
    </row>
    <row r="242">
      <c r="G242" s="211" t="n"/>
      <c r="H242" s="211" t="n"/>
      <c r="I242" s="148" t="n"/>
    </row>
    <row r="243">
      <c r="G243" s="211" t="n"/>
      <c r="H243" s="211" t="n"/>
      <c r="I243" s="148" t="n"/>
      <c r="AB243" s="151" t="n"/>
      <c r="AC243" s="124" t="n"/>
    </row>
    <row r="244">
      <c r="G244" s="211" t="n"/>
      <c r="H244" s="211" t="n"/>
      <c r="I244" s="148" t="n"/>
      <c r="AB244" s="209" t="n"/>
      <c r="AC244" s="152" t="n"/>
      <c r="AD244" s="153" t="n"/>
      <c r="AE244" s="153" t="n"/>
      <c r="AG244" s="153" t="n"/>
      <c r="AH244" s="153" t="n"/>
      <c r="AI244" s="153" t="n"/>
      <c r="AJ244" s="281" t="n"/>
      <c r="AK244" s="282" t="n"/>
      <c r="AL244" s="140" t="n"/>
    </row>
    <row r="245">
      <c r="G245" s="211" t="n"/>
      <c r="H245" s="211" t="n"/>
      <c r="I245" s="148" t="n"/>
      <c r="AB245" s="157" t="n"/>
      <c r="AC245" s="210" t="n"/>
      <c r="AD245" s="210" t="n"/>
      <c r="AE245" s="210" t="n"/>
      <c r="AF245" s="209" t="n"/>
      <c r="AK245" s="210" t="n"/>
    </row>
    <row r="246">
      <c r="G246" s="211" t="n"/>
      <c r="H246" s="211" t="n"/>
      <c r="I246" s="148" t="n"/>
      <c r="AB246" s="210" t="n"/>
      <c r="AC246" s="210" t="n"/>
      <c r="AD246" s="209" t="n"/>
      <c r="AE246" s="209" t="n"/>
      <c r="AF246" s="209" t="n"/>
      <c r="AG246" s="209" t="n"/>
      <c r="AH246" s="209" t="n"/>
      <c r="AI246" s="209" t="n"/>
      <c r="AJ246" s="209" t="n"/>
      <c r="AK246" s="210" t="n"/>
      <c r="AL246" s="210" t="n"/>
    </row>
    <row r="247">
      <c r="G247" s="211" t="n"/>
      <c r="H247" s="211" t="n"/>
      <c r="I247" s="148" t="n"/>
      <c r="Y247" s="126" t="n"/>
      <c r="Z247" s="100" t="n"/>
      <c r="AB247" s="210" t="n"/>
      <c r="AC247" s="108" t="n"/>
      <c r="AD247" s="108" t="n"/>
      <c r="AE247" s="71" t="n"/>
      <c r="AF247" s="107" t="n"/>
      <c r="AG247" s="71" t="n"/>
      <c r="AH247" s="71" t="n"/>
      <c r="AI247" s="71" t="n"/>
      <c r="AJ247" s="159" t="n"/>
      <c r="AK247" s="160" t="n"/>
      <c r="AL247" s="160" t="n"/>
    </row>
    <row r="248">
      <c r="G248" s="211" t="n"/>
      <c r="H248" s="211" t="n"/>
      <c r="I248" s="148" t="n"/>
      <c r="Y248" s="126" t="n"/>
      <c r="Z248" s="100" t="n"/>
      <c r="AB248" s="210" t="n"/>
      <c r="AC248" s="108" t="n"/>
      <c r="AD248" s="108" t="n"/>
      <c r="AE248" s="71" t="n"/>
      <c r="AF248" s="107" t="n"/>
      <c r="AG248" s="71" t="n"/>
      <c r="AH248" s="71" t="n"/>
      <c r="AI248" s="71" t="n"/>
      <c r="AJ248" s="159" t="n"/>
      <c r="AK248" s="160" t="n"/>
      <c r="AL248" s="160" t="n"/>
    </row>
    <row r="249">
      <c r="G249" s="211" t="n"/>
      <c r="H249" s="211" t="n"/>
      <c r="I249" s="148" t="n"/>
      <c r="Y249" s="126" t="n"/>
      <c r="Z249" s="100" t="n"/>
      <c r="AB249" s="210" t="n"/>
      <c r="AC249" s="108" t="n"/>
      <c r="AD249" s="108" t="n"/>
      <c r="AE249" s="71" t="n"/>
      <c r="AF249" s="107" t="n"/>
      <c r="AG249" s="71" t="n"/>
      <c r="AH249" s="71" t="n"/>
      <c r="AI249" s="71" t="n"/>
      <c r="AJ249" s="159" t="n"/>
      <c r="AK249" s="160" t="n"/>
      <c r="AL249" s="160" t="n"/>
    </row>
    <row r="250">
      <c r="G250" s="211" t="n"/>
      <c r="H250" s="211" t="n"/>
      <c r="I250" s="148" t="n"/>
      <c r="Y250" s="126" t="n"/>
      <c r="Z250" s="100" t="n"/>
      <c r="AB250" s="210" t="n"/>
      <c r="AC250" s="108" t="n"/>
      <c r="AD250" s="108" t="n"/>
      <c r="AE250" s="71" t="n"/>
      <c r="AF250" s="107" t="n"/>
      <c r="AG250" s="71" t="n"/>
      <c r="AH250" s="71" t="n"/>
      <c r="AI250" s="71" t="n"/>
      <c r="AJ250" s="159" t="n"/>
      <c r="AK250" s="160" t="n"/>
      <c r="AL250" s="160" t="n"/>
    </row>
    <row r="251">
      <c r="G251" s="211" t="n"/>
      <c r="H251" s="211" t="n"/>
      <c r="I251" s="148" t="n"/>
      <c r="Y251" s="126" t="n"/>
      <c r="Z251" s="100" t="n"/>
      <c r="AB251" s="210" t="n"/>
      <c r="AC251" s="108" t="n"/>
      <c r="AD251" s="108" t="n"/>
      <c r="AE251" s="71" t="n"/>
      <c r="AF251" s="107" t="n"/>
      <c r="AG251" s="71" t="n"/>
      <c r="AH251" s="71" t="n"/>
      <c r="AI251" s="71" t="n"/>
      <c r="AJ251" s="159" t="n"/>
      <c r="AK251" s="160" t="n"/>
      <c r="AL251" s="160" t="n"/>
    </row>
    <row r="252">
      <c r="G252" s="211" t="n"/>
      <c r="H252" s="211" t="n"/>
      <c r="I252" s="148" t="n"/>
      <c r="Y252" s="126" t="n"/>
      <c r="Z252" s="100" t="n"/>
      <c r="AB252" s="210" t="n"/>
      <c r="AC252" s="108" t="n"/>
      <c r="AD252" s="108" t="n"/>
      <c r="AE252" s="71" t="n"/>
      <c r="AF252" s="107" t="n"/>
      <c r="AG252" s="71" t="n"/>
      <c r="AH252" s="71" t="n"/>
      <c r="AI252" s="71" t="n"/>
      <c r="AJ252" s="159" t="n"/>
      <c r="AK252" s="160" t="n"/>
      <c r="AL252" s="160" t="n"/>
    </row>
    <row r="253">
      <c r="G253" s="211" t="n"/>
      <c r="H253" s="211" t="n"/>
      <c r="I253" s="148" t="n"/>
      <c r="Y253" s="126" t="n"/>
      <c r="Z253" s="100" t="n"/>
      <c r="AB253" s="210" t="n"/>
      <c r="AC253" s="86" t="n"/>
      <c r="AD253" s="86" t="n"/>
      <c r="AE253" s="71" t="n"/>
      <c r="AF253" s="161" t="n"/>
      <c r="AG253" s="71" t="n"/>
      <c r="AH253" s="71" t="n"/>
      <c r="AI253" s="71" t="n"/>
      <c r="AJ253" s="162" t="n"/>
      <c r="AK253" s="160" t="n"/>
      <c r="AL253" s="160" t="n"/>
    </row>
    <row r="254">
      <c r="G254" s="211" t="n"/>
      <c r="H254" s="211" t="n"/>
      <c r="I254" s="148" t="n"/>
      <c r="Y254" s="126" t="n"/>
      <c r="Z254" s="100" t="n"/>
      <c r="AB254" s="210" t="n"/>
      <c r="AC254" s="86" t="n"/>
      <c r="AD254" s="86" t="n"/>
      <c r="AE254" s="71" t="n"/>
      <c r="AF254" s="161" t="n"/>
      <c r="AG254" s="71" t="n"/>
      <c r="AH254" s="71" t="n"/>
      <c r="AI254" s="71" t="n"/>
      <c r="AJ254" s="162" t="n"/>
      <c r="AK254" s="160" t="n"/>
      <c r="AL254" s="160" t="n"/>
    </row>
    <row r="255">
      <c r="G255" s="211" t="n"/>
      <c r="H255" s="211" t="n"/>
      <c r="I255" s="148" t="n"/>
      <c r="Y255" s="126" t="n"/>
      <c r="Z255" s="100" t="n"/>
      <c r="AB255" s="210" t="n"/>
      <c r="AC255" s="86" t="n"/>
      <c r="AD255" s="86" t="n"/>
      <c r="AE255" s="71" t="n"/>
      <c r="AF255" s="161" t="n"/>
      <c r="AG255" s="71" t="n"/>
      <c r="AH255" s="71" t="n"/>
      <c r="AI255" s="71" t="n"/>
      <c r="AJ255" s="162" t="n"/>
      <c r="AK255" s="160" t="n"/>
      <c r="AL255" s="160" t="n"/>
    </row>
    <row r="256">
      <c r="G256" s="211" t="n"/>
      <c r="H256" s="211" t="n"/>
      <c r="I256" s="148" t="n"/>
      <c r="Y256" s="126" t="n"/>
      <c r="Z256" s="100" t="n"/>
      <c r="AB256" s="210" t="n"/>
      <c r="AC256" s="86" t="n"/>
      <c r="AD256" s="86" t="n"/>
      <c r="AE256" s="71" t="n"/>
      <c r="AF256" s="161" t="n"/>
      <c r="AG256" s="71" t="n"/>
      <c r="AH256" s="71" t="n"/>
      <c r="AI256" s="71" t="n"/>
      <c r="AJ256" s="162" t="n"/>
      <c r="AK256" s="160" t="n"/>
      <c r="AL256" s="160" t="n"/>
    </row>
    <row r="257">
      <c r="G257" s="211" t="n"/>
      <c r="H257" s="211" t="n"/>
      <c r="I257" s="148" t="n"/>
      <c r="Y257" s="126" t="n"/>
      <c r="Z257" s="100" t="n"/>
      <c r="AB257" s="210" t="n"/>
      <c r="AC257" s="86" t="n"/>
      <c r="AD257" s="86" t="n"/>
      <c r="AE257" s="71" t="n"/>
      <c r="AF257" s="161" t="n"/>
      <c r="AG257" s="71" t="n"/>
      <c r="AH257" s="71" t="n"/>
      <c r="AI257" s="71" t="n"/>
      <c r="AJ257" s="162" t="n"/>
      <c r="AK257" s="160" t="n"/>
      <c r="AL257" s="160" t="n"/>
    </row>
    <row r="258">
      <c r="G258" s="211" t="n"/>
      <c r="H258" s="211" t="n"/>
      <c r="I258" s="148" t="n"/>
      <c r="Y258" s="126" t="n"/>
      <c r="Z258" s="100" t="n"/>
      <c r="AB258" s="210" t="n"/>
      <c r="AC258" s="86" t="n"/>
      <c r="AD258" s="86" t="n"/>
      <c r="AE258" s="71" t="n"/>
      <c r="AF258" s="161" t="n"/>
      <c r="AG258" s="71" t="n"/>
      <c r="AH258" s="71" t="n"/>
      <c r="AI258" s="71" t="n"/>
      <c r="AJ258" s="162" t="n"/>
      <c r="AK258" s="160" t="n"/>
      <c r="AL258" s="160" t="n"/>
    </row>
    <row r="259">
      <c r="G259" s="211" t="n"/>
      <c r="H259" s="211" t="n"/>
      <c r="I259" s="148" t="n"/>
      <c r="Y259" s="126" t="n"/>
      <c r="Z259" s="100" t="n"/>
      <c r="AB259" s="210" t="n"/>
      <c r="AC259" s="86" t="n"/>
      <c r="AD259" s="86" t="n"/>
      <c r="AE259" s="71" t="n"/>
      <c r="AF259" s="161" t="n"/>
      <c r="AG259" s="71" t="n"/>
      <c r="AH259" s="71" t="n"/>
      <c r="AI259" s="71" t="n"/>
      <c r="AJ259" s="162" t="n"/>
      <c r="AK259" s="160" t="n"/>
      <c r="AL259" s="160" t="n"/>
    </row>
    <row r="260">
      <c r="G260" s="211" t="n"/>
      <c r="H260" s="211" t="n"/>
      <c r="I260" s="148" t="n"/>
      <c r="Y260" s="126" t="n"/>
      <c r="Z260" s="100" t="n"/>
      <c r="AB260" s="210" t="n"/>
      <c r="AC260" s="86" t="n"/>
      <c r="AD260" s="86" t="n"/>
      <c r="AE260" s="71" t="n"/>
      <c r="AF260" s="161" t="n"/>
      <c r="AG260" s="71" t="n"/>
      <c r="AH260" s="71" t="n"/>
      <c r="AI260" s="71" t="n"/>
      <c r="AJ260" s="162" t="n"/>
      <c r="AK260" s="160" t="n"/>
      <c r="AL260" s="160" t="n"/>
    </row>
    <row r="261">
      <c r="G261" s="211" t="n"/>
      <c r="H261" s="211" t="n"/>
      <c r="I261" s="148" t="n"/>
      <c r="Y261" s="126" t="n"/>
      <c r="Z261" s="100" t="n"/>
      <c r="AB261" s="210" t="n"/>
      <c r="AC261" s="86" t="n"/>
      <c r="AD261" s="86" t="n"/>
      <c r="AE261" s="71" t="n"/>
      <c r="AF261" s="161" t="n"/>
      <c r="AG261" s="71" t="n"/>
      <c r="AH261" s="71" t="n"/>
      <c r="AI261" s="71" t="n"/>
      <c r="AJ261" s="162" t="n"/>
      <c r="AK261" s="160" t="n"/>
      <c r="AL261" s="160" t="n"/>
    </row>
    <row r="262">
      <c r="Y262" s="126" t="n"/>
      <c r="Z262" s="100" t="n"/>
      <c r="AB262" s="210" t="n"/>
      <c r="AC262" s="86" t="n"/>
      <c r="AD262" s="86" t="n"/>
      <c r="AE262" s="71" t="n"/>
      <c r="AF262" s="161" t="n"/>
      <c r="AG262" s="71" t="n"/>
      <c r="AH262" s="71" t="n"/>
      <c r="AI262" s="71" t="n"/>
      <c r="AJ262" s="162" t="n"/>
      <c r="AK262" s="160" t="n"/>
      <c r="AL262" s="160" t="n"/>
    </row>
    <row r="263">
      <c r="Y263" s="126" t="n"/>
      <c r="Z263" s="100" t="n"/>
      <c r="AB263" s="210" t="n"/>
      <c r="AC263" s="86" t="n"/>
      <c r="AD263" s="86" t="n"/>
      <c r="AE263" s="71" t="n"/>
      <c r="AF263" s="161" t="n"/>
      <c r="AG263" s="71" t="n"/>
      <c r="AH263" s="71" t="n"/>
      <c r="AI263" s="71" t="n"/>
      <c r="AJ263" s="162" t="n"/>
      <c r="AK263" s="160" t="n"/>
      <c r="AL263" s="160" t="n"/>
    </row>
    <row r="264">
      <c r="Y264" s="126" t="n"/>
      <c r="Z264" s="100" t="n"/>
      <c r="AB264" s="210" t="n"/>
      <c r="AC264" s="86" t="n"/>
      <c r="AD264" s="86" t="n"/>
      <c r="AE264" s="71" t="n"/>
      <c r="AF264" s="161" t="n"/>
      <c r="AG264" s="71" t="n"/>
      <c r="AH264" s="71" t="n"/>
      <c r="AI264" s="71" t="n"/>
      <c r="AJ264" s="162" t="n"/>
      <c r="AK264" s="160" t="n"/>
      <c r="AL264" s="160" t="n"/>
    </row>
    <row r="265">
      <c r="Y265" s="126" t="n"/>
      <c r="Z265" s="100" t="n"/>
      <c r="AB265" s="210" t="n"/>
      <c r="AC265" s="86" t="n"/>
      <c r="AD265" s="86" t="n"/>
      <c r="AE265" s="71" t="n"/>
      <c r="AF265" s="161" t="n"/>
      <c r="AG265" s="71" t="n"/>
      <c r="AH265" s="71" t="n"/>
      <c r="AI265" s="71" t="n"/>
      <c r="AJ265" s="162" t="n"/>
      <c r="AK265" s="160" t="n"/>
      <c r="AL265" s="160" t="n"/>
    </row>
    <row r="266">
      <c r="Y266" s="126" t="n"/>
      <c r="Z266" s="100" t="n"/>
      <c r="AB266" s="210" t="n"/>
      <c r="AC266" s="86" t="n"/>
      <c r="AD266" s="86" t="n"/>
      <c r="AE266" s="71" t="n"/>
      <c r="AF266" s="161" t="n"/>
      <c r="AG266" s="71" t="n"/>
      <c r="AH266" s="71" t="n"/>
      <c r="AI266" s="71" t="n"/>
      <c r="AJ266" s="162" t="n"/>
      <c r="AK266" s="160" t="n"/>
      <c r="AL266" s="160" t="n"/>
    </row>
    <row r="267">
      <c r="Y267" s="126" t="n"/>
      <c r="Z267" s="100" t="n"/>
      <c r="AB267" s="210" t="n"/>
      <c r="AC267" s="86" t="n"/>
      <c r="AD267" s="86" t="n"/>
      <c r="AE267" s="71" t="n"/>
      <c r="AF267" s="161" t="n"/>
      <c r="AG267" s="71" t="n"/>
      <c r="AH267" s="71" t="n"/>
      <c r="AI267" s="71" t="n"/>
      <c r="AJ267" s="162" t="n"/>
      <c r="AK267" s="160" t="n"/>
      <c r="AL267" s="160" t="n"/>
    </row>
    <row r="268">
      <c r="Y268" s="126" t="n"/>
      <c r="Z268" s="100" t="n"/>
      <c r="AB268" s="210" t="n"/>
      <c r="AC268" s="86" t="n"/>
      <c r="AD268" s="86" t="n"/>
      <c r="AE268" s="71" t="n"/>
      <c r="AF268" s="161" t="n"/>
      <c r="AG268" s="71" t="n"/>
      <c r="AH268" s="71" t="n"/>
      <c r="AI268" s="71" t="n"/>
      <c r="AJ268" s="162" t="n"/>
      <c r="AK268" s="160" t="n"/>
      <c r="AL268" s="160" t="n"/>
    </row>
    <row r="269">
      <c r="Y269" s="126" t="n"/>
      <c r="Z269" s="100" t="n"/>
      <c r="AB269" s="210" t="n"/>
      <c r="AC269" s="86" t="n"/>
      <c r="AD269" s="86" t="n"/>
      <c r="AE269" s="71" t="n"/>
      <c r="AF269" s="161" t="n"/>
      <c r="AG269" s="71" t="n"/>
      <c r="AH269" s="71" t="n"/>
      <c r="AI269" s="71" t="n"/>
      <c r="AJ269" s="162" t="n"/>
      <c r="AK269" s="160" t="n"/>
      <c r="AL269" s="160" t="n"/>
    </row>
    <row r="270">
      <c r="Y270" s="126" t="n"/>
      <c r="Z270" s="100" t="n"/>
      <c r="AB270" s="210" t="n"/>
      <c r="AC270" s="86" t="n"/>
      <c r="AD270" s="86" t="n"/>
      <c r="AE270" s="71" t="n"/>
      <c r="AF270" s="161" t="n"/>
      <c r="AG270" s="71" t="n"/>
      <c r="AH270" s="71" t="n"/>
      <c r="AI270" s="71" t="n"/>
      <c r="AJ270" s="162" t="n"/>
      <c r="AK270" s="160" t="n"/>
      <c r="AL270" s="160" t="n"/>
    </row>
    <row r="271">
      <c r="Y271" s="126" t="n"/>
      <c r="Z271" s="100" t="n"/>
      <c r="AB271" s="210" t="n"/>
      <c r="AC271" s="163" t="n"/>
      <c r="AD271" s="163" t="n"/>
      <c r="AE271" s="71" t="n"/>
      <c r="AF271" s="161" t="n"/>
      <c r="AG271" s="71" t="n"/>
      <c r="AH271" s="71" t="n"/>
      <c r="AI271" s="71" t="n"/>
      <c r="AJ271" s="71" t="n"/>
      <c r="AK271" s="160" t="n"/>
      <c r="AL271" s="160" t="n"/>
    </row>
    <row r="272">
      <c r="Y272" s="126" t="n"/>
      <c r="Z272" s="100" t="n"/>
      <c r="AB272" s="210" t="n"/>
      <c r="AC272" s="163" t="n"/>
      <c r="AD272" s="163" t="n"/>
      <c r="AE272" s="71" t="n"/>
      <c r="AF272" s="161" t="n"/>
      <c r="AG272" s="71" t="n"/>
      <c r="AH272" s="71" t="n"/>
      <c r="AI272" s="71" t="n"/>
      <c r="AJ272" s="71" t="n"/>
      <c r="AK272" s="160" t="n"/>
      <c r="AL272" s="160" t="n"/>
    </row>
    <row r="273">
      <c r="Y273" s="126" t="n"/>
      <c r="Z273" s="100" t="n"/>
      <c r="AB273" s="210" t="n"/>
      <c r="AC273" s="163" t="n"/>
      <c r="AD273" s="163" t="n"/>
      <c r="AE273" s="71" t="n"/>
      <c r="AF273" s="161" t="n"/>
      <c r="AG273" s="71" t="n"/>
      <c r="AH273" s="71" t="n"/>
      <c r="AI273" s="71" t="n"/>
      <c r="AJ273" s="71" t="n"/>
      <c r="AK273" s="160" t="n"/>
      <c r="AL273" s="160" t="n"/>
    </row>
    <row r="274">
      <c r="Y274" s="126" t="n"/>
      <c r="Z274" s="100" t="n"/>
      <c r="AB274" s="210" t="n"/>
      <c r="AC274" s="163" t="n"/>
      <c r="AD274" s="163" t="n"/>
      <c r="AE274" s="71" t="n"/>
      <c r="AF274" s="161" t="n"/>
      <c r="AG274" s="71" t="n"/>
      <c r="AH274" s="71" t="n"/>
      <c r="AI274" s="71" t="n"/>
      <c r="AJ274" s="71" t="n"/>
      <c r="AK274" s="160" t="n"/>
      <c r="AL274" s="160" t="n"/>
    </row>
    <row r="275">
      <c r="Y275" s="126" t="n"/>
      <c r="Z275" s="100" t="n"/>
      <c r="AB275" s="210" t="n"/>
      <c r="AC275" s="163" t="n"/>
      <c r="AD275" s="163" t="n"/>
      <c r="AE275" s="71" t="n"/>
      <c r="AF275" s="161" t="n"/>
      <c r="AG275" s="71" t="n"/>
      <c r="AH275" s="71" t="n"/>
      <c r="AI275" s="71" t="n"/>
      <c r="AJ275" s="71" t="n"/>
      <c r="AK275" s="160" t="n"/>
      <c r="AL275" s="160" t="n"/>
    </row>
    <row r="276">
      <c r="Y276" s="126" t="n"/>
      <c r="Z276" s="100" t="n"/>
      <c r="AB276" s="210" t="n"/>
      <c r="AC276" s="163" t="n"/>
      <c r="AD276" s="163" t="n"/>
      <c r="AE276" s="71" t="n"/>
      <c r="AF276" s="161" t="n"/>
      <c r="AG276" s="71" t="n"/>
      <c r="AH276" s="71" t="n"/>
      <c r="AI276" s="71" t="n"/>
      <c r="AJ276" s="71" t="n"/>
      <c r="AK276" s="160" t="n"/>
      <c r="AL276" s="160" t="n"/>
    </row>
    <row r="277">
      <c r="AB277" s="211" t="n"/>
      <c r="AC277" s="97" t="n"/>
      <c r="AD277" s="97" t="n"/>
      <c r="AE277" s="164" t="n"/>
      <c r="AF277" s="283" t="n"/>
      <c r="AG277" s="164" t="n"/>
      <c r="AH277" s="164" t="n"/>
      <c r="AI277" s="166" t="n"/>
      <c r="AJ277" s="166" t="n"/>
      <c r="AK277" s="157" t="n"/>
      <c r="AL277" s="167" t="n"/>
    </row>
    <row r="278">
      <c r="AC278" s="211" t="n"/>
      <c r="AD278" s="211" t="n"/>
      <c r="AE278" s="211" t="n"/>
      <c r="AF278" s="211" t="n"/>
      <c r="AG278" s="211" t="n"/>
      <c r="AH278" s="211" t="n"/>
      <c r="AI278" s="211" t="n"/>
      <c r="AJ278" s="211" t="n"/>
      <c r="AK278" s="211" t="n"/>
    </row>
  </sheetData>
  <mergeCells count="11">
    <mergeCell ref="AF89:AH89"/>
    <mergeCell ref="AF245:AJ245"/>
    <mergeCell ref="AK245:AL245"/>
    <mergeCell ref="I2:I3"/>
    <mergeCell ref="C2:E2"/>
    <mergeCell ref="G2:G3"/>
    <mergeCell ref="AL11:AO11"/>
    <mergeCell ref="H2:H3"/>
    <mergeCell ref="H44:I44"/>
    <mergeCell ref="H45:I45"/>
    <mergeCell ref="H46:I46"/>
  </mergeCells>
  <pageMargins left="0.5118110236220472" right="0.5118110236220472" top="0.7874015748031497" bottom="0.7874015748031497" header="0.3149606299212598" footer="0.3149606299212598"/>
  <pageSetup orientation="landscape" paperSize="9" scale="78"/>
  <drawing r:id="rId1"/>
</worksheet>
</file>

<file path=xl/worksheets/sheet2.xml><?xml version="1.0" encoding="utf-8"?>
<worksheet xmlns="http://schemas.openxmlformats.org/spreadsheetml/2006/main">
  <sheetPr>
    <outlinePr summaryBelow="1" summaryRight="1"/>
    <pageSetUpPr/>
  </sheetPr>
  <dimension ref="A1:L26"/>
  <sheetViews>
    <sheetView workbookViewId="0">
      <selection activeCell="J27" sqref="J27"/>
    </sheetView>
  </sheetViews>
  <sheetFormatPr baseColWidth="8" defaultRowHeight="15"/>
  <cols>
    <col width="6.140625" bestFit="1" customWidth="1" min="2" max="2"/>
    <col width="33.42578125" bestFit="1" customWidth="1" min="3" max="3"/>
    <col width="9.5703125" bestFit="1" customWidth="1" style="178" min="4" max="4"/>
    <col width="7.5703125" bestFit="1" customWidth="1" min="5" max="5"/>
    <col width="9.85546875" customWidth="1" min="6" max="6"/>
    <col width="27.5703125" bestFit="1" customWidth="1" min="7" max="7"/>
    <col width="16.85546875" bestFit="1" customWidth="1" min="8" max="8"/>
    <col width="23.85546875" bestFit="1" customWidth="1" min="9" max="9"/>
    <col width="12" bestFit="1" customWidth="1" min="10" max="10"/>
  </cols>
  <sheetData>
    <row r="1">
      <c r="A1" s="176" t="n"/>
      <c r="B1" s="176" t="n"/>
      <c r="C1" s="176" t="n"/>
      <c r="D1" s="176" t="n"/>
      <c r="E1" s="176" t="n"/>
      <c r="F1" s="176" t="n"/>
      <c r="G1" s="176" t="n"/>
      <c r="H1" s="176" t="n"/>
      <c r="I1" s="176" t="n"/>
      <c r="J1" s="176" t="n"/>
      <c r="K1" s="176" t="n"/>
      <c r="L1" s="176" t="n"/>
    </row>
    <row r="2">
      <c r="A2" s="176" t="n"/>
      <c r="B2" s="224" t="inlineStr">
        <is>
          <t>OP</t>
        </is>
      </c>
      <c r="C2" s="224" t="inlineStr">
        <is>
          <t>ETAPA DO ROTEIRO</t>
        </is>
      </c>
      <c r="D2" s="284" t="inlineStr">
        <is>
          <t>HORAS</t>
        </is>
      </c>
      <c r="E2" s="182" t="inlineStr">
        <is>
          <t>CTE</t>
        </is>
      </c>
      <c r="F2" s="180" t="inlineStr">
        <is>
          <t>CALC</t>
        </is>
      </c>
      <c r="G2" s="180" t="n"/>
      <c r="H2" s="180" t="n"/>
      <c r="I2" s="180" t="n"/>
      <c r="J2" s="180" t="n"/>
      <c r="K2" s="180" t="n"/>
    </row>
    <row r="3">
      <c r="A3" s="176" t="n"/>
      <c r="B3" s="285" t="n"/>
      <c r="C3" s="285" t="n"/>
      <c r="D3" s="285" t="n"/>
      <c r="E3" s="182" t="n"/>
      <c r="F3" s="180" t="n"/>
      <c r="G3" s="180" t="n"/>
      <c r="H3" s="180" t="n"/>
      <c r="I3" s="180" t="n"/>
      <c r="J3" s="180" t="n"/>
      <c r="K3" s="180" t="n"/>
    </row>
    <row r="4">
      <c r="A4" s="176" t="n"/>
      <c r="B4" s="177" t="n">
        <v>0</v>
      </c>
      <c r="C4" s="177" t="inlineStr">
        <is>
          <t>SEPARAÇÃO DE MATERIAIS</t>
        </is>
      </c>
      <c r="D4" s="183" t="n">
        <v>2</v>
      </c>
      <c r="E4" s="182" t="n">
        <v>1</v>
      </c>
      <c r="F4" s="180" t="n">
        <v>240</v>
      </c>
      <c r="G4" s="180" t="n"/>
      <c r="H4" s="180" t="n"/>
      <c r="I4" s="180" t="n"/>
      <c r="J4" s="180" t="n"/>
      <c r="K4" s="180" t="n"/>
    </row>
    <row r="5">
      <c r="A5" s="176" t="n"/>
      <c r="B5" s="177" t="n">
        <v>1</v>
      </c>
      <c r="C5" s="177" t="inlineStr">
        <is>
          <t>PREPARAR CRUZETA</t>
        </is>
      </c>
      <c r="D5" s="183">
        <f>(F5/60)*E5</f>
        <v/>
      </c>
      <c r="E5" s="182" t="n">
        <v>1</v>
      </c>
      <c r="F5" s="180" t="n">
        <v>540</v>
      </c>
      <c r="G5" s="180" t="n"/>
      <c r="H5" s="180" t="n"/>
      <c r="I5" s="180" t="n"/>
      <c r="J5" s="180" t="n"/>
      <c r="K5" s="180" t="n"/>
    </row>
    <row r="6">
      <c r="A6" s="176" t="n"/>
      <c r="B6" s="177" t="n">
        <v>2</v>
      </c>
      <c r="C6" s="177" t="inlineStr">
        <is>
          <t>CALANDRAR ANEL</t>
        </is>
      </c>
      <c r="D6" s="183">
        <f>(F6/60)*E6</f>
        <v/>
      </c>
      <c r="E6" s="182" t="n">
        <v>21.94623373913044</v>
      </c>
      <c r="F6" s="180">
        <f>G6*H6/1000</f>
        <v/>
      </c>
      <c r="G6" s="180" t="n">
        <v>1</v>
      </c>
      <c r="H6" s="180" t="n">
        <v>950</v>
      </c>
      <c r="I6" s="180" t="n"/>
      <c r="J6" s="180" t="n"/>
      <c r="K6" s="180" t="n"/>
    </row>
    <row r="7">
      <c r="A7" s="176" t="n"/>
      <c r="B7" s="177" t="n">
        <v>3</v>
      </c>
      <c r="C7" s="177" t="inlineStr">
        <is>
          <t>SOLDAR ANEL DE TRAVAMENTO</t>
        </is>
      </c>
      <c r="D7" s="183">
        <f>(F7/60)*E7</f>
        <v/>
      </c>
      <c r="E7" s="182" t="n">
        <v>16.17</v>
      </c>
      <c r="F7" s="180">
        <f>G7</f>
        <v/>
      </c>
      <c r="G7" s="180" t="n">
        <v>1</v>
      </c>
      <c r="H7" s="180" t="n"/>
      <c r="I7" s="180" t="n"/>
      <c r="J7" s="180" t="n"/>
      <c r="K7" s="180" t="n"/>
    </row>
    <row r="8">
      <c r="A8" s="176" t="n"/>
      <c r="B8" s="177" t="n">
        <v>4</v>
      </c>
      <c r="C8" s="177" t="inlineStr">
        <is>
          <t>PREPARAR METALON</t>
        </is>
      </c>
      <c r="D8" s="183">
        <f>(F8/60)*E8</f>
        <v/>
      </c>
      <c r="E8" s="182" t="n">
        <v>5.025999999999999</v>
      </c>
      <c r="F8" s="180">
        <f>G8</f>
        <v/>
      </c>
      <c r="G8" s="180" t="n">
        <v>6</v>
      </c>
      <c r="H8" s="180" t="n"/>
      <c r="I8" s="180" t="n"/>
      <c r="J8" s="180" t="n"/>
      <c r="K8" s="180" t="n"/>
    </row>
    <row r="9">
      <c r="A9" s="176" t="n"/>
      <c r="B9" s="177" t="n">
        <v>5</v>
      </c>
      <c r="C9" s="177" t="inlineStr">
        <is>
          <t>AMARRAR CRUZETA</t>
        </is>
      </c>
      <c r="D9" s="183">
        <f>(F9/60)*E9</f>
        <v/>
      </c>
      <c r="E9" s="182" t="n">
        <v>5.924453333333332</v>
      </c>
      <c r="F9" s="180">
        <f>G9</f>
        <v/>
      </c>
      <c r="G9" s="180" t="n">
        <v>6</v>
      </c>
      <c r="H9" s="180" t="n"/>
      <c r="I9" s="180" t="n"/>
      <c r="J9" s="180" t="n"/>
      <c r="K9" s="180" t="n"/>
    </row>
    <row r="10">
      <c r="A10" s="176" t="n"/>
      <c r="B10" s="177" t="n">
        <v>6</v>
      </c>
      <c r="C10" s="177" t="inlineStr">
        <is>
          <t>MONTAR GABARITO</t>
        </is>
      </c>
      <c r="D10" s="183">
        <f>(F10/60)*E10</f>
        <v/>
      </c>
      <c r="E10" s="182" t="n">
        <v>29.99086429375384</v>
      </c>
      <c r="F10" s="180">
        <f>G10*H10</f>
        <v/>
      </c>
      <c r="G10" s="180" t="n">
        <v>6</v>
      </c>
      <c r="H10" s="180" t="n">
        <v>1</v>
      </c>
      <c r="I10" s="180" t="n"/>
      <c r="J10" s="180" t="n"/>
      <c r="K10" s="180" t="n"/>
    </row>
    <row r="11">
      <c r="A11" s="176" t="n"/>
      <c r="B11" s="177" t="n">
        <v>7</v>
      </c>
      <c r="C11" s="177" t="inlineStr">
        <is>
          <t>BOBINAR COMPLETO</t>
        </is>
      </c>
      <c r="D11" s="183">
        <f>(F11/60)*E11</f>
        <v/>
      </c>
      <c r="E11" s="182" t="n">
        <v>1.379029991340247</v>
      </c>
      <c r="F11" s="180">
        <f>G11*H11*I11*J11/1000000</f>
        <v/>
      </c>
      <c r="G11" s="180" t="n">
        <v>10</v>
      </c>
      <c r="H11" s="180" t="n">
        <v>1231.6</v>
      </c>
      <c r="I11" s="180" t="n">
        <v>715.456</v>
      </c>
      <c r="J11" s="180" t="n">
        <v>114</v>
      </c>
      <c r="K11" s="180" t="n"/>
    </row>
    <row r="12">
      <c r="A12" s="176" t="n"/>
      <c r="B12" s="177" t="n">
        <v>8</v>
      </c>
      <c r="C12" s="177" t="inlineStr">
        <is>
          <t>FORNO</t>
        </is>
      </c>
      <c r="D12" s="183" t="n">
        <v>8</v>
      </c>
      <c r="E12" s="182" t="n"/>
      <c r="F12" s="180">
        <f>D12*60</f>
        <v/>
      </c>
      <c r="G12" s="180" t="n"/>
      <c r="H12" s="180" t="n"/>
      <c r="I12" s="180" t="n"/>
      <c r="J12" s="180" t="n"/>
      <c r="K12" s="180" t="n"/>
    </row>
    <row r="13">
      <c r="A13" s="176" t="n"/>
      <c r="B13" s="177" t="n">
        <v>9</v>
      </c>
      <c r="C13" s="177" t="inlineStr">
        <is>
          <t>DESMONTAR GABARITO</t>
        </is>
      </c>
      <c r="D13" s="183">
        <f>(F13/60)*E13</f>
        <v/>
      </c>
      <c r="E13" s="182" t="n">
        <v>5.5016</v>
      </c>
      <c r="F13" s="180">
        <f>G13*H13</f>
        <v/>
      </c>
      <c r="G13" s="180" t="n">
        <v>6</v>
      </c>
      <c r="H13" s="180" t="n">
        <v>1</v>
      </c>
      <c r="I13" s="180" t="n"/>
      <c r="J13" s="180" t="n"/>
      <c r="K13" s="180" t="n"/>
    </row>
    <row r="14">
      <c r="A14" s="176" t="n"/>
      <c r="B14" s="177" t="n">
        <v>10</v>
      </c>
      <c r="C14" s="177" t="inlineStr">
        <is>
          <t>CONECTAR</t>
        </is>
      </c>
      <c r="D14" s="183">
        <f>(F14/60)*E14</f>
        <v/>
      </c>
      <c r="E14" s="182" t="n">
        <v>8.795199999999999</v>
      </c>
      <c r="F14" s="180">
        <f>G14</f>
        <v/>
      </c>
      <c r="G14" s="180" t="n">
        <v>6</v>
      </c>
      <c r="H14" s="180" t="n"/>
      <c r="I14" s="180" t="n"/>
      <c r="J14" s="180" t="n"/>
      <c r="K14" s="180" t="n"/>
    </row>
    <row r="15">
      <c r="A15" s="176" t="n"/>
      <c r="B15" s="177" t="n">
        <v>11</v>
      </c>
      <c r="C15" s="177" t="inlineStr">
        <is>
          <t>SOLDAR CONECTOR/SAPATA</t>
        </is>
      </c>
      <c r="D15" s="183">
        <f>(F15/60)*E15</f>
        <v/>
      </c>
      <c r="E15" s="182" t="n">
        <v>1</v>
      </c>
      <c r="F15" s="180">
        <f>G15*H15</f>
        <v/>
      </c>
      <c r="G15" s="180" t="n">
        <v>6</v>
      </c>
      <c r="H15" s="180" t="n">
        <v>6</v>
      </c>
      <c r="I15" s="180" t="n"/>
      <c r="J15" s="180" t="n"/>
      <c r="K15" s="180" t="n"/>
    </row>
    <row r="16">
      <c r="A16" s="176" t="n"/>
      <c r="B16" s="177" t="n">
        <v>12</v>
      </c>
      <c r="C16" s="177" t="inlineStr">
        <is>
          <t>ACABAMENTO INICIAL (LIXAMENTO)</t>
        </is>
      </c>
      <c r="D16" s="183">
        <f>(F16/60)*E16</f>
        <v/>
      </c>
      <c r="E16" s="182" t="n">
        <v>34.14469990838526</v>
      </c>
      <c r="F16" s="180">
        <f>G16</f>
        <v/>
      </c>
      <c r="G16" s="180" t="n">
        <v>4.399944688800001</v>
      </c>
      <c r="H16" s="180" t="n"/>
      <c r="I16" s="180" t="n"/>
      <c r="J16" s="180" t="n"/>
      <c r="K16" s="180" t="n"/>
    </row>
    <row r="17">
      <c r="A17" s="176" t="n"/>
      <c r="B17" s="177" t="n">
        <v>13</v>
      </c>
      <c r="C17" s="177" t="inlineStr">
        <is>
          <t>PINTAR</t>
        </is>
      </c>
      <c r="D17" s="183">
        <f>(F17/60)*E17</f>
        <v/>
      </c>
      <c r="E17" s="182" t="n">
        <v>15.27927962742193</v>
      </c>
      <c r="F17" s="180">
        <f>G17</f>
        <v/>
      </c>
      <c r="G17" s="180" t="n">
        <v>4.399944688800001</v>
      </c>
      <c r="H17" s="180" t="n"/>
      <c r="I17" s="180" t="n"/>
      <c r="J17" s="180" t="n"/>
      <c r="K17" s="180" t="n"/>
    </row>
    <row r="18">
      <c r="A18" s="176" t="n"/>
      <c r="B18" s="177" t="n">
        <v>14</v>
      </c>
      <c r="C18" s="177" t="inlineStr">
        <is>
          <t>ACABAMENTO FINAL</t>
        </is>
      </c>
      <c r="D18" s="183">
        <f>(F18/60)*E18</f>
        <v/>
      </c>
      <c r="E18" s="182" t="n">
        <v>8.824187324211035</v>
      </c>
      <c r="F18" s="180">
        <f>G18*H18</f>
        <v/>
      </c>
      <c r="G18" s="180" t="n">
        <v>4.399944688800001</v>
      </c>
      <c r="H18" s="180" t="n">
        <v>6</v>
      </c>
      <c r="I18" s="180" t="n"/>
      <c r="J18" s="180" t="n"/>
      <c r="K18" s="180" t="n"/>
    </row>
    <row r="19">
      <c r="A19" s="176" t="n"/>
      <c r="B19" s="177" t="n">
        <v>15</v>
      </c>
      <c r="C19" s="177" t="inlineStr">
        <is>
          <t>TESTAR (ROTINA)</t>
        </is>
      </c>
      <c r="D19" s="183">
        <f>(F19/60)*E19</f>
        <v/>
      </c>
      <c r="E19" s="182" t="n">
        <v>1</v>
      </c>
      <c r="F19" s="180">
        <f>G19*H19</f>
        <v/>
      </c>
      <c r="G19" s="180" t="n">
        <v>1</v>
      </c>
      <c r="H19" s="180" t="n">
        <v>1</v>
      </c>
      <c r="I19" s="180" t="n"/>
      <c r="J19" s="180" t="n"/>
      <c r="K19" s="180" t="n"/>
    </row>
    <row r="20">
      <c r="A20" s="176" t="n"/>
      <c r="B20" s="177" t="n">
        <v>16</v>
      </c>
      <c r="C20" s="177" t="inlineStr">
        <is>
          <t>MONTAGEM FINAL</t>
        </is>
      </c>
      <c r="D20" s="183">
        <f>(F20/60)*E20</f>
        <v/>
      </c>
      <c r="E20" s="182" t="n">
        <v>19.5</v>
      </c>
      <c r="F20" s="180">
        <f>G20</f>
        <v/>
      </c>
      <c r="G20" s="180" t="n">
        <v>1</v>
      </c>
      <c r="H20" s="180" t="n"/>
      <c r="I20" s="180" t="n"/>
      <c r="J20" s="180" t="n"/>
      <c r="K20" s="180" t="n"/>
    </row>
    <row r="21">
      <c r="A21" s="176" t="n"/>
      <c r="B21" s="177" t="n">
        <v>17</v>
      </c>
      <c r="C21" s="177" t="inlineStr">
        <is>
          <t>EMBALAR</t>
        </is>
      </c>
      <c r="D21" s="183">
        <f>(F21/60)*E21</f>
        <v/>
      </c>
      <c r="E21" s="182" t="n">
        <v>81.19463162728454</v>
      </c>
      <c r="F21" s="180">
        <f>G21*H21/1000000</f>
        <v/>
      </c>
      <c r="G21" s="180" t="n">
        <v>419.2</v>
      </c>
      <c r="H21" s="180" t="n">
        <v>1231.6</v>
      </c>
      <c r="I21" s="180" t="n"/>
      <c r="J21" s="180" t="n"/>
      <c r="K21" s="180" t="n"/>
    </row>
    <row r="22">
      <c r="A22" s="176" t="n"/>
      <c r="B22" s="286" t="inlineStr">
        <is>
          <t>TOTAL</t>
        </is>
      </c>
      <c r="C22" s="287" t="n"/>
      <c r="D22" s="184">
        <f>SUM(D4:D21)</f>
        <v/>
      </c>
      <c r="E22" s="182" t="n"/>
      <c r="F22" s="180">
        <f>SUM(F4:F21)</f>
        <v/>
      </c>
      <c r="G22" s="180" t="n"/>
      <c r="H22" s="180" t="n"/>
      <c r="I22" s="180" t="n"/>
      <c r="J22" s="180" t="n"/>
      <c r="K22" s="180" t="n"/>
    </row>
    <row r="23">
      <c r="A23" s="176" t="n"/>
      <c r="B23" s="176" t="n"/>
      <c r="C23" s="176" t="n"/>
      <c r="D23" s="176" t="n"/>
      <c r="E23" s="176" t="n"/>
      <c r="F23" s="180" t="n"/>
      <c r="G23" s="180" t="n"/>
      <c r="H23" s="180" t="n"/>
      <c r="I23" s="180" t="n"/>
      <c r="J23" s="180" t="n"/>
      <c r="K23" s="180" t="n"/>
      <c r="L23" s="176" t="n"/>
    </row>
    <row r="24">
      <c r="A24" s="176" t="n"/>
      <c r="B24" s="176" t="n"/>
      <c r="C24" s="176" t="n"/>
      <c r="D24" s="176" t="n"/>
      <c r="E24" s="176" t="n"/>
      <c r="F24" s="176" t="n"/>
      <c r="G24" s="176" t="n"/>
      <c r="H24" s="176" t="n"/>
      <c r="I24" s="176" t="n"/>
      <c r="J24" s="176" t="n"/>
      <c r="K24" s="176" t="n"/>
      <c r="L24" s="176" t="n"/>
    </row>
    <row r="25">
      <c r="A25" s="176" t="n"/>
      <c r="B25" s="176" t="n"/>
      <c r="C25" s="176" t="n"/>
      <c r="D25" s="176" t="n"/>
      <c r="E25" s="176" t="n"/>
      <c r="F25" s="176" t="n"/>
      <c r="G25" s="176" t="n"/>
      <c r="H25" s="176" t="n"/>
      <c r="I25" s="176" t="n"/>
      <c r="J25" s="176" t="n"/>
      <c r="K25" s="176" t="n"/>
      <c r="L25" s="176" t="n"/>
    </row>
    <row r="26">
      <c r="A26" s="176" t="n"/>
      <c r="B26" s="176" t="n"/>
      <c r="C26" s="176" t="n"/>
      <c r="D26" s="176" t="n"/>
      <c r="E26" s="176" t="n"/>
      <c r="F26" s="176" t="n"/>
      <c r="G26" s="176" t="n"/>
      <c r="H26" s="176" t="n"/>
      <c r="I26" s="176" t="n"/>
      <c r="J26" s="176" t="n"/>
      <c r="K26" s="176" t="n"/>
      <c r="L26" s="176" t="n"/>
    </row>
  </sheetData>
  <mergeCells count="4">
    <mergeCell ref="B2:B3"/>
    <mergeCell ref="C2:C3"/>
    <mergeCell ref="B22:C22"/>
    <mergeCell ref="D2:D3"/>
  </mergeCells>
  <pageMargins left="0.511811024" right="0.511811024" top="0.787401575" bottom="0.787401575" header="0.31496062" footer="0.31496062"/>
</worksheet>
</file>

<file path=xl/worksheets/sheet3.xml><?xml version="1.0" encoding="utf-8"?>
<worksheet xmlns="http://schemas.openxmlformats.org/spreadsheetml/2006/main">
  <sheetPr>
    <outlinePr summaryBelow="1" summaryRight="1"/>
    <pageSetUpPr/>
  </sheetPr>
  <dimension ref="B2:C36"/>
  <sheetViews>
    <sheetView workbookViewId="0">
      <selection activeCell="I29" sqref="I29"/>
    </sheetView>
  </sheetViews>
  <sheetFormatPr baseColWidth="8" defaultRowHeight="15"/>
  <sheetData>
    <row r="2">
      <c r="B2" t="inlineStr">
        <is>
          <t>5344601RT</t>
        </is>
      </c>
      <c r="C2" t="inlineStr">
        <is>
          <t>Reator - RFH-2,29MH-560A</t>
        </is>
      </c>
    </row>
    <row r="3">
      <c r="B3" t="inlineStr">
        <is>
          <t>RTPD5344601</t>
        </is>
      </c>
      <c r="C3" t="inlineStr">
        <is>
          <t>Placa de dados reator 110 x 50 x 1.2 mm</t>
        </is>
      </c>
    </row>
    <row r="5">
      <c r="B5" t="inlineStr">
        <is>
          <t>RT39010XXX</t>
        </is>
      </c>
      <c r="C5" t="inlineStr">
        <is>
          <t>Reator pai - RFH-2,29MH-560A</t>
        </is>
      </c>
    </row>
    <row r="6">
      <c r="B6" t="inlineStr">
        <is>
          <t>RT42011XXX</t>
        </is>
      </c>
      <c r="C6" t="inlineStr">
        <is>
          <t>Embalagem L: 1280 x C: 1280 x A: 460</t>
        </is>
      </c>
    </row>
    <row r="8">
      <c r="B8" t="inlineStr">
        <is>
          <t>RTSA0XXX</t>
        </is>
      </c>
      <c r="C8" t="inlineStr">
        <is>
          <t>Reator - semi acabado RFH-2,29MH-560A</t>
        </is>
      </c>
    </row>
    <row r="9">
      <c r="B9" t="inlineStr">
        <is>
          <t>6200A</t>
        </is>
      </c>
      <c r="C9" t="inlineStr">
        <is>
          <t>Sumatane HB S/B comp. A</t>
        </is>
      </c>
    </row>
    <row r="10">
      <c r="B10" t="inlineStr">
        <is>
          <t>6200B</t>
        </is>
      </c>
      <c r="C10" t="inlineStr">
        <is>
          <t>Sumatane HB S/B comp. B</t>
        </is>
      </c>
    </row>
    <row r="11">
      <c r="B11" t="inlineStr">
        <is>
          <t>6300A</t>
        </is>
      </c>
      <c r="C11" t="inlineStr">
        <is>
          <t>Sumaclad 940 verde comp. A</t>
        </is>
      </c>
    </row>
    <row r="12">
      <c r="B12" t="inlineStr">
        <is>
          <t>6300B</t>
        </is>
      </c>
      <c r="C12" t="inlineStr">
        <is>
          <t>Sumaclad 940 verde comp. B</t>
        </is>
      </c>
    </row>
    <row r="13">
      <c r="B13" t="inlineStr">
        <is>
          <t>7900</t>
        </is>
      </c>
      <c r="C13" t="inlineStr">
        <is>
          <t>Diluente p/ tinta de acabamento</t>
        </is>
      </c>
    </row>
    <row r="14">
      <c r="B14" t="inlineStr">
        <is>
          <t>MORT39010XXX</t>
        </is>
      </c>
      <c r="C14" t="inlineStr">
        <is>
          <t>MO Pintura: D 1231 mm x A 571 mm , Superfície: 4.4 m^2</t>
        </is>
      </c>
    </row>
    <row r="15">
      <c r="B15" t="inlineStr">
        <is>
          <t>-</t>
        </is>
      </c>
      <c r="C15" t="inlineStr">
        <is>
          <t>Pedestal</t>
        </is>
      </c>
    </row>
    <row r="17">
      <c r="B17" t="inlineStr">
        <is>
          <t>RTSR0XXX</t>
        </is>
      </c>
      <c r="C17" t="inlineStr">
        <is>
          <t>Reator - seção reativa RFH-2,29MH-560A</t>
        </is>
      </c>
    </row>
    <row r="18">
      <c r="B18" t="inlineStr">
        <is>
          <t>RT22013007</t>
        </is>
      </c>
      <c r="C18" t="inlineStr">
        <is>
          <t>Perfil de alumínio 7,5 x 23 mm - EE223</t>
        </is>
      </c>
    </row>
    <row r="19">
      <c r="B19" t="inlineStr">
        <is>
          <t>RT23017001</t>
        </is>
      </c>
      <c r="C19" t="inlineStr">
        <is>
          <t>Tecido WR-600/3 0,20m</t>
        </is>
      </c>
    </row>
    <row r="20">
      <c r="B20" t="inlineStr">
        <is>
          <t>RT23017002</t>
        </is>
      </c>
      <c r="C20" t="inlineStr">
        <is>
          <t>Fita cadarço TEXFITA B2-35</t>
        </is>
      </c>
    </row>
    <row r="21">
      <c r="B21" t="inlineStr">
        <is>
          <t>RT23017038</t>
        </is>
      </c>
      <c r="C21" t="inlineStr">
        <is>
          <t>Roving contínuo 4400TEX</t>
        </is>
      </c>
    </row>
    <row r="22">
      <c r="B22" t="inlineStr">
        <is>
          <t>RT23017040</t>
        </is>
      </c>
      <c r="C22" t="inlineStr">
        <is>
          <t>Espaçadores 19.05mm, comp: 495.4</t>
        </is>
      </c>
    </row>
    <row r="23">
      <c r="B23" t="inlineStr">
        <is>
          <t>RT24015001</t>
        </is>
      </c>
      <c r="C23" t="inlineStr">
        <is>
          <t>Fita adesiva poliester 19mm x 66m - BRA</t>
        </is>
      </c>
    </row>
    <row r="24">
      <c r="B24" t="inlineStr">
        <is>
          <t>RT23019005XXX</t>
        </is>
      </c>
      <c r="C24" t="inlineStr">
        <is>
          <t>Fita adesiva poliester 50mm x 66m - BRA</t>
        </is>
      </c>
    </row>
    <row r="25">
      <c r="B25" t="inlineStr">
        <is>
          <t>-</t>
        </is>
      </c>
      <c r="C25" t="inlineStr">
        <is>
          <t>Sapata</t>
        </is>
      </c>
    </row>
    <row r="26">
      <c r="B26" t="inlineStr">
        <is>
          <t>RT25010001</t>
        </is>
      </c>
      <c r="C26" t="inlineStr">
        <is>
          <t>Resina epoxi araldite MY750 BR</t>
        </is>
      </c>
    </row>
    <row r="27">
      <c r="B27" t="inlineStr">
        <is>
          <t>-</t>
        </is>
      </c>
      <c r="C27" t="inlineStr">
        <is>
          <t>Cruzeta</t>
        </is>
      </c>
    </row>
    <row r="29">
      <c r="B29" t="inlineStr">
        <is>
          <t>RTCP0XXX</t>
        </is>
      </c>
      <c r="C29" t="inlineStr">
        <is>
          <t>Reator - corpo RFH-2,29MH-560A</t>
        </is>
      </c>
    </row>
    <row r="30">
      <c r="B30" t="inlineStr">
        <is>
          <t>RT23017006</t>
        </is>
      </c>
      <c r="C30" t="inlineStr">
        <is>
          <t>Corda de fibra de vidro Ø6 mm</t>
        </is>
      </c>
    </row>
    <row r="31">
      <c r="B31" t="inlineStr">
        <is>
          <t>RT23017033</t>
        </is>
      </c>
      <c r="C31" t="inlineStr">
        <is>
          <t>Corda de fibra de vidro Ø3 mm</t>
        </is>
      </c>
    </row>
    <row r="32">
      <c r="B32" t="inlineStr">
        <is>
          <t>RT23017011</t>
        </is>
      </c>
      <c r="C32" t="inlineStr">
        <is>
          <t>Calço fibra de vidro 23 X 40 X 30 MM-B</t>
        </is>
      </c>
    </row>
    <row r="33">
      <c r="B33" t="inlineStr">
        <is>
          <t>-</t>
        </is>
      </c>
      <c r="C33" t="inlineStr">
        <is>
          <t>Calço 5.5 mm</t>
        </is>
      </c>
    </row>
    <row r="35">
      <c r="B35" t="inlineStr">
        <is>
          <t>RTPC0XXX</t>
        </is>
      </c>
      <c r="C35" t="inlineStr">
        <is>
          <t>Reator - perfil conformado RFH-2,29MH-560A</t>
        </is>
      </c>
    </row>
    <row r="36">
      <c r="B36" t="inlineStr">
        <is>
          <t>-</t>
        </is>
      </c>
      <c r="C36" t="inlineStr">
        <is>
          <t>Calço 5.5 mm</t>
        </is>
      </c>
    </row>
  </sheetData>
  <pageMargins left="0.511811024" right="0.511811024" top="0.787401575" bottom="0.787401575" header="0.31496062" footer="0.31496062"/>
</worksheet>
</file>

<file path=xl/worksheets/sheet4.xml><?xml version="1.0" encoding="utf-8"?>
<worksheet xmlns:r="http://schemas.openxmlformats.org/officeDocument/2006/relationships" xmlns="http://schemas.openxmlformats.org/spreadsheetml/2006/main">
  <sheetPr codeName="Plan4">
    <tabColor rgb="FF00B0F0"/>
    <outlinePr summaryBelow="1" summaryRight="1"/>
    <pageSetUpPr/>
  </sheetPr>
  <dimension ref="A1:T111"/>
  <sheetViews>
    <sheetView zoomScale="130" zoomScaleNormal="130" workbookViewId="0">
      <selection activeCell="H19" sqref="H19"/>
    </sheetView>
  </sheetViews>
  <sheetFormatPr baseColWidth="8" defaultColWidth="9.140625" defaultRowHeight="12.75"/>
  <cols>
    <col width="27.42578125" customWidth="1" style="140" min="1" max="1"/>
    <col width="10.7109375" customWidth="1" style="140" min="2" max="2"/>
    <col width="3.7109375" bestFit="1" customWidth="1" style="140" min="3" max="3"/>
    <col width="12.5703125" customWidth="1" style="140" min="4" max="4"/>
    <col width="24.7109375" bestFit="1" customWidth="1" style="140" min="5" max="5"/>
    <col width="8.42578125" customWidth="1" style="140" min="6" max="6"/>
    <col width="7.42578125" customWidth="1" style="140" min="7" max="7"/>
    <col width="9.140625" customWidth="1" style="55" min="8" max="16384"/>
  </cols>
  <sheetData>
    <row r="1" ht="24" customHeight="1">
      <c r="A1" s="288" t="inlineStr">
        <is>
          <t>PROPOSTA TÉCNICA</t>
        </is>
      </c>
      <c r="B1" s="289" t="n"/>
      <c r="C1" s="289" t="n"/>
      <c r="D1" s="289" t="n"/>
      <c r="E1" s="289" t="n"/>
      <c r="F1" s="289" t="n"/>
      <c r="G1" s="287" t="n"/>
      <c r="P1" s="10">
        <f>IF(B19="empilhado",3,IF(B19="duplo",2,1))</f>
        <v/>
      </c>
      <c r="R1" s="55" t="inlineStr">
        <is>
          <t>3 x Reatores</t>
        </is>
      </c>
      <c r="T1" s="55" t="inlineStr">
        <is>
          <t>Lado-a-lado ou triângulo</t>
        </is>
      </c>
    </row>
    <row r="2" ht="15" customHeight="1">
      <c r="A2" s="13" t="inlineStr">
        <is>
          <t>Nossa Referência:</t>
        </is>
      </c>
      <c r="B2" s="14">
        <f>#REF!</f>
        <v/>
      </c>
      <c r="D2" s="15" t="inlineStr">
        <is>
          <t>Cliente:</t>
        </is>
      </c>
      <c r="E2" s="255">
        <f>#REF!</f>
        <v/>
      </c>
      <c r="F2" s="289" t="n"/>
      <c r="G2" s="287" t="n"/>
      <c r="O2" s="45" t="inlineStr">
        <is>
          <t>isolador de topo</t>
        </is>
      </c>
      <c r="P2" s="46" t="n">
        <v>1</v>
      </c>
      <c r="R2" s="55" t="inlineStr">
        <is>
          <t>1 x Reator</t>
        </is>
      </c>
      <c r="T2" s="55" t="inlineStr">
        <is>
          <t>Empilhado</t>
        </is>
      </c>
    </row>
    <row r="3" ht="15.75" customHeight="1">
      <c r="A3" s="290">
        <f>#REF!</f>
        <v/>
      </c>
      <c r="B3" s="289" t="n"/>
      <c r="C3" s="289" t="n"/>
      <c r="D3" s="289" t="n"/>
      <c r="E3" s="289" t="n"/>
      <c r="F3" s="289" t="n"/>
      <c r="G3" s="287" t="n"/>
      <c r="P3" s="11" t="n"/>
      <c r="T3" s="55" t="inlineStr">
        <is>
          <t>Duplo</t>
        </is>
      </c>
    </row>
    <row r="4">
      <c r="A4" s="291">
        <f>(#REF!)&amp;" Reator(es), Tipo "&amp;(#REF!)</f>
        <v/>
      </c>
      <c r="B4" s="289" t="n"/>
      <c r="C4" s="289" t="n"/>
      <c r="D4" s="289" t="n"/>
      <c r="E4" s="289" t="n"/>
      <c r="F4" s="289" t="n"/>
      <c r="G4" s="287" t="n"/>
      <c r="P4" s="11" t="n"/>
    </row>
    <row r="5" ht="12.95" customHeight="1">
      <c r="A5" s="16" t="inlineStr">
        <is>
          <t>Indutância Nominal</t>
        </is>
      </c>
      <c r="B5" s="17">
        <f>#REF!</f>
        <v/>
      </c>
      <c r="C5" s="18" t="inlineStr">
        <is>
          <t>mH</t>
        </is>
      </c>
      <c r="D5" s="19">
        <f>IF(#REF!=#REF!,"(-0 / + 10%)",IF(#REF!=#REF!,"(-5 / +5%)",IF(#REF!=#REF!,"(-0 / +20%)","(-5 / + 5%)")))</f>
        <v/>
      </c>
      <c r="E5" s="18" t="inlineStr">
        <is>
          <t>Altura Reator Módulo</t>
        </is>
      </c>
      <c r="F5" s="20">
        <f>#REF!</f>
        <v/>
      </c>
      <c r="G5" s="21" t="inlineStr">
        <is>
          <t>mm</t>
        </is>
      </c>
      <c r="P5" s="11" t="n"/>
    </row>
    <row r="6" ht="12.95" customHeight="1">
      <c r="A6" s="22" t="inlineStr">
        <is>
          <t>Impedância Nominal</t>
        </is>
      </c>
      <c r="B6" s="23">
        <f>#REF!</f>
        <v/>
      </c>
      <c r="C6" s="292" t="inlineStr">
        <is>
          <t>Ω</t>
        </is>
      </c>
      <c r="D6" s="60" t="n"/>
      <c r="E6" s="60" t="inlineStr">
        <is>
          <t>Diâmetro Externo</t>
        </is>
      </c>
      <c r="F6" s="59">
        <f>#REF!</f>
        <v/>
      </c>
      <c r="G6" s="51" t="inlineStr">
        <is>
          <t>mm</t>
        </is>
      </c>
      <c r="P6" s="11" t="n"/>
    </row>
    <row r="7" ht="12.95" customHeight="1">
      <c r="A7" s="22" t="inlineStr">
        <is>
          <t>Tensão do Sistema</t>
        </is>
      </c>
      <c r="B7" s="28">
        <f>#REF!</f>
        <v/>
      </c>
      <c r="C7" s="60" t="inlineStr">
        <is>
          <t>kV</t>
        </is>
      </c>
      <c r="D7" s="60" t="n"/>
      <c r="E7" s="60" t="inlineStr">
        <is>
          <t>Diâmetro da Fundação</t>
        </is>
      </c>
      <c r="F7" s="59">
        <f>#REF!</f>
        <v/>
      </c>
      <c r="G7" s="51" t="inlineStr">
        <is>
          <t>mm</t>
        </is>
      </c>
      <c r="P7" s="12" t="n"/>
    </row>
    <row r="8" ht="12.95" customHeight="1">
      <c r="A8" s="22" t="inlineStr">
        <is>
          <t xml:space="preserve">Nível de Isolamento Entre Terminais (NBI) </t>
        </is>
      </c>
      <c r="B8" s="60">
        <f>#REF!</f>
        <v/>
      </c>
      <c r="C8" s="60" t="inlineStr">
        <is>
          <t>kVp</t>
        </is>
      </c>
      <c r="D8" s="60" t="n"/>
      <c r="E8" s="60" t="inlineStr">
        <is>
          <t>Distância Mínima Entre Eixos de Reatores</t>
        </is>
      </c>
      <c r="F8" s="59">
        <f>#REF!</f>
        <v/>
      </c>
      <c r="G8" s="51" t="inlineStr">
        <is>
          <t>mm</t>
        </is>
      </c>
    </row>
    <row r="9" ht="12.95" customHeight="1">
      <c r="A9" s="22" t="inlineStr">
        <is>
          <t>Frequência</t>
        </is>
      </c>
      <c r="B9" s="28">
        <f>#REF!</f>
        <v/>
      </c>
      <c r="C9" s="60" t="inlineStr">
        <is>
          <t>Hz</t>
        </is>
      </c>
      <c r="D9" s="60" t="n"/>
      <c r="E9" s="60" t="inlineStr">
        <is>
          <t>Peso por Módulo</t>
        </is>
      </c>
      <c r="F9" s="26">
        <f>#REF!</f>
        <v/>
      </c>
      <c r="G9" s="51" t="inlineStr">
        <is>
          <t>kg</t>
        </is>
      </c>
    </row>
    <row r="10" ht="12.95" customHeight="1">
      <c r="A10" s="22" t="inlineStr">
        <is>
          <t>Frequência de Sintonia</t>
        </is>
      </c>
      <c r="B10" s="28">
        <f>#REF!</f>
        <v/>
      </c>
      <c r="C10" s="60" t="inlineStr">
        <is>
          <t>Hz</t>
        </is>
      </c>
      <c r="D10" s="60" t="n"/>
      <c r="E10" s="60" t="inlineStr">
        <is>
          <t xml:space="preserve">Peso Total </t>
        </is>
      </c>
      <c r="F10" s="26">
        <f>IF(P1=1,#REF!,IF(P1=2,(2*#REF!+#REF!*(#REF!+#REF!)),(3*#REF!+#REF!*(#REF!+2*#REF!))))</f>
        <v/>
      </c>
      <c r="G10" s="51" t="inlineStr">
        <is>
          <t>kg</t>
        </is>
      </c>
    </row>
    <row r="11" ht="12.95" customHeight="1">
      <c r="A11" s="22" t="inlineStr">
        <is>
          <t>Corrente Nominal</t>
        </is>
      </c>
      <c r="B11" s="28">
        <f>#REF!</f>
        <v/>
      </c>
      <c r="C11" s="60" t="inlineStr">
        <is>
          <t>A</t>
        </is>
      </c>
      <c r="D11" s="60" t="n"/>
      <c r="G11" s="30" t="n"/>
    </row>
    <row r="12" ht="12.95" customHeight="1">
      <c r="A12" s="22" t="inlineStr">
        <is>
          <t>Corrente de Curto-circuito Térmica / Duração</t>
        </is>
      </c>
      <c r="B12" s="28">
        <f>#REF!&amp;" / "&amp;#REF!</f>
        <v/>
      </c>
      <c r="C12" s="60" t="inlineStr">
        <is>
          <t>kA / s</t>
        </is>
      </c>
      <c r="D12" s="60" t="n"/>
      <c r="E12" s="60" t="inlineStr">
        <is>
          <t>Altitude Máxima</t>
        </is>
      </c>
      <c r="F12" s="60" t="n">
        <v>1000</v>
      </c>
      <c r="G12" s="51" t="inlineStr">
        <is>
          <t>manm</t>
        </is>
      </c>
    </row>
    <row r="13" ht="12.95" customHeight="1">
      <c r="A13" s="22" t="inlineStr">
        <is>
          <t>Corrente de Curto-circuito Dinâmica</t>
        </is>
      </c>
      <c r="B13" s="31">
        <f>#REF!</f>
        <v/>
      </c>
      <c r="C13" s="60" t="inlineStr">
        <is>
          <t>kAp</t>
        </is>
      </c>
      <c r="D13" s="60" t="n"/>
      <c r="E13" s="60" t="inlineStr">
        <is>
          <t>Temperatura Ambiente</t>
        </is>
      </c>
      <c r="F13" s="60">
        <f>#REF!</f>
        <v/>
      </c>
      <c r="G13" s="51" t="inlineStr">
        <is>
          <t>ºC</t>
        </is>
      </c>
    </row>
    <row r="14" ht="12.95" customHeight="1">
      <c r="A14" s="22" t="inlineStr">
        <is>
          <t>Perdas por Fase à 75ºC / Corrente Nominal</t>
        </is>
      </c>
      <c r="B14" s="31">
        <f>IF((#REF!*1.1*0.001)&lt;0.1,0.1,#REF!*1.1*0.001)*(IF(#REF!=2,1.13,1))</f>
        <v/>
      </c>
      <c r="C14" s="60" t="inlineStr">
        <is>
          <t>kW</t>
        </is>
      </c>
      <c r="D14" s="60" t="n"/>
      <c r="E14" s="60" t="inlineStr">
        <is>
          <t>Velocidade do Vento</t>
        </is>
      </c>
      <c r="F14" s="60">
        <f>#REF!</f>
        <v/>
      </c>
      <c r="G14" s="51" t="inlineStr">
        <is>
          <t>km/h</t>
        </is>
      </c>
    </row>
    <row r="15" ht="12.95" customHeight="1">
      <c r="A15" s="22" t="inlineStr">
        <is>
          <t>Fator Q à 75ºC / Frequencia Nominal</t>
        </is>
      </c>
      <c r="B15" s="28" t="inlineStr">
        <is>
          <t>≥</t>
        </is>
      </c>
      <c r="C15" s="65">
        <f>0.8*#REF!</f>
        <v/>
      </c>
      <c r="D15" s="60" t="n"/>
      <c r="G15" s="30" t="n"/>
    </row>
    <row r="16" ht="12.95" customHeight="1">
      <c r="A16" s="22" t="inlineStr">
        <is>
          <t>Fator Q à 75ºC / Frequencia de Sintonia</t>
        </is>
      </c>
      <c r="B16" s="28" t="inlineStr">
        <is>
          <t>≥</t>
        </is>
      </c>
      <c r="C16" s="65">
        <f>#REF!*0.8</f>
        <v/>
      </c>
      <c r="D16" s="60" t="n"/>
      <c r="E16" s="60" t="inlineStr">
        <is>
          <t>Resfriamento</t>
        </is>
      </c>
      <c r="F16" s="28" t="inlineStr">
        <is>
          <t>A.N.</t>
        </is>
      </c>
      <c r="G16" s="30" t="n"/>
    </row>
    <row r="17" ht="12.95" customHeight="1">
      <c r="A17" s="33" t="n"/>
      <c r="C17" s="60" t="n"/>
      <c r="D17" s="60" t="n"/>
      <c r="E17" s="60" t="inlineStr">
        <is>
          <t>Instalação</t>
        </is>
      </c>
      <c r="F17" s="28">
        <f>#REF!</f>
        <v/>
      </c>
      <c r="G17" s="30" t="n"/>
    </row>
    <row r="18" ht="12.95" customHeight="1">
      <c r="A18" s="22" t="inlineStr">
        <is>
          <t>Potência Nominal</t>
        </is>
      </c>
      <c r="B18" s="23">
        <f>(B6*B11^2)/1000</f>
        <v/>
      </c>
      <c r="C18" s="60" t="inlineStr">
        <is>
          <t>kVAr</t>
        </is>
      </c>
      <c r="D18" s="60" t="n"/>
      <c r="E18" s="60" t="inlineStr">
        <is>
          <t>Classe de Isolamento</t>
        </is>
      </c>
      <c r="F18" s="28">
        <f>IF(#REF!=155,"F (155ºC)","B (130ºC)")</f>
        <v/>
      </c>
      <c r="G18" s="30" t="n"/>
    </row>
    <row r="19" ht="12.95" customHeight="1">
      <c r="A19" s="34" t="inlineStr">
        <is>
          <t>Tipo de Montagem</t>
        </is>
      </c>
      <c r="B19" s="250" t="inlineStr">
        <is>
          <t>Lado-a-lado ou triângulo</t>
        </is>
      </c>
      <c r="C19" s="293" t="n"/>
      <c r="D19" s="35" t="n"/>
      <c r="E19" s="36" t="inlineStr">
        <is>
          <t>Norma Aplicável</t>
        </is>
      </c>
      <c r="F19" s="9">
        <f>#REF!</f>
        <v/>
      </c>
      <c r="G19" s="37" t="n"/>
    </row>
    <row r="20" ht="12.95" customHeight="1">
      <c r="A20" s="38" t="inlineStr">
        <is>
          <t>Notas</t>
        </is>
      </c>
      <c r="D20" s="7" t="n"/>
      <c r="E20" s="241" t="inlineStr">
        <is>
          <t>Dimensões do Reator</t>
        </is>
      </c>
      <c r="F20" s="294" t="n"/>
      <c r="G20" s="295" t="n"/>
    </row>
    <row r="21" ht="12.95" customHeight="1">
      <c r="A21" s="22" t="inlineStr">
        <is>
          <t>1 - Cor dos reatores - Munsell N6,5 (padrão BREE)</t>
        </is>
      </c>
      <c r="D21" s="245">
        <f>TEXT(F5,"0")&amp;" mm"</f>
        <v/>
      </c>
      <c r="G21" s="30" t="n"/>
    </row>
    <row r="22" ht="12.95" customHeight="1">
      <c r="A22" s="22" t="inlineStr">
        <is>
          <t>2 - Desenho orientativo para proposta.</t>
        </is>
      </c>
      <c r="D22" s="296" t="n"/>
      <c r="G22" s="30" t="n"/>
    </row>
    <row r="23" ht="12.95" customHeight="1">
      <c r="A23" s="252" t="inlineStr">
        <is>
          <t>3 - Localização dos terminais pode ser modificada para atender à especificação do cliente.</t>
        </is>
      </c>
      <c r="D23" s="296" t="n"/>
      <c r="G23" s="30" t="n"/>
    </row>
    <row r="24" ht="12.95" customHeight="1">
      <c r="A24" s="297" t="n"/>
      <c r="D24" s="296" t="n"/>
      <c r="G24" s="30" t="n"/>
    </row>
    <row r="25" ht="12.95" customHeight="1">
      <c r="A25" s="252" t="inlineStr">
        <is>
          <t>4 - Pedestal espaçador de alumínio poderá ser localizado na parte inferior ou superior do isolador.</t>
        </is>
      </c>
      <c r="D25" s="296" t="n"/>
      <c r="G25" s="30" t="n"/>
    </row>
    <row r="26" ht="12.95" customHeight="1">
      <c r="A26" s="297" t="n"/>
      <c r="D26" s="296" t="n"/>
      <c r="G26" s="30" t="n"/>
    </row>
    <row r="27" ht="12.95" customHeight="1">
      <c r="A27" s="22" t="inlineStr">
        <is>
          <t>5 - Dimensões em mm</t>
        </is>
      </c>
      <c r="D27" s="296" t="n"/>
      <c r="G27" s="30" t="n"/>
    </row>
    <row r="28" ht="12.95" customHeight="1">
      <c r="A28" s="39" t="inlineStr">
        <is>
          <t>6 - Altura total do conjunto Trifasico (mm)</t>
        </is>
      </c>
      <c r="B28" s="40">
        <f>F5*3+(2*#REF!+(IF(P2=1,2,1))*(#REF!+#REF!))*1000+IF(#REF!=2,0,(#REF!*1000))*5</f>
        <v/>
      </c>
      <c r="D28" s="296" t="n"/>
      <c r="G28" s="30" t="n"/>
    </row>
    <row r="29" ht="12.95" customHeight="1">
      <c r="A29" s="39" t="inlineStr">
        <is>
          <t>6 - Altura total do conjunto Duplo (mm)</t>
        </is>
      </c>
      <c r="B29" s="40">
        <f>F5*2+(#REF!+#REF!+#REF!)*1000+IF(#REF!=2,0,(#REF!*1000))*3</f>
        <v/>
      </c>
      <c r="D29" s="245" t="n"/>
      <c r="G29" s="30" t="n"/>
    </row>
    <row r="30" ht="12.95" customHeight="1">
      <c r="A30" s="22" t="n"/>
      <c r="B30" s="60" t="n"/>
      <c r="D30" s="245">
        <f>TEXT(#REF!*1000+#REF!,"0")&amp;" mm"</f>
        <v/>
      </c>
      <c r="G30" s="30" t="n"/>
    </row>
    <row r="31" ht="12.95" customHeight="1">
      <c r="A31" s="33" t="n"/>
      <c r="D31" s="296" t="n"/>
      <c r="G31" s="30" t="n"/>
    </row>
    <row r="32" ht="12.95" customHeight="1">
      <c r="A32" s="38" t="inlineStr">
        <is>
          <t>Dados Suporte</t>
        </is>
      </c>
      <c r="D32" s="296" t="n"/>
      <c r="G32" s="30" t="n"/>
    </row>
    <row r="33" ht="12.95" customHeight="1">
      <c r="A33" s="22" t="inlineStr">
        <is>
          <t>Isoladores</t>
        </is>
      </c>
      <c r="B33" s="60" t="inlineStr">
        <is>
          <t>Não inclusos</t>
        </is>
      </c>
      <c r="D33" s="296" t="n"/>
      <c r="G33" s="30" t="n"/>
    </row>
    <row r="34" ht="12.95" customHeight="1">
      <c r="A34" s="22" t="inlineStr">
        <is>
          <t>Isolador da Base (quantidade x tipo)</t>
        </is>
      </c>
      <c r="B34" s="60">
        <f>#REF!&amp;" X "&amp;#REF!</f>
        <v/>
      </c>
      <c r="D34" s="296" t="n"/>
      <c r="G34" s="30" t="n"/>
    </row>
    <row r="35" ht="12.95" customHeight="1">
      <c r="A35" s="22" t="inlineStr">
        <is>
          <t>Isolador Entre fases (quantidade x tipo)</t>
        </is>
      </c>
      <c r="B35" s="60">
        <f>IF(P1=3,(2*#REF!&amp;" X "&amp;#REF!),IF(P1=2,(#REF!&amp;" X "&amp;#REF!)))</f>
        <v/>
      </c>
      <c r="D35" s="296" t="n"/>
      <c r="G35" s="30" t="n"/>
    </row>
    <row r="36" ht="12.95" customHeight="1">
      <c r="A36" s="69" t="inlineStr">
        <is>
          <t>Isolador da Base (quantidade x tipo)</t>
        </is>
      </c>
      <c r="B36" s="70">
        <f>#REF!&amp;" X "&amp;#REF!</f>
        <v/>
      </c>
      <c r="D36" s="296" t="n"/>
      <c r="G36" s="30" t="n"/>
    </row>
    <row r="37" ht="12.95" customHeight="1">
      <c r="A37" s="33" t="n"/>
      <c r="B37" s="35" t="n"/>
      <c r="C37" s="35" t="n"/>
      <c r="E37" s="298" t="inlineStr">
        <is>
          <t>Imagem meramente ilustrativa</t>
        </is>
      </c>
      <c r="F37" s="293" t="n"/>
      <c r="G37" s="299" t="n"/>
    </row>
    <row r="38" ht="12.95" customFormat="1" customHeight="1" s="55">
      <c r="A38" s="229" t="inlineStr">
        <is>
          <t>Distanciamento Magnético</t>
        </is>
      </c>
      <c r="B38" s="294" t="n"/>
      <c r="C38" s="230" t="n"/>
      <c r="D38" s="230" t="n"/>
      <c r="E38" s="258" t="inlineStr">
        <is>
          <t>Ensaios Elétricos em Fábrica</t>
        </is>
      </c>
      <c r="F38" s="258" t="n"/>
      <c r="G38" s="41" t="n"/>
    </row>
    <row r="39" ht="12.95" customFormat="1" customHeight="1" s="55">
      <c r="A39" s="56" t="n"/>
      <c r="B39" s="57" t="n"/>
      <c r="C39" s="140" t="n"/>
      <c r="D39" s="140" t="n"/>
      <c r="E39" s="140" t="n"/>
      <c r="F39" s="60" t="n"/>
      <c r="G39" s="30" t="n"/>
    </row>
    <row r="40" ht="12.95" customFormat="1" customHeight="1" s="55">
      <c r="A40" s="56">
        <f>E8</f>
        <v/>
      </c>
      <c r="B40" s="140" t="n"/>
      <c r="C40" s="59">
        <f>F8</f>
        <v/>
      </c>
      <c r="D40" s="60">
        <f>G8</f>
        <v/>
      </c>
      <c r="E40" s="60" t="inlineStr">
        <is>
          <t>→ Visual e dimensional.</t>
        </is>
      </c>
      <c r="F40" s="60" t="n"/>
      <c r="G40" s="30" t="n"/>
    </row>
    <row r="41" ht="12.95" customFormat="1" customHeight="1" s="55">
      <c r="A41" s="38" t="inlineStr">
        <is>
          <t>Distanciamento axial a partir da cruzeta superior/inferior para:</t>
        </is>
      </c>
      <c r="B41" s="61" t="n"/>
      <c r="C41" s="140" t="n"/>
      <c r="D41" s="140" t="n"/>
      <c r="E41" s="60" t="inlineStr">
        <is>
          <t>→ Medição de resistência ôhmica do enrolamento.</t>
        </is>
      </c>
      <c r="F41" s="60" t="n"/>
      <c r="G41" s="30" t="n"/>
    </row>
    <row r="42" ht="12.95" customFormat="1" customHeight="1" s="55">
      <c r="A42" s="56" t="inlineStr">
        <is>
          <t>→ Pequenas partes metálicas não formando laços fechados (MC1)</t>
        </is>
      </c>
      <c r="B42" s="57" t="n"/>
      <c r="C42" s="59">
        <f>F6/2</f>
        <v/>
      </c>
      <c r="D42" s="60" t="inlineStr">
        <is>
          <t>mm</t>
        </is>
      </c>
      <c r="E42" s="60" t="inlineStr">
        <is>
          <t>→ Medição da reatância.</t>
        </is>
      </c>
      <c r="F42" s="60" t="n"/>
      <c r="G42" s="30" t="n"/>
    </row>
    <row r="43" ht="12.95" customFormat="1" customHeight="1" s="55">
      <c r="A43" s="38" t="inlineStr">
        <is>
          <t>Distanciamento radial a partir da linha de centro do reator para:</t>
        </is>
      </c>
      <c r="B43" s="61" t="n"/>
      <c r="C43" s="62" t="n"/>
      <c r="D43" s="140" t="n"/>
      <c r="E43" s="60" t="inlineStr">
        <is>
          <t>→ Medição de perdas à temperatura ambiente.</t>
        </is>
      </c>
      <c r="F43" s="60" t="n"/>
      <c r="G43" s="30" t="n"/>
    </row>
    <row r="44" ht="12.95" customFormat="1" customHeight="1" s="55">
      <c r="A44" s="56" t="inlineStr">
        <is>
          <t>→ Pequenas partes metálicas não formando laços fechados (MC1)</t>
        </is>
      </c>
      <c r="B44" s="57" t="n"/>
      <c r="C44" s="59">
        <f>F6*1.1</f>
        <v/>
      </c>
      <c r="D44" s="60" t="inlineStr">
        <is>
          <t>mm</t>
        </is>
      </c>
      <c r="E44" s="60" t="inlineStr">
        <is>
          <t>→ Medição da indutância e do fator de qualidade na frequência de sintonia.</t>
        </is>
      </c>
      <c r="F44" s="140" t="n"/>
      <c r="G44" s="30" t="n"/>
    </row>
    <row r="45" ht="12.95" customFormat="1" customHeight="1" s="55">
      <c r="A45" s="33" t="n"/>
      <c r="B45" s="140" t="n"/>
      <c r="C45" s="140" t="n"/>
      <c r="D45" s="140" t="n"/>
      <c r="E45" s="140" t="n"/>
      <c r="F45" s="140" t="n"/>
      <c r="G45" s="30" t="n"/>
    </row>
    <row r="46" ht="12.95" customFormat="1" customHeight="1" s="55">
      <c r="A46" s="229" t="inlineStr">
        <is>
          <t>Dimensões das Embalagens</t>
        </is>
      </c>
      <c r="B46" s="230" t="n"/>
      <c r="C46" s="230" t="n"/>
      <c r="D46" s="230" t="n"/>
      <c r="E46" s="230" t="n"/>
      <c r="F46" s="258" t="n"/>
      <c r="G46" s="53" t="n"/>
    </row>
    <row r="47" ht="12.95" customFormat="1" customHeight="1" s="55">
      <c r="A47" s="22" t="n"/>
      <c r="B47" s="140" t="n"/>
      <c r="C47" s="140" t="n"/>
      <c r="D47" s="140" t="n"/>
      <c r="E47" s="140" t="n"/>
      <c r="F47" s="60" t="n"/>
      <c r="G47" s="51" t="n"/>
    </row>
    <row r="48" ht="12.95" customFormat="1" customHeight="1" s="55">
      <c r="A48" s="43" t="inlineStr">
        <is>
          <t>Conteudo por Emb</t>
        </is>
      </c>
      <c r="B48" s="63" t="inlineStr">
        <is>
          <t>1 x Reator</t>
        </is>
      </c>
      <c r="C48" s="60" t="n"/>
      <c r="D48" s="140" t="n"/>
      <c r="E48" s="140" t="n"/>
      <c r="F48" s="60" t="n"/>
      <c r="G48" s="51" t="n"/>
    </row>
    <row r="49" ht="12.95" customFormat="1" customHeight="1" s="55">
      <c r="A49" s="43" t="inlineStr">
        <is>
          <t>C x L x A (cm) :</t>
        </is>
      </c>
      <c r="B49" s="64">
        <f>#REF!&amp;" x "&amp;#REF!&amp;"  x "&amp;#REF!&amp;" cm"</f>
        <v/>
      </c>
      <c r="C49" s="140" t="n"/>
      <c r="D49" s="140" t="n"/>
      <c r="E49" s="140" t="n"/>
      <c r="F49" s="60" t="n"/>
      <c r="G49" s="51" t="n"/>
    </row>
    <row r="50" ht="12.95" customFormat="1" customHeight="1" s="55">
      <c r="A50" s="22" t="inlineStr">
        <is>
          <t>Tipo da embalagem:</t>
        </is>
      </c>
      <c r="B50" s="60" t="inlineStr">
        <is>
          <t>Engradado</t>
        </is>
      </c>
      <c r="C50" s="140" t="n"/>
      <c r="D50" s="140" t="n"/>
      <c r="E50" s="140" t="n"/>
      <c r="F50" s="60" t="n"/>
      <c r="G50" s="51" t="n"/>
    </row>
    <row r="51" ht="12.95" customFormat="1" customHeight="1" s="55">
      <c r="A51" s="22" t="inlineStr">
        <is>
          <t>Peso bruto (kg) :</t>
        </is>
      </c>
      <c r="B51" s="65">
        <f>#REF!</f>
        <v/>
      </c>
      <c r="C51" s="140" t="n"/>
      <c r="D51" s="140" t="n"/>
      <c r="E51" s="140" t="n"/>
      <c r="F51" s="60" t="n"/>
      <c r="G51" s="51" t="n"/>
    </row>
    <row r="52" ht="12.95" customFormat="1" customHeight="1" s="55">
      <c r="A52" s="22" t="inlineStr">
        <is>
          <t>Nº de Engradados</t>
        </is>
      </c>
      <c r="B52" s="63">
        <f>#REF!</f>
        <v/>
      </c>
      <c r="C52" s="140" t="n"/>
      <c r="D52" s="60" t="n"/>
      <c r="E52" s="60" t="n"/>
      <c r="F52" s="60" t="n"/>
      <c r="G52" s="51" t="n"/>
    </row>
    <row r="53" ht="12.95" customFormat="1" customHeight="1" s="55">
      <c r="A53" s="22" t="n"/>
      <c r="B53" s="60" t="n"/>
      <c r="C53" s="140" t="n"/>
      <c r="D53" s="66" t="n"/>
      <c r="E53" s="66" t="n"/>
      <c r="F53" s="66" t="n"/>
      <c r="G53" s="67" t="n"/>
    </row>
    <row r="54" ht="12.95" customFormat="1" customHeight="1" s="55">
      <c r="A54" s="256" t="inlineStr">
        <is>
          <t>Rua Prefeito Domingos Mocelin Neto, 155 CEP 83420-000 | Quatro Barras - PR,  Brasil - Tel.: +55 41 3167-4000</t>
        </is>
      </c>
      <c r="B54" s="293" t="n"/>
      <c r="C54" s="293" t="n"/>
      <c r="D54" s="293" t="n"/>
      <c r="E54" s="293" t="n"/>
      <c r="F54" s="36" t="inlineStr">
        <is>
          <t>Data:</t>
        </is>
      </c>
      <c r="G54" s="68">
        <f>TODAY()</f>
        <v/>
      </c>
    </row>
    <row r="55" customFormat="1" s="55">
      <c r="A55" s="140" t="n"/>
      <c r="B55" s="140" t="n"/>
      <c r="C55" s="140" t="n"/>
      <c r="D55" s="140" t="n"/>
      <c r="E55" s="140" t="n"/>
      <c r="F55" s="140" t="n"/>
      <c r="G55" s="140" t="n"/>
    </row>
    <row r="58" ht="12.75" customHeight="1">
      <c r="L58" s="288" t="n"/>
      <c r="M58" s="289" t="n"/>
      <c r="N58" s="289" t="n"/>
      <c r="O58" s="289" t="n"/>
      <c r="P58" s="289" t="n"/>
      <c r="Q58" s="289" t="n"/>
      <c r="R58" s="287" t="n"/>
    </row>
    <row r="59" ht="12.75" customHeight="1">
      <c r="L59" s="13" t="n"/>
      <c r="M59" s="14" t="n"/>
      <c r="N59" s="140" t="n"/>
      <c r="O59" s="15" t="n"/>
      <c r="P59" s="255" t="n"/>
      <c r="Q59" s="289" t="n"/>
      <c r="R59" s="287" t="n"/>
    </row>
    <row r="60" ht="12.75" customHeight="1">
      <c r="L60" s="290" t="n"/>
      <c r="M60" s="289" t="n"/>
      <c r="N60" s="289" t="n"/>
      <c r="O60" s="289" t="n"/>
      <c r="P60" s="289" t="n"/>
      <c r="Q60" s="289" t="n"/>
      <c r="R60" s="287" t="n"/>
    </row>
    <row r="61" ht="15" customHeight="1">
      <c r="L61" s="291" t="n"/>
      <c r="M61" s="289" t="n"/>
      <c r="N61" s="289" t="n"/>
      <c r="O61" s="289" t="n"/>
      <c r="P61" s="289" t="n"/>
      <c r="Q61" s="289" t="n"/>
      <c r="R61" s="287" t="n"/>
    </row>
    <row r="62" ht="15" customHeight="1">
      <c r="J62" s="55" t="inlineStr">
        <is>
          <t>PF00001</t>
        </is>
      </c>
      <c r="L62" s="16" t="n"/>
      <c r="M62" s="17" t="n"/>
      <c r="N62" s="18" t="n"/>
      <c r="O62" s="19" t="n"/>
      <c r="P62" s="18" t="n"/>
      <c r="Q62" s="20" t="n"/>
      <c r="R62" s="21" t="n"/>
    </row>
    <row r="63" ht="15" customHeight="1">
      <c r="L63" s="22" t="n"/>
      <c r="M63" s="23" t="n"/>
      <c r="N63" s="292" t="n"/>
      <c r="O63" s="60" t="n"/>
      <c r="P63" s="60" t="n"/>
      <c r="Q63" s="59" t="n"/>
      <c r="R63" s="51" t="n"/>
    </row>
    <row r="64" ht="15" customHeight="1">
      <c r="L64" s="22" t="n"/>
      <c r="M64" s="28" t="n"/>
      <c r="N64" s="60" t="n"/>
      <c r="O64" s="60" t="n"/>
      <c r="P64" s="60" t="n"/>
      <c r="Q64" s="59" t="n"/>
      <c r="R64" s="51" t="n"/>
    </row>
    <row r="65">
      <c r="L65" s="22" t="n"/>
      <c r="M65" s="60" t="n"/>
      <c r="N65" s="60" t="n"/>
      <c r="O65" s="60" t="n"/>
      <c r="P65" s="60" t="n"/>
      <c r="Q65" s="59" t="n"/>
      <c r="R65" s="51" t="n"/>
    </row>
    <row r="66">
      <c r="L66" s="22" t="n"/>
      <c r="M66" s="28" t="n"/>
      <c r="N66" s="60" t="n"/>
      <c r="O66" s="60" t="n"/>
      <c r="P66" s="60" t="n"/>
      <c r="Q66" s="26" t="n"/>
      <c r="R66" s="51" t="n"/>
    </row>
    <row r="67">
      <c r="L67" s="22" t="n"/>
      <c r="M67" s="28" t="n"/>
      <c r="N67" s="60" t="n"/>
      <c r="O67" s="60" t="n"/>
      <c r="P67" s="60" t="n"/>
      <c r="Q67" s="26" t="n"/>
      <c r="R67" s="51" t="n"/>
    </row>
    <row r="68">
      <c r="L68" s="22" t="n"/>
      <c r="M68" s="28" t="n"/>
      <c r="N68" s="60" t="n"/>
      <c r="O68" s="60" t="n"/>
      <c r="P68" s="140" t="n"/>
      <c r="Q68" s="140" t="n"/>
      <c r="R68" s="30" t="n"/>
    </row>
    <row r="69">
      <c r="L69" s="22" t="n"/>
      <c r="M69" s="28" t="n"/>
      <c r="N69" s="60" t="n"/>
      <c r="O69" s="60" t="n"/>
      <c r="P69" s="60" t="n"/>
      <c r="Q69" s="60" t="n"/>
      <c r="R69" s="51" t="n"/>
    </row>
    <row r="70">
      <c r="L70" s="22" t="n"/>
      <c r="M70" s="31" t="n"/>
      <c r="N70" s="60" t="n"/>
      <c r="O70" s="60" t="n"/>
      <c r="P70" s="60" t="n"/>
      <c r="Q70" s="60" t="n"/>
      <c r="R70" s="51" t="n"/>
    </row>
    <row r="71">
      <c r="L71" s="22" t="n"/>
      <c r="M71" s="31" t="n"/>
      <c r="N71" s="60" t="n"/>
      <c r="O71" s="60" t="n"/>
      <c r="P71" s="60" t="n"/>
      <c r="Q71" s="60" t="n"/>
      <c r="R71" s="51" t="n"/>
    </row>
    <row r="72">
      <c r="L72" s="22" t="n"/>
      <c r="M72" s="28" t="n"/>
      <c r="N72" s="65" t="n"/>
      <c r="O72" s="60" t="n"/>
      <c r="P72" s="140" t="n"/>
      <c r="Q72" s="140" t="n"/>
      <c r="R72" s="30" t="n"/>
    </row>
    <row r="73">
      <c r="L73" s="22" t="n"/>
      <c r="M73" s="28" t="n"/>
      <c r="N73" s="65" t="n"/>
      <c r="O73" s="60" t="n"/>
      <c r="P73" s="60" t="n"/>
      <c r="Q73" s="28" t="n"/>
      <c r="R73" s="30" t="n"/>
    </row>
    <row r="74">
      <c r="L74" s="33" t="n"/>
      <c r="M74" s="140" t="n"/>
      <c r="N74" s="60" t="n"/>
      <c r="O74" s="60" t="n"/>
      <c r="P74" s="60" t="n"/>
      <c r="Q74" s="28" t="n"/>
      <c r="R74" s="30" t="n"/>
    </row>
    <row r="75">
      <c r="L75" s="22" t="n"/>
      <c r="M75" s="23" t="n"/>
      <c r="N75" s="60" t="n"/>
      <c r="O75" s="60" t="n"/>
      <c r="P75" s="60" t="n"/>
      <c r="Q75" s="28" t="n"/>
      <c r="R75" s="30" t="n"/>
    </row>
    <row r="76">
      <c r="L76" s="34" t="n"/>
      <c r="M76" s="250" t="n"/>
      <c r="N76" s="293" t="n"/>
      <c r="O76" s="35" t="n"/>
      <c r="P76" s="36" t="n"/>
      <c r="Q76" s="9" t="n"/>
      <c r="R76" s="37" t="n"/>
    </row>
    <row r="77">
      <c r="L77" s="38" t="n"/>
      <c r="M77" s="140" t="n"/>
      <c r="N77" s="140" t="n"/>
      <c r="O77" s="7" t="n"/>
      <c r="P77" s="241" t="n"/>
      <c r="Q77" s="294" t="n"/>
      <c r="R77" s="295" t="n"/>
    </row>
    <row r="78" ht="12.75" customHeight="1">
      <c r="L78" s="22" t="n"/>
      <c r="M78" s="140" t="n"/>
      <c r="N78" s="140" t="n"/>
      <c r="O78" s="245" t="n"/>
      <c r="P78" s="140" t="n"/>
      <c r="Q78" s="140" t="n"/>
      <c r="R78" s="30" t="n"/>
    </row>
    <row r="79">
      <c r="L79" s="22" t="n"/>
      <c r="M79" s="140" t="n"/>
      <c r="N79" s="140" t="n"/>
      <c r="O79" s="296" t="n"/>
      <c r="P79" s="140" t="n"/>
      <c r="Q79" s="140" t="n"/>
      <c r="R79" s="30" t="n"/>
    </row>
    <row r="80" ht="12.75" customHeight="1">
      <c r="L80" s="252" t="n"/>
      <c r="O80" s="296" t="n"/>
      <c r="P80" s="140" t="n"/>
      <c r="Q80" s="140" t="n"/>
      <c r="R80" s="30" t="n"/>
    </row>
    <row r="81" ht="12.75" customHeight="1">
      <c r="L81" s="297" t="n"/>
      <c r="O81" s="296" t="n"/>
      <c r="P81" s="140" t="n"/>
      <c r="Q81" s="140" t="n"/>
      <c r="R81" s="30" t="n"/>
    </row>
    <row r="82" ht="12.75" customHeight="1">
      <c r="L82" s="252" t="n"/>
      <c r="O82" s="296" t="n"/>
      <c r="P82" s="140" t="n"/>
      <c r="Q82" s="140" t="n"/>
      <c r="R82" s="30" t="n"/>
    </row>
    <row r="83" ht="12.75" customHeight="1">
      <c r="L83" s="297" t="n"/>
      <c r="O83" s="296" t="n"/>
      <c r="P83" s="140" t="n"/>
      <c r="Q83" s="140" t="n"/>
      <c r="R83" s="30" t="n"/>
    </row>
    <row r="84">
      <c r="L84" s="22" t="n"/>
      <c r="M84" s="140" t="n"/>
      <c r="N84" s="140" t="n"/>
      <c r="O84" s="296" t="n"/>
      <c r="P84" s="140" t="n"/>
      <c r="Q84" s="140" t="n"/>
      <c r="R84" s="30" t="n"/>
    </row>
    <row r="85">
      <c r="L85" s="39" t="n"/>
      <c r="M85" s="40" t="n"/>
      <c r="N85" s="140" t="n"/>
      <c r="O85" s="296" t="n"/>
      <c r="P85" s="140" t="n"/>
      <c r="Q85" s="140" t="n"/>
      <c r="R85" s="30" t="n"/>
    </row>
    <row r="86">
      <c r="L86" s="39" t="n"/>
      <c r="M86" s="40" t="n"/>
      <c r="N86" s="140" t="n"/>
      <c r="O86" s="245" t="n"/>
      <c r="P86" s="140" t="n"/>
      <c r="Q86" s="140" t="n"/>
      <c r="R86" s="30" t="n"/>
    </row>
    <row r="87" ht="12.75" customHeight="1">
      <c r="L87" s="22" t="n"/>
      <c r="M87" s="60" t="n"/>
      <c r="N87" s="140" t="n"/>
      <c r="O87" s="245" t="n"/>
      <c r="P87" s="140" t="n"/>
      <c r="Q87" s="140" t="n"/>
      <c r="R87" s="30" t="n"/>
    </row>
    <row r="88" ht="12.75" customHeight="1">
      <c r="L88" s="33" t="n"/>
      <c r="M88" s="140" t="n"/>
      <c r="N88" s="140" t="n"/>
      <c r="O88" s="296" t="n"/>
      <c r="P88" s="140" t="n"/>
      <c r="Q88" s="140" t="n"/>
      <c r="R88" s="30" t="n"/>
    </row>
    <row r="89" ht="12.75" customHeight="1">
      <c r="L89" s="38" t="n"/>
      <c r="M89" s="140" t="n"/>
      <c r="N89" s="140" t="n"/>
      <c r="O89" s="296" t="n"/>
      <c r="P89" s="140" t="n"/>
      <c r="Q89" s="140" t="n"/>
      <c r="R89" s="30" t="n"/>
    </row>
    <row r="90" ht="12.75" customHeight="1">
      <c r="L90" s="22" t="n"/>
      <c r="M90" s="60" t="n"/>
      <c r="N90" s="140" t="n"/>
      <c r="O90" s="296" t="n"/>
      <c r="P90" s="140" t="n"/>
      <c r="Q90" s="140" t="n"/>
      <c r="R90" s="30" t="n"/>
    </row>
    <row r="91" ht="12.75" customHeight="1">
      <c r="L91" s="22" t="n"/>
      <c r="M91" s="60" t="n"/>
      <c r="N91" s="140" t="n"/>
      <c r="O91" s="296" t="n"/>
      <c r="P91" s="140" t="n"/>
      <c r="Q91" s="140" t="n"/>
      <c r="R91" s="30" t="n"/>
    </row>
    <row r="92" ht="12.75" customHeight="1">
      <c r="L92" s="22" t="n"/>
      <c r="M92" s="60" t="n"/>
      <c r="N92" s="140" t="n"/>
      <c r="O92" s="296" t="n"/>
      <c r="P92" s="140" t="n"/>
      <c r="Q92" s="140" t="n"/>
      <c r="R92" s="30" t="n"/>
    </row>
    <row r="93" ht="12.75" customHeight="1">
      <c r="L93" s="69" t="n"/>
      <c r="M93" s="70" t="n"/>
      <c r="N93" s="140" t="n"/>
      <c r="O93" s="296" t="n"/>
      <c r="P93" s="140" t="n"/>
      <c r="Q93" s="140" t="n"/>
      <c r="R93" s="30" t="n"/>
    </row>
    <row r="94">
      <c r="L94" s="33" t="n"/>
      <c r="M94" s="35" t="n"/>
      <c r="N94" s="35" t="n"/>
      <c r="O94" s="140" t="n"/>
      <c r="P94" s="298" t="n"/>
      <c r="Q94" s="293" t="n"/>
      <c r="R94" s="299" t="n"/>
    </row>
    <row r="95">
      <c r="L95" s="229" t="n"/>
      <c r="M95" s="294" t="n"/>
      <c r="N95" s="230" t="n"/>
      <c r="O95" s="230" t="n"/>
      <c r="P95" s="258" t="n"/>
      <c r="Q95" s="258" t="n"/>
      <c r="R95" s="41" t="n"/>
    </row>
    <row r="96">
      <c r="L96" s="56" t="n"/>
      <c r="M96" s="57" t="n"/>
      <c r="N96" s="140" t="n"/>
      <c r="O96" s="140" t="n"/>
      <c r="P96" s="140" t="n"/>
      <c r="Q96" s="60" t="n"/>
      <c r="R96" s="30" t="n"/>
    </row>
    <row r="97">
      <c r="L97" s="56" t="n"/>
      <c r="M97" s="140" t="n"/>
      <c r="N97" s="59" t="n"/>
      <c r="O97" s="60" t="n"/>
      <c r="P97" s="60" t="n"/>
      <c r="Q97" s="60" t="n"/>
      <c r="R97" s="30" t="n"/>
    </row>
    <row r="98">
      <c r="L98" s="38" t="n"/>
      <c r="M98" s="61" t="n"/>
      <c r="N98" s="140" t="n"/>
      <c r="O98" s="140" t="n"/>
      <c r="P98" s="60" t="n"/>
      <c r="Q98" s="60" t="n"/>
      <c r="R98" s="30" t="n"/>
    </row>
    <row r="99">
      <c r="L99" s="56" t="n"/>
      <c r="M99" s="57" t="n"/>
      <c r="N99" s="59" t="n"/>
      <c r="O99" s="60" t="n"/>
      <c r="P99" s="60" t="n"/>
      <c r="Q99" s="60" t="n"/>
      <c r="R99" s="30" t="n"/>
    </row>
    <row r="100">
      <c r="L100" s="38" t="n"/>
      <c r="M100" s="61" t="n"/>
      <c r="N100" s="62" t="n"/>
      <c r="O100" s="140" t="n"/>
      <c r="P100" s="60" t="n"/>
      <c r="Q100" s="60" t="n"/>
      <c r="R100" s="30" t="n"/>
    </row>
    <row r="101">
      <c r="L101" s="56" t="n"/>
      <c r="M101" s="57" t="n"/>
      <c r="N101" s="59" t="n"/>
      <c r="O101" s="60" t="n"/>
      <c r="P101" s="60" t="n"/>
      <c r="Q101" s="140" t="n"/>
      <c r="R101" s="30" t="n"/>
    </row>
    <row r="102">
      <c r="L102" s="33" t="n"/>
      <c r="M102" s="140" t="n"/>
      <c r="N102" s="140" t="n"/>
      <c r="O102" s="140" t="n"/>
      <c r="P102" s="140" t="n"/>
      <c r="Q102" s="140" t="n"/>
      <c r="R102" s="30" t="n"/>
    </row>
    <row r="103">
      <c r="L103" s="229" t="n"/>
      <c r="M103" s="230" t="n"/>
      <c r="N103" s="230" t="n"/>
      <c r="O103" s="230" t="n"/>
      <c r="P103" s="230" t="n"/>
      <c r="Q103" s="258" t="n"/>
      <c r="R103" s="53" t="n"/>
    </row>
    <row r="104">
      <c r="L104" s="22" t="n"/>
      <c r="M104" s="140" t="n"/>
      <c r="N104" s="140" t="n"/>
      <c r="O104" s="140" t="n"/>
      <c r="P104" s="140" t="n"/>
      <c r="Q104" s="60" t="n"/>
      <c r="R104" s="51" t="n"/>
    </row>
    <row r="105">
      <c r="L105" s="43" t="n"/>
      <c r="M105" s="63" t="n"/>
      <c r="N105" s="60" t="n"/>
      <c r="O105" s="140" t="n"/>
      <c r="P105" s="140" t="n"/>
      <c r="Q105" s="60" t="n"/>
      <c r="R105" s="51" t="n"/>
    </row>
    <row r="106">
      <c r="L106" s="43" t="n"/>
      <c r="M106" s="64" t="n"/>
      <c r="N106" s="140" t="n"/>
      <c r="O106" s="140" t="n"/>
      <c r="P106" s="140" t="n"/>
      <c r="Q106" s="60" t="n"/>
      <c r="R106" s="51" t="n"/>
    </row>
    <row r="107">
      <c r="L107" s="22" t="n"/>
      <c r="M107" s="60" t="n"/>
      <c r="N107" s="140" t="n"/>
      <c r="O107" s="140" t="n"/>
      <c r="P107" s="140" t="n"/>
      <c r="Q107" s="60" t="n"/>
      <c r="R107" s="51" t="n"/>
    </row>
    <row r="108">
      <c r="L108" s="22" t="n"/>
      <c r="M108" s="65" t="n"/>
      <c r="N108" s="140" t="n"/>
      <c r="O108" s="140" t="n"/>
      <c r="P108" s="140" t="n"/>
      <c r="Q108" s="60" t="n"/>
      <c r="R108" s="51" t="n"/>
    </row>
    <row r="109">
      <c r="L109" s="22" t="n"/>
      <c r="M109" s="63" t="n"/>
      <c r="N109" s="140" t="n"/>
      <c r="O109" s="60" t="n"/>
      <c r="P109" s="60" t="n"/>
      <c r="Q109" s="60" t="n"/>
      <c r="R109" s="51" t="n"/>
    </row>
    <row r="110" ht="15" customHeight="1">
      <c r="L110" s="22" t="n"/>
      <c r="M110" s="60" t="n"/>
      <c r="N110" s="140" t="n"/>
      <c r="O110" s="66" t="n"/>
      <c r="P110" s="66" t="n"/>
      <c r="Q110" s="66" t="n"/>
      <c r="R110" s="67" t="n"/>
    </row>
    <row r="111" ht="15" customHeight="1">
      <c r="L111" s="256" t="n"/>
      <c r="M111" s="293" t="n"/>
      <c r="N111" s="293" t="n"/>
      <c r="O111" s="293" t="n"/>
      <c r="P111" s="293" t="n"/>
      <c r="Q111" s="36" t="n"/>
      <c r="R111" s="68" t="n"/>
    </row>
  </sheetData>
  <mergeCells count="26">
    <mergeCell ref="O87:O93"/>
    <mergeCell ref="P94:R94"/>
    <mergeCell ref="L95:M95"/>
    <mergeCell ref="L111:P111"/>
    <mergeCell ref="M76:N76"/>
    <mergeCell ref="P77:R77"/>
    <mergeCell ref="O78:O85"/>
    <mergeCell ref="L80:N81"/>
    <mergeCell ref="L82:N83"/>
    <mergeCell ref="L58:R58"/>
    <mergeCell ref="P59:R59"/>
    <mergeCell ref="L60:R60"/>
    <mergeCell ref="L61:R61"/>
    <mergeCell ref="A54:E54"/>
    <mergeCell ref="A38:B38"/>
    <mergeCell ref="A1:G1"/>
    <mergeCell ref="A3:G3"/>
    <mergeCell ref="A4:G4"/>
    <mergeCell ref="E20:G20"/>
    <mergeCell ref="E2:G2"/>
    <mergeCell ref="D21:D28"/>
    <mergeCell ref="D30:D36"/>
    <mergeCell ref="E37:G37"/>
    <mergeCell ref="B19:C19"/>
    <mergeCell ref="A23:C24"/>
    <mergeCell ref="A25:C26"/>
  </mergeCells>
  <conditionalFormatting sqref="D21:E36">
    <cfRule type="expression" priority="11" dxfId="3">
      <formula>$P$1=2</formula>
    </cfRule>
    <cfRule type="expression" priority="12" dxfId="3">
      <formula>$P$1=3</formula>
    </cfRule>
  </conditionalFormatting>
  <conditionalFormatting sqref="A28:B28">
    <cfRule type="expression" priority="10" dxfId="2">
      <formula>$P$1=3</formula>
    </cfRule>
  </conditionalFormatting>
  <conditionalFormatting sqref="A29:B29">
    <cfRule type="expression" priority="9" dxfId="1">
      <formula>$P$1=2</formula>
    </cfRule>
  </conditionalFormatting>
  <conditionalFormatting sqref="A35:B35">
    <cfRule type="expression" priority="8" dxfId="0">
      <formula>$P$1=1</formula>
    </cfRule>
  </conditionalFormatting>
  <conditionalFormatting sqref="A36:B36">
    <cfRule type="expression" priority="7" dxfId="0">
      <formula>$P$2=0</formula>
    </cfRule>
  </conditionalFormatting>
  <conditionalFormatting sqref="L93:M93">
    <cfRule type="expression" priority="1" dxfId="0">
      <formula>$P$2=0</formula>
    </cfRule>
  </conditionalFormatting>
  <conditionalFormatting sqref="O78:P93">
    <cfRule type="expression" priority="5" dxfId="3">
      <formula>$P$1=2</formula>
    </cfRule>
    <cfRule type="expression" priority="6" dxfId="3">
      <formula>$P$1=3</formula>
    </cfRule>
  </conditionalFormatting>
  <conditionalFormatting sqref="L85:M85">
    <cfRule type="expression" priority="4" dxfId="2">
      <formula>$P$1=3</formula>
    </cfRule>
  </conditionalFormatting>
  <conditionalFormatting sqref="L86:M86">
    <cfRule type="expression" priority="3" dxfId="1">
      <formula>$P$1=2</formula>
    </cfRule>
  </conditionalFormatting>
  <conditionalFormatting sqref="L92:M92">
    <cfRule type="expression" priority="2" dxfId="0">
      <formula>$P$1=1</formula>
    </cfRule>
  </conditionalFormatting>
  <dataValidations count="5">
    <dataValidation sqref="B65589:B65590 IX65589:IX65590 ST65589:ST65590 ACP65589:ACP65590 AML65589:AML65590 AWH65589:AWH65590 BGD65589:BGD65590 BPZ65589:BPZ65590 BZV65589:BZV65590 CJR65589:CJR65590 CTN65589:CTN65590 DDJ65589:DDJ65590 DNF65589:DNF65590 DXB65589:DXB65590 EGX65589:EGX65590 EQT65589:EQT65590 FAP65589:FAP65590 FKL65589:FKL65590 FUH65589:FUH65590 GED65589:GED65590 GNZ65589:GNZ65590 GXV65589:GXV65590 HHR65589:HHR65590 HRN65589:HRN65590 IBJ65589:IBJ65590 ILF65589:ILF65590 IVB65589:IVB65590 JEX65589:JEX65590 JOT65589:JOT65590 JYP65589:JYP65590 KIL65589:KIL65590 KSH65589:KSH65590 LCD65589:LCD65590 LLZ65589:LLZ65590 LVV65589:LVV65590 MFR65589:MFR65590 MPN65589:MPN65590 MZJ65589:MZJ65590 NJF65589:NJF65590 NTB65589:NTB65590 OCX65589:OCX65590 OMT65589:OMT65590 OWP65589:OWP65590 PGL65589:PGL65590 PQH65589:PQH65590 QAD65589:QAD65590 QJZ65589:QJZ65590 QTV65589:QTV65590 RDR65589:RDR65590 RNN65589:RNN65590 RXJ65589:RXJ65590 SHF65589:SHF65590 SRB65589:SRB65590 TAX65589:TAX65590 TKT65589:TKT65590 TUP65589:TUP65590 UEL65589:UEL65590 UOH65589:UOH65590 UYD65589:UYD65590 VHZ65589:VHZ65590 VRV65589:VRV65590 WBR65589:WBR65590 WLN65589:WLN65590 WVJ65589:WVJ65590 B131125:B131126 IX131125:IX131126 ST131125:ST131126 ACP131125:ACP131126 AML131125:AML131126 AWH131125:AWH131126 BGD131125:BGD131126 BPZ131125:BPZ131126 BZV131125:BZV131126 CJR131125:CJR131126 CTN131125:CTN131126 DDJ131125:DDJ131126 DNF131125:DNF131126 DXB131125:DXB131126 EGX131125:EGX131126 EQT131125:EQT131126 FAP131125:FAP131126 FKL131125:FKL131126 FUH131125:FUH131126 GED131125:GED131126 GNZ131125:GNZ131126 GXV131125:GXV131126 HHR131125:HHR131126 HRN131125:HRN131126 IBJ131125:IBJ131126 ILF131125:ILF131126 IVB131125:IVB131126 JEX131125:JEX131126 JOT131125:JOT131126 JYP131125:JYP131126 KIL131125:KIL131126 KSH131125:KSH131126 LCD131125:LCD131126 LLZ131125:LLZ131126 LVV131125:LVV131126 MFR131125:MFR131126 MPN131125:MPN131126 MZJ131125:MZJ131126 NJF131125:NJF131126 NTB131125:NTB131126 OCX131125:OCX131126 OMT131125:OMT131126 OWP131125:OWP131126 PGL131125:PGL131126 PQH131125:PQH131126 QAD131125:QAD131126 QJZ131125:QJZ131126 QTV131125:QTV131126 RDR131125:RDR131126 RNN131125:RNN131126 RXJ131125:RXJ131126 SHF131125:SHF131126 SRB131125:SRB131126 TAX131125:TAX131126 TKT131125:TKT131126 TUP131125:TUP131126 UEL131125:UEL131126 UOH131125:UOH131126 UYD131125:UYD131126 VHZ131125:VHZ131126 VRV131125:VRV131126 WBR131125:WBR131126 WLN131125:WLN131126 WVJ131125:WVJ131126 B196661:B196662 IX196661:IX196662 ST196661:ST196662 ACP196661:ACP196662 AML196661:AML196662 AWH196661:AWH196662 BGD196661:BGD196662 BPZ196661:BPZ196662 BZV196661:BZV196662 CJR196661:CJR196662 CTN196661:CTN196662 DDJ196661:DDJ196662 DNF196661:DNF196662 DXB196661:DXB196662 EGX196661:EGX196662 EQT196661:EQT196662 FAP196661:FAP196662 FKL196661:FKL196662 FUH196661:FUH196662 GED196661:GED196662 GNZ196661:GNZ196662 GXV196661:GXV196662 HHR196661:HHR196662 HRN196661:HRN196662 IBJ196661:IBJ196662 ILF196661:ILF196662 IVB196661:IVB196662 JEX196661:JEX196662 JOT196661:JOT196662 JYP196661:JYP196662 KIL196661:KIL196662 KSH196661:KSH196662 LCD196661:LCD196662 LLZ196661:LLZ196662 LVV196661:LVV196662 MFR196661:MFR196662 MPN196661:MPN196662 MZJ196661:MZJ196662 NJF196661:NJF196662 NTB196661:NTB196662 OCX196661:OCX196662 OMT196661:OMT196662 OWP196661:OWP196662 PGL196661:PGL196662 PQH196661:PQH196662 QAD196661:QAD196662 QJZ196661:QJZ196662 QTV196661:QTV196662 RDR196661:RDR196662 RNN196661:RNN196662 RXJ196661:RXJ196662 SHF196661:SHF196662 SRB196661:SRB196662 TAX196661:TAX196662 TKT196661:TKT196662 TUP196661:TUP196662 UEL196661:UEL196662 UOH196661:UOH196662 UYD196661:UYD196662 VHZ196661:VHZ196662 VRV196661:VRV196662 WBR196661:WBR196662 WLN196661:WLN196662 WVJ196661:WVJ196662 B262197:B262198 IX262197:IX262198 ST262197:ST262198 ACP262197:ACP262198 AML262197:AML262198 AWH262197:AWH262198 BGD262197:BGD262198 BPZ262197:BPZ262198 BZV262197:BZV262198 CJR262197:CJR262198 CTN262197:CTN262198 DDJ262197:DDJ262198 DNF262197:DNF262198 DXB262197:DXB262198 EGX262197:EGX262198 EQT262197:EQT262198 FAP262197:FAP262198 FKL262197:FKL262198 FUH262197:FUH262198 GED262197:GED262198 GNZ262197:GNZ262198 GXV262197:GXV262198 HHR262197:HHR262198 HRN262197:HRN262198 IBJ262197:IBJ262198 ILF262197:ILF262198 IVB262197:IVB262198 JEX262197:JEX262198 JOT262197:JOT262198 JYP262197:JYP262198 KIL262197:KIL262198 KSH262197:KSH262198 LCD262197:LCD262198 LLZ262197:LLZ262198 LVV262197:LVV262198 MFR262197:MFR262198 MPN262197:MPN262198 MZJ262197:MZJ262198 NJF262197:NJF262198 NTB262197:NTB262198 OCX262197:OCX262198 OMT262197:OMT262198 OWP262197:OWP262198 PGL262197:PGL262198 PQH262197:PQH262198 QAD262197:QAD262198 QJZ262197:QJZ262198 QTV262197:QTV262198 RDR262197:RDR262198 RNN262197:RNN262198 RXJ262197:RXJ262198 SHF262197:SHF262198 SRB262197:SRB262198 TAX262197:TAX262198 TKT262197:TKT262198 TUP262197:TUP262198 UEL262197:UEL262198 UOH262197:UOH262198 UYD262197:UYD262198 VHZ262197:VHZ262198 VRV262197:VRV262198 WBR262197:WBR262198 WLN262197:WLN262198 WVJ262197:WVJ262198 B327733:B327734 IX327733:IX327734 ST327733:ST327734 ACP327733:ACP327734 AML327733:AML327734 AWH327733:AWH327734 BGD327733:BGD327734 BPZ327733:BPZ327734 BZV327733:BZV327734 CJR327733:CJR327734 CTN327733:CTN327734 DDJ327733:DDJ327734 DNF327733:DNF327734 DXB327733:DXB327734 EGX327733:EGX327734 EQT327733:EQT327734 FAP327733:FAP327734 FKL327733:FKL327734 FUH327733:FUH327734 GED327733:GED327734 GNZ327733:GNZ327734 GXV327733:GXV327734 HHR327733:HHR327734 HRN327733:HRN327734 IBJ327733:IBJ327734 ILF327733:ILF327734 IVB327733:IVB327734 JEX327733:JEX327734 JOT327733:JOT327734 JYP327733:JYP327734 KIL327733:KIL327734 KSH327733:KSH327734 LCD327733:LCD327734 LLZ327733:LLZ327734 LVV327733:LVV327734 MFR327733:MFR327734 MPN327733:MPN327734 MZJ327733:MZJ327734 NJF327733:NJF327734 NTB327733:NTB327734 OCX327733:OCX327734 OMT327733:OMT327734 OWP327733:OWP327734 PGL327733:PGL327734 PQH327733:PQH327734 QAD327733:QAD327734 QJZ327733:QJZ327734 QTV327733:QTV327734 RDR327733:RDR327734 RNN327733:RNN327734 RXJ327733:RXJ327734 SHF327733:SHF327734 SRB327733:SRB327734 TAX327733:TAX327734 TKT327733:TKT327734 TUP327733:TUP327734 UEL327733:UEL327734 UOH327733:UOH327734 UYD327733:UYD327734 VHZ327733:VHZ327734 VRV327733:VRV327734 WBR327733:WBR327734 WLN327733:WLN327734 WVJ327733:WVJ327734 B393269:B393270 IX393269:IX393270 ST393269:ST393270 ACP393269:ACP393270 AML393269:AML393270 AWH393269:AWH393270 BGD393269:BGD393270 BPZ393269:BPZ393270 BZV393269:BZV393270 CJR393269:CJR393270 CTN393269:CTN393270 DDJ393269:DDJ393270 DNF393269:DNF393270 DXB393269:DXB393270 EGX393269:EGX393270 EQT393269:EQT393270 FAP393269:FAP393270 FKL393269:FKL393270 FUH393269:FUH393270 GED393269:GED393270 GNZ393269:GNZ393270 GXV393269:GXV393270 HHR393269:HHR393270 HRN393269:HRN393270 IBJ393269:IBJ393270 ILF393269:ILF393270 IVB393269:IVB393270 JEX393269:JEX393270 JOT393269:JOT393270 JYP393269:JYP393270 KIL393269:KIL393270 KSH393269:KSH393270 LCD393269:LCD393270 LLZ393269:LLZ393270 LVV393269:LVV393270 MFR393269:MFR393270 MPN393269:MPN393270 MZJ393269:MZJ393270 NJF393269:NJF393270 NTB393269:NTB393270 OCX393269:OCX393270 OMT393269:OMT393270 OWP393269:OWP393270 PGL393269:PGL393270 PQH393269:PQH393270 QAD393269:QAD393270 QJZ393269:QJZ393270 QTV393269:QTV393270 RDR393269:RDR393270 RNN393269:RNN393270 RXJ393269:RXJ393270 SHF393269:SHF393270 SRB393269:SRB393270 TAX393269:TAX393270 TKT393269:TKT393270 TUP393269:TUP393270 UEL393269:UEL393270 UOH393269:UOH393270 UYD393269:UYD393270 VHZ393269:VHZ393270 VRV393269:VRV393270 WBR393269:WBR393270 WLN393269:WLN393270 WVJ393269:WVJ393270 B458805:B458806 IX458805:IX458806 ST458805:ST458806 ACP458805:ACP458806 AML458805:AML458806 AWH458805:AWH458806 BGD458805:BGD458806 BPZ458805:BPZ458806 BZV458805:BZV458806 CJR458805:CJR458806 CTN458805:CTN458806 DDJ458805:DDJ458806 DNF458805:DNF458806 DXB458805:DXB458806 EGX458805:EGX458806 EQT458805:EQT458806 FAP458805:FAP458806 FKL458805:FKL458806 FUH458805:FUH458806 GED458805:GED458806 GNZ458805:GNZ458806 GXV458805:GXV458806 HHR458805:HHR458806 HRN458805:HRN458806 IBJ458805:IBJ458806 ILF458805:ILF458806 IVB458805:IVB458806 JEX458805:JEX458806 JOT458805:JOT458806 JYP458805:JYP458806 KIL458805:KIL458806 KSH458805:KSH458806 LCD458805:LCD458806 LLZ458805:LLZ458806 LVV458805:LVV458806 MFR458805:MFR458806 MPN458805:MPN458806 MZJ458805:MZJ458806 NJF458805:NJF458806 NTB458805:NTB458806 OCX458805:OCX458806 OMT458805:OMT458806 OWP458805:OWP458806 PGL458805:PGL458806 PQH458805:PQH458806 QAD458805:QAD458806 QJZ458805:QJZ458806 QTV458805:QTV458806 RDR458805:RDR458806 RNN458805:RNN458806 RXJ458805:RXJ458806 SHF458805:SHF458806 SRB458805:SRB458806 TAX458805:TAX458806 TKT458805:TKT458806 TUP458805:TUP458806 UEL458805:UEL458806 UOH458805:UOH458806 UYD458805:UYD458806 VHZ458805:VHZ458806 VRV458805:VRV458806 WBR458805:WBR458806 WLN458805:WLN458806 WVJ458805:WVJ458806 B524341:B524342 IX524341:IX524342 ST524341:ST524342 ACP524341:ACP524342 AML524341:AML524342 AWH524341:AWH524342 BGD524341:BGD524342 BPZ524341:BPZ524342 BZV524341:BZV524342 CJR524341:CJR524342 CTN524341:CTN524342 DDJ524341:DDJ524342 DNF524341:DNF524342 DXB524341:DXB524342 EGX524341:EGX524342 EQT524341:EQT524342 FAP524341:FAP524342 FKL524341:FKL524342 FUH524341:FUH524342 GED524341:GED524342 GNZ524341:GNZ524342 GXV524341:GXV524342 HHR524341:HHR524342 HRN524341:HRN524342 IBJ524341:IBJ524342 ILF524341:ILF524342 IVB524341:IVB524342 JEX524341:JEX524342 JOT524341:JOT524342 JYP524341:JYP524342 KIL524341:KIL524342 KSH524341:KSH524342 LCD524341:LCD524342 LLZ524341:LLZ524342 LVV524341:LVV524342 MFR524341:MFR524342 MPN524341:MPN524342 MZJ524341:MZJ524342 NJF524341:NJF524342 NTB524341:NTB524342 OCX524341:OCX524342 OMT524341:OMT524342 OWP524341:OWP524342 PGL524341:PGL524342 PQH524341:PQH524342 QAD524341:QAD524342 QJZ524341:QJZ524342 QTV524341:QTV524342 RDR524341:RDR524342 RNN524341:RNN524342 RXJ524341:RXJ524342 SHF524341:SHF524342 SRB524341:SRB524342 TAX524341:TAX524342 TKT524341:TKT524342 TUP524341:TUP524342 UEL524341:UEL524342 UOH524341:UOH524342 UYD524341:UYD524342 VHZ524341:VHZ524342 VRV524341:VRV524342 WBR524341:WBR524342 WLN524341:WLN524342 WVJ524341:WVJ524342 B589877:B589878 IX589877:IX589878 ST589877:ST589878 ACP589877:ACP589878 AML589877:AML589878 AWH589877:AWH589878 BGD589877:BGD589878 BPZ589877:BPZ589878 BZV589877:BZV589878 CJR589877:CJR589878 CTN589877:CTN589878 DDJ589877:DDJ589878 DNF589877:DNF589878 DXB589877:DXB589878 EGX589877:EGX589878 EQT589877:EQT589878 FAP589877:FAP589878 FKL589877:FKL589878 FUH589877:FUH589878 GED589877:GED589878 GNZ589877:GNZ589878 GXV589877:GXV589878 HHR589877:HHR589878 HRN589877:HRN589878 IBJ589877:IBJ589878 ILF589877:ILF589878 IVB589877:IVB589878 JEX589877:JEX589878 JOT589877:JOT589878 JYP589877:JYP589878 KIL589877:KIL589878 KSH589877:KSH589878 LCD589877:LCD589878 LLZ589877:LLZ589878 LVV589877:LVV589878 MFR589877:MFR589878 MPN589877:MPN589878 MZJ589877:MZJ589878 NJF589877:NJF589878 NTB589877:NTB589878 OCX589877:OCX589878 OMT589877:OMT589878 OWP589877:OWP589878 PGL589877:PGL589878 PQH589877:PQH589878 QAD589877:QAD589878 QJZ589877:QJZ589878 QTV589877:QTV589878 RDR589877:RDR589878 RNN589877:RNN589878 RXJ589877:RXJ589878 SHF589877:SHF589878 SRB589877:SRB589878 TAX589877:TAX589878 TKT589877:TKT589878 TUP589877:TUP589878 UEL589877:UEL589878 UOH589877:UOH589878 UYD589877:UYD589878 VHZ589877:VHZ589878 VRV589877:VRV589878 WBR589877:WBR589878 WLN589877:WLN589878 WVJ589877:WVJ589878 B655413:B655414 IX655413:IX655414 ST655413:ST655414 ACP655413:ACP655414 AML655413:AML655414 AWH655413:AWH655414 BGD655413:BGD655414 BPZ655413:BPZ655414 BZV655413:BZV655414 CJR655413:CJR655414 CTN655413:CTN655414 DDJ655413:DDJ655414 DNF655413:DNF655414 DXB655413:DXB655414 EGX655413:EGX655414 EQT655413:EQT655414 FAP655413:FAP655414 FKL655413:FKL655414 FUH655413:FUH655414 GED655413:GED655414 GNZ655413:GNZ655414 GXV655413:GXV655414 HHR655413:HHR655414 HRN655413:HRN655414 IBJ655413:IBJ655414 ILF655413:ILF655414 IVB655413:IVB655414 JEX655413:JEX655414 JOT655413:JOT655414 JYP655413:JYP655414 KIL655413:KIL655414 KSH655413:KSH655414 LCD655413:LCD655414 LLZ655413:LLZ655414 LVV655413:LVV655414 MFR655413:MFR655414 MPN655413:MPN655414 MZJ655413:MZJ655414 NJF655413:NJF655414 NTB655413:NTB655414 OCX655413:OCX655414 OMT655413:OMT655414 OWP655413:OWP655414 PGL655413:PGL655414 PQH655413:PQH655414 QAD655413:QAD655414 QJZ655413:QJZ655414 QTV655413:QTV655414 RDR655413:RDR655414 RNN655413:RNN655414 RXJ655413:RXJ655414 SHF655413:SHF655414 SRB655413:SRB655414 TAX655413:TAX655414 TKT655413:TKT655414 TUP655413:TUP655414 UEL655413:UEL655414 UOH655413:UOH655414 UYD655413:UYD655414 VHZ655413:VHZ655414 VRV655413:VRV655414 WBR655413:WBR655414 WLN655413:WLN655414 WVJ655413:WVJ655414 B720949:B720950 IX720949:IX720950 ST720949:ST720950 ACP720949:ACP720950 AML720949:AML720950 AWH720949:AWH720950 BGD720949:BGD720950 BPZ720949:BPZ720950 BZV720949:BZV720950 CJR720949:CJR720950 CTN720949:CTN720950 DDJ720949:DDJ720950 DNF720949:DNF720950 DXB720949:DXB720950 EGX720949:EGX720950 EQT720949:EQT720950 FAP720949:FAP720950 FKL720949:FKL720950 FUH720949:FUH720950 GED720949:GED720950 GNZ720949:GNZ720950 GXV720949:GXV720950 HHR720949:HHR720950 HRN720949:HRN720950 IBJ720949:IBJ720950 ILF720949:ILF720950 IVB720949:IVB720950 JEX720949:JEX720950 JOT720949:JOT720950 JYP720949:JYP720950 KIL720949:KIL720950 KSH720949:KSH720950 LCD720949:LCD720950 LLZ720949:LLZ720950 LVV720949:LVV720950 MFR720949:MFR720950 MPN720949:MPN720950 MZJ720949:MZJ720950 NJF720949:NJF720950 NTB720949:NTB720950 OCX720949:OCX720950 OMT720949:OMT720950 OWP720949:OWP720950 PGL720949:PGL720950 PQH720949:PQH720950 QAD720949:QAD720950 QJZ720949:QJZ720950 QTV720949:QTV720950 RDR720949:RDR720950 RNN720949:RNN720950 RXJ720949:RXJ720950 SHF720949:SHF720950 SRB720949:SRB720950 TAX720949:TAX720950 TKT720949:TKT720950 TUP720949:TUP720950 UEL720949:UEL720950 UOH720949:UOH720950 UYD720949:UYD720950 VHZ720949:VHZ720950 VRV720949:VRV720950 WBR720949:WBR720950 WLN720949:WLN720950 WVJ720949:WVJ720950 B786485:B786486 IX786485:IX786486 ST786485:ST786486 ACP786485:ACP786486 AML786485:AML786486 AWH786485:AWH786486 BGD786485:BGD786486 BPZ786485:BPZ786486 BZV786485:BZV786486 CJR786485:CJR786486 CTN786485:CTN786486 DDJ786485:DDJ786486 DNF786485:DNF786486 DXB786485:DXB786486 EGX786485:EGX786486 EQT786485:EQT786486 FAP786485:FAP786486 FKL786485:FKL786486 FUH786485:FUH786486 GED786485:GED786486 GNZ786485:GNZ786486 GXV786485:GXV786486 HHR786485:HHR786486 HRN786485:HRN786486 IBJ786485:IBJ786486 ILF786485:ILF786486 IVB786485:IVB786486 JEX786485:JEX786486 JOT786485:JOT786486 JYP786485:JYP786486 KIL786485:KIL786486 KSH786485:KSH786486 LCD786485:LCD786486 LLZ786485:LLZ786486 LVV786485:LVV786486 MFR786485:MFR786486 MPN786485:MPN786486 MZJ786485:MZJ786486 NJF786485:NJF786486 NTB786485:NTB786486 OCX786485:OCX786486 OMT786485:OMT786486 OWP786485:OWP786486 PGL786485:PGL786486 PQH786485:PQH786486 QAD786485:QAD786486 QJZ786485:QJZ786486 QTV786485:QTV786486 RDR786485:RDR786486 RNN786485:RNN786486 RXJ786485:RXJ786486 SHF786485:SHF786486 SRB786485:SRB786486 TAX786485:TAX786486 TKT786485:TKT786486 TUP786485:TUP786486 UEL786485:UEL786486 UOH786485:UOH786486 UYD786485:UYD786486 VHZ786485:VHZ786486 VRV786485:VRV786486 WBR786485:WBR786486 WLN786485:WLN786486 WVJ786485:WVJ786486 B852021:B852022 IX852021:IX852022 ST852021:ST852022 ACP852021:ACP852022 AML852021:AML852022 AWH852021:AWH852022 BGD852021:BGD852022 BPZ852021:BPZ852022 BZV852021:BZV852022 CJR852021:CJR852022 CTN852021:CTN852022 DDJ852021:DDJ852022 DNF852021:DNF852022 DXB852021:DXB852022 EGX852021:EGX852022 EQT852021:EQT852022 FAP852021:FAP852022 FKL852021:FKL852022 FUH852021:FUH852022 GED852021:GED852022 GNZ852021:GNZ852022 GXV852021:GXV852022 HHR852021:HHR852022 HRN852021:HRN852022 IBJ852021:IBJ852022 ILF852021:ILF852022 IVB852021:IVB852022 JEX852021:JEX852022 JOT852021:JOT852022 JYP852021:JYP852022 KIL852021:KIL852022 KSH852021:KSH852022 LCD852021:LCD852022 LLZ852021:LLZ852022 LVV852021:LVV852022 MFR852021:MFR852022 MPN852021:MPN852022 MZJ852021:MZJ852022 NJF852021:NJF852022 NTB852021:NTB852022 OCX852021:OCX852022 OMT852021:OMT852022 OWP852021:OWP852022 PGL852021:PGL852022 PQH852021:PQH852022 QAD852021:QAD852022 QJZ852021:QJZ852022 QTV852021:QTV852022 RDR852021:RDR852022 RNN852021:RNN852022 RXJ852021:RXJ852022 SHF852021:SHF852022 SRB852021:SRB852022 TAX852021:TAX852022 TKT852021:TKT852022 TUP852021:TUP852022 UEL852021:UEL852022 UOH852021:UOH852022 UYD852021:UYD852022 VHZ852021:VHZ852022 VRV852021:VRV852022 WBR852021:WBR852022 WLN852021:WLN852022 WVJ852021:WVJ852022 B917557:B917558 IX917557:IX917558 ST917557:ST917558 ACP917557:ACP917558 AML917557:AML917558 AWH917557:AWH917558 BGD917557:BGD917558 BPZ917557:BPZ917558 BZV917557:BZV917558 CJR917557:CJR917558 CTN917557:CTN917558 DDJ917557:DDJ917558 DNF917557:DNF917558 DXB917557:DXB917558 EGX917557:EGX917558 EQT917557:EQT917558 FAP917557:FAP917558 FKL917557:FKL917558 FUH917557:FUH917558 GED917557:GED917558 GNZ917557:GNZ917558 GXV917557:GXV917558 HHR917557:HHR917558 HRN917557:HRN917558 IBJ917557:IBJ917558 ILF917557:ILF917558 IVB917557:IVB917558 JEX917557:JEX917558 JOT917557:JOT917558 JYP917557:JYP917558 KIL917557:KIL917558 KSH917557:KSH917558 LCD917557:LCD917558 LLZ917557:LLZ917558 LVV917557:LVV917558 MFR917557:MFR917558 MPN917557:MPN917558 MZJ917557:MZJ917558 NJF917557:NJF917558 NTB917557:NTB917558 OCX917557:OCX917558 OMT917557:OMT917558 OWP917557:OWP917558 PGL917557:PGL917558 PQH917557:PQH917558 QAD917557:QAD917558 QJZ917557:QJZ917558 QTV917557:QTV917558 RDR917557:RDR917558 RNN917557:RNN917558 RXJ917557:RXJ917558 SHF917557:SHF917558 SRB917557:SRB917558 TAX917557:TAX917558 TKT917557:TKT917558 TUP917557:TUP917558 UEL917557:UEL917558 UOH917557:UOH917558 UYD917557:UYD917558 VHZ917557:VHZ917558 VRV917557:VRV917558 WBR917557:WBR917558 WLN917557:WLN917558 WVJ917557:WVJ917558 B983093:B983094 IX983093:IX983094 ST983093:ST983094 ACP983093:ACP983094 AML983093:AML983094 AWH983093:AWH983094 BGD983093:BGD983094 BPZ983093:BPZ983094 BZV983093:BZV983094 CJR983093:CJR983094 CTN983093:CTN983094 DDJ983093:DDJ983094 DNF983093:DNF983094 DXB983093:DXB983094 EGX983093:EGX983094 EQT983093:EQT983094 FAP983093:FAP983094 FKL983093:FKL983094 FUH983093:FUH983094 GED983093:GED983094 GNZ983093:GNZ983094 GXV983093:GXV983094 HHR983093:HHR983094 HRN983093:HRN983094 IBJ983093:IBJ983094 ILF983093:ILF983094 IVB983093:IVB983094 JEX983093:JEX983094 JOT983093:JOT983094 JYP983093:JYP983094 KIL983093:KIL983094 KSH983093:KSH983094 LCD983093:LCD983094 LLZ983093:LLZ983094 LVV983093:LVV983094 MFR983093:MFR983094 MPN983093:MPN983094 MZJ983093:MZJ983094 NJF983093:NJF983094 NTB983093:NTB983094 OCX983093:OCX983094 OMT983093:OMT983094 OWP983093:OWP983094 PGL983093:PGL983094 PQH983093:PQH983094 QAD983093:QAD983094 QJZ983093:QJZ983094 QTV983093:QTV983094 RDR983093:RDR983094 RNN983093:RNN983094 RXJ983093:RXJ983094 SHF983093:SHF983094 SRB983093:SRB983094 TAX983093:TAX983094 TKT983093:TKT983094 TUP983093:TUP983094 UEL983093:UEL983094 UOH983093:UOH983094 UYD983093:UYD983094 VHZ983093:VHZ983094 VRV983093:VRV983094 WBR983093:WBR983094 WLN983093:WLN983094 WVJ983093:WVJ983094" showErrorMessage="1" showInputMessage="1" allowBlank="1" type="list">
      <formula1>$Q$2:$Q$3</formula1>
    </dataValidation>
    <dataValidation sqref="WVJ983086 IX50 ST50 ACP50 AML50 AWH50 BGD50 BPZ50 BZV50 CJR50 CTN50 DDJ50 DNF50 DXB50 EGX50 EQT50 FAP50 FKL50 FUH50 GED50 GNZ50 GXV50 HHR50 HRN50 IBJ50 ILF50 IVB50 JEX50 JOT50 JYP50 KIL50 KSH50 LCD50 LLZ50 LVV50 MFR50 MPN50 MZJ50 NJF50 NTB50 OCX50 OMT50 OWP50 PGL50 PQH50 QAD50 QJZ50 QTV50 RDR50 RNN50 RXJ50 SHF50 SRB50 TAX50 TKT50 TUP50 UEL50 UOH50 UYD50 VHZ50 VRV50 WBR50 WLN50 WVJ50 B65582 IX65582 ST65582 ACP65582 AML65582 AWH65582 BGD65582 BPZ65582 BZV65582 CJR65582 CTN65582 DDJ65582 DNF65582 DXB65582 EGX65582 EQT65582 FAP65582 FKL65582 FUH65582 GED65582 GNZ65582 GXV65582 HHR65582 HRN65582 IBJ65582 ILF65582 IVB65582 JEX65582 JOT65582 JYP65582 KIL65582 KSH65582 LCD65582 LLZ65582 LVV65582 MFR65582 MPN65582 MZJ65582 NJF65582 NTB65582 OCX65582 OMT65582 OWP65582 PGL65582 PQH65582 QAD65582 QJZ65582 QTV65582 RDR65582 RNN65582 RXJ65582 SHF65582 SRB65582 TAX65582 TKT65582 TUP65582 UEL65582 UOH65582 UYD65582 VHZ65582 VRV65582 WBR65582 WLN65582 WVJ65582 B131118 IX131118 ST131118 ACP131118 AML131118 AWH131118 BGD131118 BPZ131118 BZV131118 CJR131118 CTN131118 DDJ131118 DNF131118 DXB131118 EGX131118 EQT131118 FAP131118 FKL131118 FUH131118 GED131118 GNZ131118 GXV131118 HHR131118 HRN131118 IBJ131118 ILF131118 IVB131118 JEX131118 JOT131118 JYP131118 KIL131118 KSH131118 LCD131118 LLZ131118 LVV131118 MFR131118 MPN131118 MZJ131118 NJF131118 NTB131118 OCX131118 OMT131118 OWP131118 PGL131118 PQH131118 QAD131118 QJZ131118 QTV131118 RDR131118 RNN131118 RXJ131118 SHF131118 SRB131118 TAX131118 TKT131118 TUP131118 UEL131118 UOH131118 UYD131118 VHZ131118 VRV131118 WBR131118 WLN131118 WVJ131118 B196654 IX196654 ST196654 ACP196654 AML196654 AWH196654 BGD196654 BPZ196654 BZV196654 CJR196654 CTN196654 DDJ196654 DNF196654 DXB196654 EGX196654 EQT196654 FAP196654 FKL196654 FUH196654 GED196654 GNZ196654 GXV196654 HHR196654 HRN196654 IBJ196654 ILF196654 IVB196654 JEX196654 JOT196654 JYP196654 KIL196654 KSH196654 LCD196654 LLZ196654 LVV196654 MFR196654 MPN196654 MZJ196654 NJF196654 NTB196654 OCX196654 OMT196654 OWP196654 PGL196654 PQH196654 QAD196654 QJZ196654 QTV196654 RDR196654 RNN196654 RXJ196654 SHF196654 SRB196654 TAX196654 TKT196654 TUP196654 UEL196654 UOH196654 UYD196654 VHZ196654 VRV196654 WBR196654 WLN196654 WVJ196654 B262190 IX262190 ST262190 ACP262190 AML262190 AWH262190 BGD262190 BPZ262190 BZV262190 CJR262190 CTN262190 DDJ262190 DNF262190 DXB262190 EGX262190 EQT262190 FAP262190 FKL262190 FUH262190 GED262190 GNZ262190 GXV262190 HHR262190 HRN262190 IBJ262190 ILF262190 IVB262190 JEX262190 JOT262190 JYP262190 KIL262190 KSH262190 LCD262190 LLZ262190 LVV262190 MFR262190 MPN262190 MZJ262190 NJF262190 NTB262190 OCX262190 OMT262190 OWP262190 PGL262190 PQH262190 QAD262190 QJZ262190 QTV262190 RDR262190 RNN262190 RXJ262190 SHF262190 SRB262190 TAX262190 TKT262190 TUP262190 UEL262190 UOH262190 UYD262190 VHZ262190 VRV262190 WBR262190 WLN262190 WVJ262190 B327726 IX327726 ST327726 ACP327726 AML327726 AWH327726 BGD327726 BPZ327726 BZV327726 CJR327726 CTN327726 DDJ327726 DNF327726 DXB327726 EGX327726 EQT327726 FAP327726 FKL327726 FUH327726 GED327726 GNZ327726 GXV327726 HHR327726 HRN327726 IBJ327726 ILF327726 IVB327726 JEX327726 JOT327726 JYP327726 KIL327726 KSH327726 LCD327726 LLZ327726 LVV327726 MFR327726 MPN327726 MZJ327726 NJF327726 NTB327726 OCX327726 OMT327726 OWP327726 PGL327726 PQH327726 QAD327726 QJZ327726 QTV327726 RDR327726 RNN327726 RXJ327726 SHF327726 SRB327726 TAX327726 TKT327726 TUP327726 UEL327726 UOH327726 UYD327726 VHZ327726 VRV327726 WBR327726 WLN327726 WVJ327726 B393262 IX393262 ST393262 ACP393262 AML393262 AWH393262 BGD393262 BPZ393262 BZV393262 CJR393262 CTN393262 DDJ393262 DNF393262 DXB393262 EGX393262 EQT393262 FAP393262 FKL393262 FUH393262 GED393262 GNZ393262 GXV393262 HHR393262 HRN393262 IBJ393262 ILF393262 IVB393262 JEX393262 JOT393262 JYP393262 KIL393262 KSH393262 LCD393262 LLZ393262 LVV393262 MFR393262 MPN393262 MZJ393262 NJF393262 NTB393262 OCX393262 OMT393262 OWP393262 PGL393262 PQH393262 QAD393262 QJZ393262 QTV393262 RDR393262 RNN393262 RXJ393262 SHF393262 SRB393262 TAX393262 TKT393262 TUP393262 UEL393262 UOH393262 UYD393262 VHZ393262 VRV393262 WBR393262 WLN393262 WVJ393262 B458798 IX458798 ST458798 ACP458798 AML458798 AWH458798 BGD458798 BPZ458798 BZV458798 CJR458798 CTN458798 DDJ458798 DNF458798 DXB458798 EGX458798 EQT458798 FAP458798 FKL458798 FUH458798 GED458798 GNZ458798 GXV458798 HHR458798 HRN458798 IBJ458798 ILF458798 IVB458798 JEX458798 JOT458798 JYP458798 KIL458798 KSH458798 LCD458798 LLZ458798 LVV458798 MFR458798 MPN458798 MZJ458798 NJF458798 NTB458798 OCX458798 OMT458798 OWP458798 PGL458798 PQH458798 QAD458798 QJZ458798 QTV458798 RDR458798 RNN458798 RXJ458798 SHF458798 SRB458798 TAX458798 TKT458798 TUP458798 UEL458798 UOH458798 UYD458798 VHZ458798 VRV458798 WBR458798 WLN458798 WVJ458798 B524334 IX524334 ST524334 ACP524334 AML524334 AWH524334 BGD524334 BPZ524334 BZV524334 CJR524334 CTN524334 DDJ524334 DNF524334 DXB524334 EGX524334 EQT524334 FAP524334 FKL524334 FUH524334 GED524334 GNZ524334 GXV524334 HHR524334 HRN524334 IBJ524334 ILF524334 IVB524334 JEX524334 JOT524334 JYP524334 KIL524334 KSH524334 LCD524334 LLZ524334 LVV524334 MFR524334 MPN524334 MZJ524334 NJF524334 NTB524334 OCX524334 OMT524334 OWP524334 PGL524334 PQH524334 QAD524334 QJZ524334 QTV524334 RDR524334 RNN524334 RXJ524334 SHF524334 SRB524334 TAX524334 TKT524334 TUP524334 UEL524334 UOH524334 UYD524334 VHZ524334 VRV524334 WBR524334 WLN524334 WVJ524334 B589870 IX589870 ST589870 ACP589870 AML589870 AWH589870 BGD589870 BPZ589870 BZV589870 CJR589870 CTN589870 DDJ589870 DNF589870 DXB589870 EGX589870 EQT589870 FAP589870 FKL589870 FUH589870 GED589870 GNZ589870 GXV589870 HHR589870 HRN589870 IBJ589870 ILF589870 IVB589870 JEX589870 JOT589870 JYP589870 KIL589870 KSH589870 LCD589870 LLZ589870 LVV589870 MFR589870 MPN589870 MZJ589870 NJF589870 NTB589870 OCX589870 OMT589870 OWP589870 PGL589870 PQH589870 QAD589870 QJZ589870 QTV589870 RDR589870 RNN589870 RXJ589870 SHF589870 SRB589870 TAX589870 TKT589870 TUP589870 UEL589870 UOH589870 UYD589870 VHZ589870 VRV589870 WBR589870 WLN589870 WVJ589870 B655406 IX655406 ST655406 ACP655406 AML655406 AWH655406 BGD655406 BPZ655406 BZV655406 CJR655406 CTN655406 DDJ655406 DNF655406 DXB655406 EGX655406 EQT655406 FAP655406 FKL655406 FUH655406 GED655406 GNZ655406 GXV655406 HHR655406 HRN655406 IBJ655406 ILF655406 IVB655406 JEX655406 JOT655406 JYP655406 KIL655406 KSH655406 LCD655406 LLZ655406 LVV655406 MFR655406 MPN655406 MZJ655406 NJF655406 NTB655406 OCX655406 OMT655406 OWP655406 PGL655406 PQH655406 QAD655406 QJZ655406 QTV655406 RDR655406 RNN655406 RXJ655406 SHF655406 SRB655406 TAX655406 TKT655406 TUP655406 UEL655406 UOH655406 UYD655406 VHZ655406 VRV655406 WBR655406 WLN655406 WVJ655406 B720942 IX720942 ST720942 ACP720942 AML720942 AWH720942 BGD720942 BPZ720942 BZV720942 CJR720942 CTN720942 DDJ720942 DNF720942 DXB720942 EGX720942 EQT720942 FAP720942 FKL720942 FUH720942 GED720942 GNZ720942 GXV720942 HHR720942 HRN720942 IBJ720942 ILF720942 IVB720942 JEX720942 JOT720942 JYP720942 KIL720942 KSH720942 LCD720942 LLZ720942 LVV720942 MFR720942 MPN720942 MZJ720942 NJF720942 NTB720942 OCX720942 OMT720942 OWP720942 PGL720942 PQH720942 QAD720942 QJZ720942 QTV720942 RDR720942 RNN720942 RXJ720942 SHF720942 SRB720942 TAX720942 TKT720942 TUP720942 UEL720942 UOH720942 UYD720942 VHZ720942 VRV720942 WBR720942 WLN720942 WVJ720942 B786478 IX786478 ST786478 ACP786478 AML786478 AWH786478 BGD786478 BPZ786478 BZV786478 CJR786478 CTN786478 DDJ786478 DNF786478 DXB786478 EGX786478 EQT786478 FAP786478 FKL786478 FUH786478 GED786478 GNZ786478 GXV786478 HHR786478 HRN786478 IBJ786478 ILF786478 IVB786478 JEX786478 JOT786478 JYP786478 KIL786478 KSH786478 LCD786478 LLZ786478 LVV786478 MFR786478 MPN786478 MZJ786478 NJF786478 NTB786478 OCX786478 OMT786478 OWP786478 PGL786478 PQH786478 QAD786478 QJZ786478 QTV786478 RDR786478 RNN786478 RXJ786478 SHF786478 SRB786478 TAX786478 TKT786478 TUP786478 UEL786478 UOH786478 UYD786478 VHZ786478 VRV786478 WBR786478 WLN786478 WVJ786478 B852014 IX852014 ST852014 ACP852014 AML852014 AWH852014 BGD852014 BPZ852014 BZV852014 CJR852014 CTN852014 DDJ852014 DNF852014 DXB852014 EGX852014 EQT852014 FAP852014 FKL852014 FUH852014 GED852014 GNZ852014 GXV852014 HHR852014 HRN852014 IBJ852014 ILF852014 IVB852014 JEX852014 JOT852014 JYP852014 KIL852014 KSH852014 LCD852014 LLZ852014 LVV852014 MFR852014 MPN852014 MZJ852014 NJF852014 NTB852014 OCX852014 OMT852014 OWP852014 PGL852014 PQH852014 QAD852014 QJZ852014 QTV852014 RDR852014 RNN852014 RXJ852014 SHF852014 SRB852014 TAX852014 TKT852014 TUP852014 UEL852014 UOH852014 UYD852014 VHZ852014 VRV852014 WBR852014 WLN852014 WVJ852014 B917550 IX917550 ST917550 ACP917550 AML917550 AWH917550 BGD917550 BPZ917550 BZV917550 CJR917550 CTN917550 DDJ917550 DNF917550 DXB917550 EGX917550 EQT917550 FAP917550 FKL917550 FUH917550 GED917550 GNZ917550 GXV917550 HHR917550 HRN917550 IBJ917550 ILF917550 IVB917550 JEX917550 JOT917550 JYP917550 KIL917550 KSH917550 LCD917550 LLZ917550 LVV917550 MFR917550 MPN917550 MZJ917550 NJF917550 NTB917550 OCX917550 OMT917550 OWP917550 PGL917550 PQH917550 QAD917550 QJZ917550 QTV917550 RDR917550 RNN917550 RXJ917550 SHF917550 SRB917550 TAX917550 TKT917550 TUP917550 UEL917550 UOH917550 UYD917550 VHZ917550 VRV917550 WBR917550 WLN917550 WVJ917550 B983086 IX983086 ST983086 ACP983086 AML983086 AWH983086 BGD983086 BPZ983086 BZV983086 CJR983086 CTN983086 DDJ983086 DNF983086 DXB983086 EGX983086 EQT983086 FAP983086 FKL983086 FUH983086 GED983086 GNZ983086 GXV983086 HHR983086 HRN983086 IBJ983086 ILF983086 IVB983086 JEX983086 JOT983086 JYP983086 KIL983086 KSH983086 LCD983086 LLZ983086 LVV983086 MFR983086 MPN983086 MZJ983086 NJF983086 NTB983086 OCX983086 OMT983086 OWP983086 PGL983086 PQH983086 QAD983086 QJZ983086 QTV983086 RDR983086 RNN983086 RXJ983086 SHF983086 SRB983086 TAX983086 TKT983086 TUP983086 UEL983086 UOH983086 UYD983086 VHZ983086 VRV983086 WBR983086 WLN983086" showErrorMessage="1" showInputMessage="1" allowBlank="1" type="list">
      <formula1>$R$1:$R$2</formula1>
    </dataValidation>
    <dataValidation sqref="B19:C19" showErrorMessage="1" showInputMessage="1" allowBlank="1" type="list">
      <formula1>$T$1:$T$3</formula1>
    </dataValidation>
    <dataValidation sqref="B48" showErrorMessage="1" showInputMessage="1" allowBlank="1" type="list">
      <formula1>$S$1:$S$2</formula1>
    </dataValidation>
    <dataValidation sqref="B53" showErrorMessage="1" showInputMessage="1" allowBlank="1" type="list">
      <formula1>$R$2:$R$3</formula1>
    </dataValidation>
  </dataValidations>
  <pageMargins left="0.5118110236220472" right="0.5118110236220472" top="0.7874015748031497" bottom="0.7874015748031497" header="0.3149606299212598" footer="0.3149606299212598"/>
  <pageSetup orientation="portrait" paperSize="9" scale="96"/>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IESA</dc:creator>
  <dcterms:created xsi:type="dcterms:W3CDTF">2017-08-11T16:49:19Z</dcterms:created>
  <dcterms:modified xsi:type="dcterms:W3CDTF">2022-12-02T16:28:42Z</dcterms:modified>
  <cp:lastModifiedBy>Felipe Franchi Pires</cp:lastModifiedBy>
  <cp:lastPrinted>2022-03-17T11:45:25Z</cp:lastPrinted>
</cp:coreProperties>
</file>