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53446-GERDAU 06122022\Item 1\Documentos\"/>
    </mc:Choice>
  </mc:AlternateContent>
  <xr:revisionPtr revIDLastSave="0" documentId="13_ncr:1_{C3204823-DF97-4721-8EE1-BECC51C1A4B1}" xr6:coauthVersionLast="47" xr6:coauthVersionMax="47" xr10:uidLastSave="{00000000-0000-0000-0000-000000000000}"/>
  <bookViews>
    <workbookView xWindow="-120" yWindow="-120" windowWidth="29040" windowHeight="15840" tabRatio="854" xr2:uid="{00000000-000D-0000-FFFF-FFFF00000000}"/>
  </bookViews>
  <sheets>
    <sheet name="OF RFE" sheetId="1" r:id="rId1"/>
    <sheet name="BOBINAGEM C1" sheetId="2" r:id="rId2"/>
    <sheet name="BOBINAGEM C2" sheetId="4" r:id="rId3"/>
    <sheet name="BOBINAGEM C3" sheetId="5" r:id="rId4"/>
    <sheet name="BOBINAGEM C4" sheetId="6" r:id="rId5"/>
    <sheet name="BOBINAGEM C5" sheetId="7" r:id="rId6"/>
    <sheet name="CONTROLE C1" sheetId="3" r:id="rId7"/>
    <sheet name="CONTROLE C2" sheetId="8" r:id="rId8"/>
    <sheet name="CONTROLE C3" sheetId="9" r:id="rId9"/>
    <sheet name="CONTROLE C4" sheetId="10" r:id="rId10"/>
    <sheet name="CONTROLE C5" sheetId="11" r:id="rId11"/>
  </sheets>
  <externalReferences>
    <externalReference r:id="rId12"/>
    <externalReference r:id="rId13"/>
    <externalReference r:id="rId14"/>
    <externalReference r:id="rId15"/>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1">'BOBINAGEM C1'!$B$2:$N$94</definedName>
    <definedName name="_xlnm.Print_Area" localSheetId="2">'BOBINAGEM C2'!$B$2:$N$94</definedName>
    <definedName name="_xlnm.Print_Area" localSheetId="3">'BOBINAGEM C3'!$B$2:$N$94</definedName>
    <definedName name="_xlnm.Print_Area" localSheetId="4">'BOBINAGEM C4'!$B$2:$N$94</definedName>
    <definedName name="_xlnm.Print_Area" localSheetId="5">'BOBINAGEM C5'!$B$2:$N$94</definedName>
    <definedName name="_xlnm.Print_Area" localSheetId="6">'CONTROLE C1'!$B$2:$R$27</definedName>
    <definedName name="_xlnm.Print_Area" localSheetId="7">'CONTROLE C2'!$B$2:$R$27</definedName>
    <definedName name="_xlnm.Print_Area" localSheetId="8">'CONTROLE C3'!$B$2:$R$27</definedName>
    <definedName name="_xlnm.Print_Area" localSheetId="9">'CONTROLE C4'!$B$2:$R$27</definedName>
    <definedName name="_xlnm.Print_Area" localSheetId="10">'CONTROLE C5'!$B$2:$R$27</definedName>
    <definedName name="_xlnm.Print_Area" localSheetId="0">'OF RFE'!$B$2:$N$69</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'CONTROLE C1'!$Y$18</definedName>
    <definedName name="df">'[1]Reator Monofásico'!$S$34</definedName>
    <definedName name="DFIO" localSheetId="1">'BOBINAGEM C1'!#REF!</definedName>
    <definedName name="DFIO">#REF!</definedName>
    <definedName name="DG">#REF!</definedName>
    <definedName name="di" localSheetId="6">'CONTROLE C1'!$D$18</definedName>
    <definedName name="di">#REF!</definedName>
    <definedName name="DL">#REF!</definedName>
    <definedName name="DLEST">#REF!</definedName>
    <definedName name="DM">#REF!</definedName>
    <definedName name="ds" localSheetId="6">'CONTROLE C1'!#REF!</definedName>
    <definedName name="DS">#REF!</definedName>
    <definedName name="e">#REF!</definedName>
    <definedName name="f">#REF!</definedName>
    <definedName name="F.V.ESP">'[2]Reator Monofásico'!$V$41:$V$57</definedName>
    <definedName name="FAX" localSheetId="1">'BOBINAGEM C1'!#REF!</definedName>
    <definedName name="FAX">#REF!</definedName>
    <definedName name="FIBRA">#REF!</definedName>
    <definedName name="Fios">'[3]Reator Monofásico'!$Z$8:$Z$32</definedName>
    <definedName name="FS">#REF!</definedName>
    <definedName name="FSEG" localSheetId="1">'BOBINAGEM C1'!#REF!</definedName>
    <definedName name="FSEG">#REF!</definedName>
    <definedName name="fsi">'CONTROLE C1'!#REF!</definedName>
    <definedName name="GGF">#REF!</definedName>
    <definedName name="HS" localSheetId="1">'BOBINAGEM C1'!#REF!</definedName>
    <definedName name="HS">#REF!</definedName>
    <definedName name="hsk">'[4]Reator Monofásico'!$T$27</definedName>
    <definedName name="ICMS">#REF!</definedName>
    <definedName name="IMP">#REF!</definedName>
    <definedName name="ISOL" localSheetId="1">'BOBINAGEM C1'!#REF!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1">'BOBINAGEM C1'!#REF!</definedName>
    <definedName name="NB">#REF!</definedName>
    <definedName name="NIFF">#REF!</definedName>
    <definedName name="NISOL">#REF!</definedName>
    <definedName name="NR" localSheetId="1">'BOBINAGEM C1'!#REF!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1">'BOBINAGEM C1'!#REF!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G14" i="1" l="1"/>
  <c r="M20" i="1"/>
  <c r="D27" i="11" l="1"/>
  <c r="F26" i="11"/>
  <c r="D26" i="11"/>
  <c r="F25" i="11"/>
  <c r="D25" i="11"/>
  <c r="F23" i="11"/>
  <c r="D23" i="11"/>
  <c r="F22" i="11"/>
  <c r="D22" i="11"/>
  <c r="F20" i="11"/>
  <c r="D20" i="11"/>
  <c r="F19" i="11"/>
  <c r="D19" i="11"/>
  <c r="F17" i="11"/>
  <c r="D17" i="11"/>
  <c r="F16" i="11"/>
  <c r="D16" i="11"/>
  <c r="F14" i="11"/>
  <c r="D14" i="11"/>
  <c r="F13" i="11"/>
  <c r="D13" i="11"/>
  <c r="F11" i="11"/>
  <c r="D11" i="11"/>
  <c r="F10" i="11"/>
  <c r="D10" i="11"/>
  <c r="F8" i="11"/>
  <c r="D8" i="11"/>
  <c r="C8" i="11"/>
  <c r="C11" i="11" s="1"/>
  <c r="C14" i="11" s="1"/>
  <c r="C17" i="11" s="1"/>
  <c r="C20" i="11" s="1"/>
  <c r="C23" i="11" s="1"/>
  <c r="C26" i="11" s="1"/>
  <c r="F7" i="11"/>
  <c r="D7" i="11"/>
  <c r="C7" i="11"/>
  <c r="C10" i="11" s="1"/>
  <c r="C13" i="11" s="1"/>
  <c r="C16" i="11" s="1"/>
  <c r="C19" i="11" s="1"/>
  <c r="C22" i="11" s="1"/>
  <c r="C25" i="11" s="1"/>
  <c r="F6" i="11"/>
  <c r="D6" i="11"/>
  <c r="C6" i="11"/>
  <c r="Q3" i="11"/>
  <c r="D27" i="10"/>
  <c r="F26" i="10"/>
  <c r="D26" i="10"/>
  <c r="F25" i="10"/>
  <c r="D25" i="10"/>
  <c r="F23" i="10"/>
  <c r="D23" i="10"/>
  <c r="F22" i="10"/>
  <c r="D22" i="10"/>
  <c r="F20" i="10"/>
  <c r="D20" i="10"/>
  <c r="F19" i="10"/>
  <c r="D19" i="10"/>
  <c r="F17" i="10"/>
  <c r="D17" i="10"/>
  <c r="F16" i="10"/>
  <c r="D16" i="10"/>
  <c r="F14" i="10"/>
  <c r="D14" i="10"/>
  <c r="F13" i="10"/>
  <c r="D13" i="10"/>
  <c r="F11" i="10"/>
  <c r="D11" i="10"/>
  <c r="F10" i="10"/>
  <c r="D10" i="10"/>
  <c r="C10" i="10"/>
  <c r="C13" i="10" s="1"/>
  <c r="C16" i="10" s="1"/>
  <c r="C19" i="10" s="1"/>
  <c r="C22" i="10" s="1"/>
  <c r="C25" i="10" s="1"/>
  <c r="F8" i="10"/>
  <c r="D8" i="10"/>
  <c r="C8" i="10"/>
  <c r="C11" i="10" s="1"/>
  <c r="C14" i="10" s="1"/>
  <c r="C17" i="10" s="1"/>
  <c r="C20" i="10" s="1"/>
  <c r="C23" i="10" s="1"/>
  <c r="C26" i="10" s="1"/>
  <c r="F7" i="10"/>
  <c r="D7" i="10"/>
  <c r="C7" i="10"/>
  <c r="F6" i="10"/>
  <c r="D6" i="10"/>
  <c r="C6" i="10"/>
  <c r="Q3" i="10"/>
  <c r="D27" i="9"/>
  <c r="F26" i="9"/>
  <c r="D26" i="9"/>
  <c r="F25" i="9"/>
  <c r="D25" i="9"/>
  <c r="F23" i="9"/>
  <c r="D23" i="9"/>
  <c r="F22" i="9"/>
  <c r="D22" i="9"/>
  <c r="F20" i="9"/>
  <c r="D20" i="9"/>
  <c r="F19" i="9"/>
  <c r="D19" i="9"/>
  <c r="F17" i="9"/>
  <c r="D17" i="9"/>
  <c r="F16" i="9"/>
  <c r="D16" i="9"/>
  <c r="F14" i="9"/>
  <c r="D14" i="9"/>
  <c r="F13" i="9"/>
  <c r="D13" i="9"/>
  <c r="F11" i="9"/>
  <c r="D11" i="9"/>
  <c r="C11" i="9"/>
  <c r="C14" i="9" s="1"/>
  <c r="C17" i="9" s="1"/>
  <c r="C20" i="9" s="1"/>
  <c r="C23" i="9" s="1"/>
  <c r="C26" i="9" s="1"/>
  <c r="F10" i="9"/>
  <c r="D10" i="9"/>
  <c r="C10" i="9"/>
  <c r="C13" i="9" s="1"/>
  <c r="C16" i="9" s="1"/>
  <c r="C19" i="9" s="1"/>
  <c r="C22" i="9" s="1"/>
  <c r="C25" i="9" s="1"/>
  <c r="F8" i="9"/>
  <c r="D8" i="9"/>
  <c r="C8" i="9"/>
  <c r="F7" i="9"/>
  <c r="D7" i="9"/>
  <c r="C7" i="9"/>
  <c r="F6" i="9"/>
  <c r="D6" i="9"/>
  <c r="C6" i="9"/>
  <c r="Q3" i="9"/>
  <c r="D27" i="8"/>
  <c r="F26" i="8"/>
  <c r="D26" i="8"/>
  <c r="F25" i="8"/>
  <c r="D25" i="8"/>
  <c r="F23" i="8"/>
  <c r="D23" i="8"/>
  <c r="F22" i="8"/>
  <c r="D22" i="8"/>
  <c r="F20" i="8"/>
  <c r="D20" i="8"/>
  <c r="F19" i="8"/>
  <c r="D19" i="8"/>
  <c r="F17" i="8"/>
  <c r="D17" i="8"/>
  <c r="F16" i="8"/>
  <c r="D16" i="8"/>
  <c r="F14" i="8"/>
  <c r="D14" i="8"/>
  <c r="F13" i="8"/>
  <c r="D13" i="8"/>
  <c r="F11" i="8"/>
  <c r="D11" i="8"/>
  <c r="C11" i="8"/>
  <c r="C14" i="8" s="1"/>
  <c r="C17" i="8" s="1"/>
  <c r="C20" i="8" s="1"/>
  <c r="C23" i="8" s="1"/>
  <c r="C26" i="8" s="1"/>
  <c r="F10" i="8"/>
  <c r="D10" i="8"/>
  <c r="F8" i="8"/>
  <c r="D8" i="8"/>
  <c r="C8" i="8"/>
  <c r="F7" i="8"/>
  <c r="D7" i="8"/>
  <c r="C7" i="8"/>
  <c r="C10" i="8" s="1"/>
  <c r="C13" i="8" s="1"/>
  <c r="C16" i="8" s="1"/>
  <c r="C19" i="8" s="1"/>
  <c r="C22" i="8" s="1"/>
  <c r="C25" i="8" s="1"/>
  <c r="F6" i="8"/>
  <c r="D6" i="8"/>
  <c r="C6" i="8"/>
  <c r="Q3" i="8"/>
  <c r="G92" i="7"/>
  <c r="E92" i="7"/>
  <c r="G90" i="7"/>
  <c r="E90" i="7"/>
  <c r="J86" i="7"/>
  <c r="G81" i="7"/>
  <c r="E81" i="7"/>
  <c r="G79" i="7"/>
  <c r="E79" i="7"/>
  <c r="J75" i="7"/>
  <c r="G70" i="7"/>
  <c r="E70" i="7"/>
  <c r="G68" i="7"/>
  <c r="E68" i="7"/>
  <c r="J64" i="7"/>
  <c r="G59" i="7"/>
  <c r="E59" i="7"/>
  <c r="G57" i="7"/>
  <c r="E57" i="7"/>
  <c r="G48" i="7"/>
  <c r="E48" i="7"/>
  <c r="G46" i="7"/>
  <c r="E46" i="7"/>
  <c r="C46" i="7"/>
  <c r="C57" i="7" s="1"/>
  <c r="C68" i="7" s="1"/>
  <c r="C79" i="7" s="1"/>
  <c r="C90" i="7" s="1"/>
  <c r="G37" i="7"/>
  <c r="E37" i="7"/>
  <c r="C37" i="7"/>
  <c r="C48" i="7" s="1"/>
  <c r="C59" i="7" s="1"/>
  <c r="C70" i="7" s="1"/>
  <c r="C81" i="7" s="1"/>
  <c r="C92" i="7" s="1"/>
  <c r="G35" i="7"/>
  <c r="E35" i="7"/>
  <c r="C35" i="7"/>
  <c r="G26" i="7"/>
  <c r="E26" i="7"/>
  <c r="G24" i="7"/>
  <c r="E24" i="7"/>
  <c r="G22" i="7"/>
  <c r="F22" i="7"/>
  <c r="E22" i="7" s="1"/>
  <c r="N3" i="7"/>
  <c r="I3" i="7"/>
  <c r="G92" i="6"/>
  <c r="E92" i="6"/>
  <c r="G90" i="6"/>
  <c r="E90" i="6"/>
  <c r="J86" i="6"/>
  <c r="G81" i="6"/>
  <c r="E81" i="6"/>
  <c r="G79" i="6"/>
  <c r="E79" i="6"/>
  <c r="J75" i="6"/>
  <c r="G70" i="6"/>
  <c r="E70" i="6"/>
  <c r="G68" i="6"/>
  <c r="E68" i="6"/>
  <c r="J64" i="6"/>
  <c r="G59" i="6"/>
  <c r="E59" i="6"/>
  <c r="G57" i="6"/>
  <c r="E57" i="6"/>
  <c r="J53" i="6"/>
  <c r="G48" i="6"/>
  <c r="E48" i="6"/>
  <c r="G46" i="6"/>
  <c r="E46" i="6"/>
  <c r="G37" i="6"/>
  <c r="E37" i="6"/>
  <c r="C37" i="6"/>
  <c r="C48" i="6" s="1"/>
  <c r="C59" i="6" s="1"/>
  <c r="C70" i="6" s="1"/>
  <c r="C81" i="6" s="1"/>
  <c r="C92" i="6" s="1"/>
  <c r="G35" i="6"/>
  <c r="E35" i="6"/>
  <c r="C35" i="6"/>
  <c r="C46" i="6" s="1"/>
  <c r="C57" i="6" s="1"/>
  <c r="C68" i="6" s="1"/>
  <c r="C79" i="6" s="1"/>
  <c r="C90" i="6" s="1"/>
  <c r="G26" i="6"/>
  <c r="E26" i="6"/>
  <c r="G24" i="6"/>
  <c r="E24" i="6"/>
  <c r="G22" i="6"/>
  <c r="F22" i="6"/>
  <c r="E22" i="6" s="1"/>
  <c r="N3" i="6"/>
  <c r="I3" i="6"/>
  <c r="G92" i="5"/>
  <c r="E92" i="5"/>
  <c r="G90" i="5"/>
  <c r="E90" i="5"/>
  <c r="J86" i="5"/>
  <c r="G81" i="5"/>
  <c r="E81" i="5"/>
  <c r="G79" i="5"/>
  <c r="E79" i="5"/>
  <c r="J75" i="5"/>
  <c r="G70" i="5"/>
  <c r="E70" i="5"/>
  <c r="G68" i="5"/>
  <c r="E68" i="5"/>
  <c r="J64" i="5"/>
  <c r="G59" i="5"/>
  <c r="E59" i="5"/>
  <c r="G57" i="5"/>
  <c r="E57" i="5"/>
  <c r="J53" i="5"/>
  <c r="G48" i="5"/>
  <c r="E48" i="5"/>
  <c r="C48" i="5"/>
  <c r="C59" i="5" s="1"/>
  <c r="C70" i="5" s="1"/>
  <c r="C81" i="5" s="1"/>
  <c r="C92" i="5" s="1"/>
  <c r="G46" i="5"/>
  <c r="E46" i="5"/>
  <c r="G37" i="5"/>
  <c r="E37" i="5"/>
  <c r="C37" i="5"/>
  <c r="G35" i="5"/>
  <c r="E35" i="5"/>
  <c r="C35" i="5"/>
  <c r="C46" i="5" s="1"/>
  <c r="C57" i="5" s="1"/>
  <c r="C68" i="5" s="1"/>
  <c r="C79" i="5" s="1"/>
  <c r="C90" i="5" s="1"/>
  <c r="G26" i="5"/>
  <c r="E26" i="5"/>
  <c r="G24" i="5"/>
  <c r="E24" i="5"/>
  <c r="G22" i="5"/>
  <c r="F22" i="5"/>
  <c r="E22" i="5"/>
  <c r="N3" i="5"/>
  <c r="I3" i="5"/>
  <c r="G92" i="4"/>
  <c r="E92" i="4"/>
  <c r="G90" i="4"/>
  <c r="E90" i="4"/>
  <c r="J86" i="4"/>
  <c r="G81" i="4"/>
  <c r="E81" i="4"/>
  <c r="G79" i="4"/>
  <c r="E79" i="4"/>
  <c r="J75" i="4"/>
  <c r="G70" i="4"/>
  <c r="E70" i="4"/>
  <c r="G68" i="4"/>
  <c r="E68" i="4"/>
  <c r="J64" i="4"/>
  <c r="G59" i="4"/>
  <c r="E59" i="4"/>
  <c r="G57" i="4"/>
  <c r="E57" i="4"/>
  <c r="J53" i="4"/>
  <c r="G48" i="4"/>
  <c r="E48" i="4"/>
  <c r="C48" i="4"/>
  <c r="C59" i="4" s="1"/>
  <c r="C70" i="4" s="1"/>
  <c r="C81" i="4" s="1"/>
  <c r="C92" i="4" s="1"/>
  <c r="G46" i="4"/>
  <c r="E46" i="4"/>
  <c r="C46" i="4"/>
  <c r="C57" i="4" s="1"/>
  <c r="C68" i="4" s="1"/>
  <c r="C79" i="4" s="1"/>
  <c r="C90" i="4" s="1"/>
  <c r="G37" i="4"/>
  <c r="E37" i="4"/>
  <c r="C37" i="4"/>
  <c r="G35" i="4"/>
  <c r="E35" i="4"/>
  <c r="C35" i="4"/>
  <c r="G26" i="4"/>
  <c r="E26" i="4"/>
  <c r="G24" i="4"/>
  <c r="E24" i="4"/>
  <c r="F22" i="4"/>
  <c r="E22" i="4" s="1"/>
  <c r="N3" i="4"/>
  <c r="I3" i="4"/>
  <c r="D27" i="3"/>
  <c r="F26" i="3"/>
  <c r="D26" i="3"/>
  <c r="F25" i="3"/>
  <c r="D25" i="3"/>
  <c r="F23" i="3"/>
  <c r="D23" i="3"/>
  <c r="F22" i="3"/>
  <c r="D22" i="3"/>
  <c r="F20" i="3"/>
  <c r="D20" i="3"/>
  <c r="F19" i="3"/>
  <c r="D19" i="3"/>
  <c r="F17" i="3"/>
  <c r="D17" i="3"/>
  <c r="F16" i="3"/>
  <c r="D16" i="3"/>
  <c r="F14" i="3"/>
  <c r="D14" i="3"/>
  <c r="F13" i="3"/>
  <c r="D13" i="3"/>
  <c r="F11" i="3"/>
  <c r="D11" i="3"/>
  <c r="C11" i="3"/>
  <c r="C14" i="3" s="1"/>
  <c r="C17" i="3" s="1"/>
  <c r="C20" i="3" s="1"/>
  <c r="C23" i="3" s="1"/>
  <c r="C26" i="3" s="1"/>
  <c r="F10" i="3"/>
  <c r="D10" i="3"/>
  <c r="C10" i="3"/>
  <c r="C13" i="3" s="1"/>
  <c r="C16" i="3" s="1"/>
  <c r="C19" i="3" s="1"/>
  <c r="C22" i="3" s="1"/>
  <c r="C25" i="3" s="1"/>
  <c r="F8" i="3"/>
  <c r="D8" i="3"/>
  <c r="C8" i="3"/>
  <c r="F7" i="3"/>
  <c r="D7" i="3"/>
  <c r="C7" i="3"/>
  <c r="F6" i="3"/>
  <c r="D6" i="3"/>
  <c r="C6" i="3"/>
  <c r="Q3" i="3"/>
  <c r="G92" i="2"/>
  <c r="E92" i="2"/>
  <c r="G90" i="2"/>
  <c r="E90" i="2"/>
  <c r="J86" i="2"/>
  <c r="G81" i="2"/>
  <c r="E81" i="2"/>
  <c r="G79" i="2"/>
  <c r="E79" i="2"/>
  <c r="J75" i="2"/>
  <c r="G70" i="2"/>
  <c r="E70" i="2"/>
  <c r="G68" i="2"/>
  <c r="E68" i="2"/>
  <c r="J64" i="2"/>
  <c r="G59" i="2"/>
  <c r="E59" i="2"/>
  <c r="G57" i="2"/>
  <c r="E57" i="2"/>
  <c r="G48" i="2"/>
  <c r="E48" i="2"/>
  <c r="C48" i="2"/>
  <c r="C59" i="2" s="1"/>
  <c r="C70" i="2" s="1"/>
  <c r="C81" i="2" s="1"/>
  <c r="C92" i="2" s="1"/>
  <c r="G46" i="2"/>
  <c r="E46" i="2"/>
  <c r="G37" i="2"/>
  <c r="E37" i="2"/>
  <c r="C37" i="2"/>
  <c r="G35" i="2"/>
  <c r="E35" i="2"/>
  <c r="C35" i="2"/>
  <c r="C46" i="2" s="1"/>
  <c r="C57" i="2" s="1"/>
  <c r="C68" i="2" s="1"/>
  <c r="C79" i="2" s="1"/>
  <c r="C90" i="2" s="1"/>
  <c r="G26" i="2"/>
  <c r="E26" i="2"/>
  <c r="G24" i="2"/>
  <c r="E24" i="2"/>
  <c r="F22" i="2"/>
  <c r="G22" i="2" s="1"/>
  <c r="E22" i="2"/>
  <c r="N3" i="2"/>
  <c r="I3" i="2"/>
  <c r="N69" i="1"/>
  <c r="G34" i="1"/>
  <c r="K14" i="1"/>
  <c r="I14" i="1"/>
  <c r="E9" i="1"/>
  <c r="H3" i="1"/>
  <c r="G22" i="4" l="1"/>
</calcChain>
</file>

<file path=xl/sharedStrings.xml><?xml version="1.0" encoding="utf-8"?>
<sst xmlns="http://schemas.openxmlformats.org/spreadsheetml/2006/main" count="953" uniqueCount="205">
  <si>
    <t>Ordem de Fabricação</t>
  </si>
  <si>
    <t>Emitido</t>
  </si>
  <si>
    <t>OF</t>
  </si>
  <si>
    <t>53446</t>
  </si>
  <si>
    <t>RFE</t>
  </si>
  <si>
    <t>Cód</t>
  </si>
  <si>
    <t>RT39010153</t>
  </si>
  <si>
    <t>Revisão</t>
  </si>
  <si>
    <t>00</t>
  </si>
  <si>
    <t>Código PI:</t>
  </si>
  <si>
    <t>Item:</t>
  </si>
  <si>
    <t>1</t>
  </si>
  <si>
    <t>Cliente</t>
  </si>
  <si>
    <t>Número de Série</t>
  </si>
  <si>
    <t>Tipo</t>
  </si>
  <si>
    <t>Quantidade</t>
  </si>
  <si>
    <t>Peso</t>
  </si>
  <si>
    <t>GERDAU</t>
  </si>
  <si>
    <t>RFH-2,29MH-560A</t>
  </si>
  <si>
    <t>3</t>
  </si>
  <si>
    <t>Aspectos Construtivos</t>
  </si>
  <si>
    <t>Diâmetro externo</t>
  </si>
  <si>
    <t>Diâmetro interno</t>
  </si>
  <si>
    <t xml:space="preserve">Altura </t>
  </si>
  <si>
    <t>Desenho</t>
  </si>
  <si>
    <t>Desenho cruzeta</t>
  </si>
  <si>
    <t>Olhal</t>
  </si>
  <si>
    <t>1231.6</t>
  </si>
  <si>
    <t>950</t>
  </si>
  <si>
    <t>Não</t>
  </si>
  <si>
    <t>Tubo</t>
  </si>
  <si>
    <t>N° Braços</t>
  </si>
  <si>
    <t>Cód sapata</t>
  </si>
  <si>
    <t>Cód pedestal</t>
  </si>
  <si>
    <t>Cód cruzeta</t>
  </si>
  <si>
    <t>Núm de cilindros</t>
  </si>
  <si>
    <t>6</t>
  </si>
  <si>
    <t xml:space="preserve">Tela </t>
  </si>
  <si>
    <t>Cor</t>
  </si>
  <si>
    <t>Pintar logo</t>
  </si>
  <si>
    <t>Placa do reator</t>
  </si>
  <si>
    <t>Isoladores</t>
  </si>
  <si>
    <t>Núm de espaçadores</t>
  </si>
  <si>
    <t>Sim</t>
  </si>
  <si>
    <t>Munsell N6.5</t>
  </si>
  <si>
    <t>Inox</t>
  </si>
  <si>
    <t>Gabarito</t>
  </si>
  <si>
    <t>Qtd madeira</t>
  </si>
  <si>
    <t>Comp madeira</t>
  </si>
  <si>
    <t>Largura madeira</t>
  </si>
  <si>
    <t>Altura madeira</t>
  </si>
  <si>
    <t>Madeira</t>
  </si>
  <si>
    <t>Qtd metalon</t>
  </si>
  <si>
    <t>Comp metalon (T)</t>
  </si>
  <si>
    <t>Largura metalon</t>
  </si>
  <si>
    <t>Altura metalon</t>
  </si>
  <si>
    <t>Distância entre furos (E)</t>
  </si>
  <si>
    <t>Metalon</t>
  </si>
  <si>
    <t>Dist entre anéis</t>
  </si>
  <si>
    <t>Qtd anéis</t>
  </si>
  <si>
    <t>Perfil anel</t>
  </si>
  <si>
    <t>Diâmetro interno anel</t>
  </si>
  <si>
    <t>Anéis</t>
  </si>
  <si>
    <t>Altura Cruzeta</t>
  </si>
  <si>
    <t>Diâmetro de fundação (mm):</t>
  </si>
  <si>
    <t>Fazer casca</t>
  </si>
  <si>
    <t>Peso total 
(Reator + Gabarito)</t>
  </si>
  <si>
    <t xml:space="preserve">76.2 </t>
  </si>
  <si>
    <t>Embalagem</t>
  </si>
  <si>
    <t xml:space="preserve">Nº de embalagens </t>
  </si>
  <si>
    <t>Posição</t>
  </si>
  <si>
    <t>Peso bruto</t>
  </si>
  <si>
    <t>Vertical</t>
  </si>
  <si>
    <t>Comp:</t>
  </si>
  <si>
    <t>cm</t>
  </si>
  <si>
    <t>Larg:</t>
  </si>
  <si>
    <t>Alt:</t>
  </si>
  <si>
    <t>Cód embalagem:</t>
  </si>
  <si>
    <t>Observações</t>
  </si>
  <si>
    <t>Realizar elevação de temperatura.</t>
  </si>
  <si>
    <t>H/H=</t>
  </si>
  <si>
    <t>Coroa de perfil - Híbrido</t>
  </si>
  <si>
    <t>Perfil</t>
  </si>
  <si>
    <t>Calço</t>
  </si>
  <si>
    <t>Colunas</t>
  </si>
  <si>
    <t>Espiras</t>
  </si>
  <si>
    <t>Ordem de Fabricação - Superior &amp; Inferior</t>
  </si>
  <si>
    <t>Código</t>
  </si>
  <si>
    <t>Cilindro 1</t>
  </si>
  <si>
    <t>Espaçadores</t>
  </si>
  <si>
    <t>Peso de fio</t>
  </si>
  <si>
    <t xml:space="preserve">FIO </t>
  </si>
  <si>
    <t>Diametro isol.</t>
  </si>
  <si>
    <t>Nº de fios axiais</t>
  </si>
  <si>
    <t>Isolamento</t>
  </si>
  <si>
    <t>Roving</t>
  </si>
  <si>
    <t>Altura do anel</t>
  </si>
  <si>
    <t>9</t>
  </si>
  <si>
    <t>3.15</t>
  </si>
  <si>
    <t>2</t>
  </si>
  <si>
    <t>Teonex</t>
  </si>
  <si>
    <t>Diametro do gabarito</t>
  </si>
  <si>
    <t>Diametro fio isolado</t>
  </si>
  <si>
    <t>Diametro fio nú</t>
  </si>
  <si>
    <t>2.906</t>
  </si>
  <si>
    <t>Bobinagem</t>
  </si>
  <si>
    <t>CAMADA 1</t>
  </si>
  <si>
    <t>Controle</t>
  </si>
  <si>
    <t>Medidas</t>
  </si>
  <si>
    <t>Axial</t>
  </si>
  <si>
    <t>Inferior</t>
  </si>
  <si>
    <t>49</t>
  </si>
  <si>
    <t>Superior</t>
  </si>
  <si>
    <t>Distribuição de fios</t>
  </si>
  <si>
    <t>Min</t>
  </si>
  <si>
    <t>Ideal</t>
  </si>
  <si>
    <t>Max</t>
  </si>
  <si>
    <t>Fibra V. interna</t>
  </si>
  <si>
    <t>Braço</t>
  </si>
  <si>
    <t>Altura da camada</t>
  </si>
  <si>
    <t>Perimetro</t>
  </si>
  <si>
    <t>CAMADA 2</t>
  </si>
  <si>
    <t>48.166</t>
  </si>
  <si>
    <t>CAMADA 3</t>
  </si>
  <si>
    <t>47.5</t>
  </si>
  <si>
    <t>CAMADA 4</t>
  </si>
  <si>
    <t>47</t>
  </si>
  <si>
    <t>CAMADA 5</t>
  </si>
  <si>
    <t>Diam fio isolado:</t>
  </si>
  <si>
    <t>Diam fio nú:</t>
  </si>
  <si>
    <t>Orientação</t>
  </si>
  <si>
    <t>CAMADA 6</t>
  </si>
  <si>
    <t>CAMADA 7</t>
  </si>
  <si>
    <t>Ø</t>
  </si>
  <si>
    <t>AWG</t>
  </si>
  <si>
    <t>tolerancia</t>
  </si>
  <si>
    <t>%</t>
  </si>
  <si>
    <t>CLIENTE:</t>
  </si>
  <si>
    <t>OC.</t>
  </si>
  <si>
    <t>Quant.:</t>
  </si>
  <si>
    <t>TIPO:</t>
  </si>
  <si>
    <t>Data</t>
  </si>
  <si>
    <t>CILINDRO 1</t>
  </si>
  <si>
    <t>CAM 1</t>
  </si>
  <si>
    <t>MÍNIMA</t>
  </si>
  <si>
    <t>IDEAL</t>
  </si>
  <si>
    <t>MÁXIMA</t>
  </si>
  <si>
    <t>53446-101, Cilindro 1</t>
  </si>
  <si>
    <t>53446-102, Cilindro 1</t>
  </si>
  <si>
    <t>53446-103, Cilindro 1</t>
  </si>
  <si>
    <t>CAM 2</t>
  </si>
  <si>
    <t>CAM 3</t>
  </si>
  <si>
    <t>CAM 4</t>
  </si>
  <si>
    <t>CAM 5</t>
  </si>
  <si>
    <t>CAM 6</t>
  </si>
  <si>
    <t>CAM 7</t>
  </si>
  <si>
    <t>Rev. 0          Emitido: RQS           Data:</t>
  </si>
  <si>
    <t>Operador:</t>
  </si>
  <si>
    <t>Cilindro 2</t>
  </si>
  <si>
    <t>8</t>
  </si>
  <si>
    <t>3.508</t>
  </si>
  <si>
    <t>Diâmetro interno do cilindro</t>
  </si>
  <si>
    <t>3.264</t>
  </si>
  <si>
    <t>43.66</t>
  </si>
  <si>
    <t>43.16</t>
  </si>
  <si>
    <t>42.83</t>
  </si>
  <si>
    <t>Cilindro 3</t>
  </si>
  <si>
    <t>7</t>
  </si>
  <si>
    <t>3.909</t>
  </si>
  <si>
    <t>3.665</t>
  </si>
  <si>
    <t>40.83</t>
  </si>
  <si>
    <t>40.5</t>
  </si>
  <si>
    <t>40.33</t>
  </si>
  <si>
    <t>Cilindro 4</t>
  </si>
  <si>
    <t>39</t>
  </si>
  <si>
    <t>38.83</t>
  </si>
  <si>
    <t>Cilindro 5</t>
  </si>
  <si>
    <t>38.66</t>
  </si>
  <si>
    <t>39.33</t>
  </si>
  <si>
    <t>CILINDRO 2</t>
  </si>
  <si>
    <t>53446-101, Cilindro 2</t>
  </si>
  <si>
    <t>53446-102, Cilindro 2</t>
  </si>
  <si>
    <t>53446-103, Cilindro 2</t>
  </si>
  <si>
    <t>CILINDRO 3</t>
  </si>
  <si>
    <t>53446-101, Cilindro 3</t>
  </si>
  <si>
    <t>53446-102, Cilindro 3</t>
  </si>
  <si>
    <t>53446-103, Cilindro 3</t>
  </si>
  <si>
    <t>CILINDRO 4</t>
  </si>
  <si>
    <t>53446-101, Cilindro 4</t>
  </si>
  <si>
    <t>53446-102, Cilindro 4</t>
  </si>
  <si>
    <t>53446-103, Cilindro 4</t>
  </si>
  <si>
    <t>CILINDRO 5</t>
  </si>
  <si>
    <t>53446-101, Cilindro 5</t>
  </si>
  <si>
    <t>53446-102, Cilindro 5</t>
  </si>
  <si>
    <t>53446-103, Cilindro 5</t>
  </si>
  <si>
    <t>RTR/RR</t>
  </si>
  <si>
    <t>RR/RR</t>
  </si>
  <si>
    <t>RR/RTR</t>
  </si>
  <si>
    <t>RT24015057</t>
  </si>
  <si>
    <t>RT31080058</t>
  </si>
  <si>
    <t>3 x TR-208</t>
  </si>
  <si>
    <t>RT42011129</t>
  </si>
  <si>
    <t>Rodar reator invertido.</t>
  </si>
  <si>
    <t>RT24017001</t>
  </si>
  <si>
    <t>Sapata soldada no braço do terminal superior da cruzeta.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</si>
</sst>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44" formatCode="_-&quot;R$&quot;\ * #,##0.00_-;\-&quot;R$&quot;\ * #,##0.00_-;_-&quot;R$&quot;\ * &quot;-&quot;??_-;_-@_-"/>
    <numFmt numFmtId="43" formatCode="_-* #,##0.00_-;\-* #,##0.00_-;_-* &quot;-&quot;??_-;_-@_-"/>
    <numFmt numFmtId="164" formatCode="General_)"/>
    <numFmt numFmtId="165" formatCode="0.0"/>
    <numFmt numFmtId="166" formatCode="0.000"/>
    <numFmt numFmtId="167" formatCode="d/m/yy;@"/>
    <numFmt numFmtId="168" formatCode="00"/>
    <numFmt numFmtId="169" formatCode="&quot; Demão de&quot;\ 0"/>
    <numFmt numFmtId="170" formatCode="0\ &quot;mm&quot;"/>
    <numFmt numFmtId="171" formatCode="0&quot; mm&quot;"/>
    <numFmt numFmtId="172" formatCode="0_)"/>
    <numFmt numFmtId="173" formatCode="0.00&quot; kg&quot;"/>
    <numFmt numFmtId="174" formatCode="0&quot; peça(s)&quot;"/>
    <numFmt numFmtId="175" formatCode="0&quot; kg&quot;"/>
    <numFmt numFmtId="176" formatCode="0.0&quot; mm&quot;"/>
    <numFmt numFmtId="177" formatCode="dd/mm/yy;@"/>
    <numFmt numFmtId="178" formatCode="0&quot; peças&quot;"/>
    <numFmt numFmtId="179" formatCode="_(&quot;$&quot;* #,##0.00_);_(&quot;$&quot;* \(#,##0.00\);_(&quot;$&quot;* &quot;-&quot;??_);_(@_)"/>
    <numFmt numFmtId="180" formatCode="_(&quot;R$&quot;* #,##0.00_);_(&quot;R$&quot;* \(#,##0.00\);_(&quot;R$&quot;* &quot;-&quot;??_);_(@_)"/>
  </numFmts>
  <fonts count="42" x14ac:knownFonts="1">
    <font>
      <sz val="11"/>
      <color theme="1"/>
      <name val="Calibri"/>
      <family val="2"/>
      <scheme val="minor"/>
    </font>
    <font>
      <sz val="11"/>
      <color theme="1"/>
      <name val="Calibri"/>
      <family val="2"/>
      <scheme val="minor"/>
    </font>
    <font>
      <sz val="10"/>
      <name val="Arial"/>
      <family val="2"/>
    </font>
    <font>
      <b/>
      <sz val="10"/>
      <name val="Arial"/>
      <family val="2"/>
    </font>
    <font>
      <b/>
      <sz val="11"/>
      <color theme="0"/>
      <name val="Arial"/>
      <family val="2"/>
    </font>
    <font>
      <b/>
      <sz val="10"/>
      <color theme="3"/>
      <name val="Arial"/>
      <family val="2"/>
    </font>
    <font>
      <b/>
      <sz val="10"/>
      <color theme="0"/>
      <name val="Arial"/>
      <family val="2"/>
    </font>
    <font>
      <sz val="12"/>
      <name val="Arial"/>
      <family val="2"/>
    </font>
    <font>
      <sz val="10"/>
      <color theme="1"/>
      <name val="Arial"/>
      <family val="2"/>
    </font>
    <font>
      <sz val="9"/>
      <name val="Arial"/>
      <family val="2"/>
    </font>
    <font>
      <b/>
      <sz val="11"/>
      <color theme="0"/>
      <name val="Calibri"/>
      <family val="2"/>
      <scheme val="minor"/>
    </font>
    <font>
      <sz val="11"/>
      <color theme="0"/>
      <name val="Calibri"/>
      <family val="2"/>
      <scheme val="minor"/>
    </font>
    <font>
      <sz val="8"/>
      <name val="Courier New"/>
      <family val="3"/>
    </font>
    <font>
      <sz val="11"/>
      <name val="Arial"/>
      <family val="2"/>
    </font>
    <font>
      <sz val="10"/>
      <color theme="0"/>
      <name val="Arial"/>
      <family val="2"/>
    </font>
    <font>
      <b/>
      <i/>
      <sz val="12"/>
      <color theme="3"/>
      <name val="Arial"/>
      <family val="2"/>
    </font>
    <font>
      <b/>
      <sz val="12"/>
      <color rgb="FF002060"/>
      <name val="Arial"/>
      <family val="2"/>
    </font>
    <font>
      <sz val="10"/>
      <color rgb="FF002060"/>
      <name val="Arial"/>
      <family val="2"/>
    </font>
    <font>
      <b/>
      <sz val="10"/>
      <color rgb="FF002060"/>
      <name val="Arial"/>
      <family val="2"/>
    </font>
    <font>
      <sz val="10"/>
      <name val="Courier"/>
      <family val="3"/>
    </font>
    <font>
      <b/>
      <u/>
      <sz val="10"/>
      <name val="Arial"/>
      <family val="2"/>
    </font>
    <font>
      <sz val="10"/>
      <color indexed="12"/>
      <name val="Arial"/>
      <family val="2"/>
    </font>
    <font>
      <b/>
      <i/>
      <sz val="10"/>
      <name val="Arial"/>
      <family val="2"/>
    </font>
    <font>
      <b/>
      <sz val="11"/>
      <color rgb="FF002060"/>
      <name val="Calibri"/>
      <family val="2"/>
      <scheme val="minor"/>
    </font>
    <font>
      <b/>
      <sz val="12"/>
      <color theme="3" tint="-0.249977111117893"/>
      <name val="Arial"/>
      <family val="2"/>
    </font>
    <font>
      <sz val="12"/>
      <color theme="3" tint="-0.249977111117893"/>
      <name val="Arial"/>
      <family val="2"/>
    </font>
    <font>
      <b/>
      <sz val="12"/>
      <color theme="1"/>
      <name val="Arial"/>
      <family val="2"/>
    </font>
    <font>
      <b/>
      <sz val="14"/>
      <color theme="1"/>
      <name val="Calibri"/>
      <family val="2"/>
    </font>
    <font>
      <b/>
      <sz val="9"/>
      <color theme="0"/>
      <name val="Arial"/>
      <family val="2"/>
    </font>
    <font>
      <sz val="13"/>
      <name val="Arial"/>
      <family val="2"/>
    </font>
    <font>
      <i/>
      <sz val="12"/>
      <name val="Arial"/>
      <family val="2"/>
    </font>
    <font>
      <b/>
      <i/>
      <sz val="12"/>
      <name val="Arial"/>
      <family val="2"/>
    </font>
    <font>
      <sz val="12"/>
      <color theme="3"/>
      <name val="Arial"/>
      <family val="2"/>
    </font>
    <font>
      <sz val="10"/>
      <color theme="3"/>
      <name val="Arial"/>
      <family val="2"/>
    </font>
    <font>
      <sz val="11"/>
      <color rgb="FF00FFFF"/>
      <name val="Calibri"/>
      <family val="2"/>
      <scheme val="minor"/>
    </font>
    <font>
      <sz val="6"/>
      <color indexed="8"/>
      <name val="Courier New"/>
      <family val="2"/>
    </font>
    <font>
      <sz val="18"/>
      <color theme="3"/>
      <name val="Cambria"/>
      <family val="2"/>
      <scheme val="major"/>
    </font>
    <font>
      <sz val="11"/>
      <color rgb="FF9C5700"/>
      <name val="Calibri"/>
      <family val="2"/>
      <scheme val="minor"/>
    </font>
    <font>
      <sz val="11"/>
      <name val="Calibri"/>
      <family val="2"/>
      <scheme val="minor"/>
    </font>
    <font>
      <sz val="16"/>
      <name val="Arial"/>
      <family val="2"/>
    </font>
    <font>
      <b/>
      <sz val="12"/>
      <color theme="3"/>
      <name val="Arial"/>
      <family val="2"/>
    </font>
    <font>
      <b/>
      <sz val="12"/>
      <color rgb="FFFF0000"/>
      <name val="Arial"/>
      <family val="2"/>
    </font>
  </fonts>
  <fills count="19">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6"/>
        <bgColor indexed="64"/>
      </patternFill>
    </fill>
    <fill>
      <patternFill patternType="solid">
        <fgColor theme="0" tint="-0.14999847407452621"/>
        <bgColor indexed="64"/>
      </patternFill>
    </fill>
    <fill>
      <patternFill patternType="solid">
        <fgColor rgb="FF7F0367"/>
        <bgColor indexed="64"/>
      </patternFill>
    </fill>
    <fill>
      <patternFill patternType="solid">
        <fgColor theme="3" tint="-0.249977111117893"/>
        <bgColor indexed="64"/>
      </patternFill>
    </fill>
    <fill>
      <patternFill patternType="solid">
        <fgColor rgb="FF30F030"/>
        <bgColor indexed="64"/>
      </patternFill>
    </fill>
    <fill>
      <patternFill patternType="solid">
        <fgColor rgb="FF004976"/>
        <bgColor indexed="64"/>
      </patternFill>
    </fill>
    <fill>
      <patternFill patternType="solid">
        <fgColor theme="8" tint="0.79998168889431442"/>
        <bgColor indexed="64"/>
      </patternFill>
    </fill>
  </fills>
  <borders count="42">
    <border>
      <left/>
      <right/>
      <top/>
      <bottom/>
      <diagonal/>
    </border>
    <border>
      <left/>
      <right/>
      <top/>
      <bottom style="thin">
        <color auto="1"/>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hair">
        <color indexed="64"/>
      </left>
      <right style="medium">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right style="hair">
        <color indexed="64"/>
      </right>
      <top style="thin">
        <color indexed="64"/>
      </top>
      <bottom style="medium">
        <color indexed="64"/>
      </bottom>
      <diagonal/>
    </border>
    <border>
      <left style="medium">
        <color indexed="64"/>
      </left>
      <right/>
      <top style="medium">
        <color indexed="64"/>
      </top>
      <bottom style="medium">
        <color indexed="64"/>
      </bottom>
      <diagonal/>
    </border>
    <border>
      <left style="hair">
        <color indexed="64"/>
      </left>
      <right style="medium">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style="medium">
        <color indexed="64"/>
      </left>
      <right style="thin">
        <color indexed="64"/>
      </right>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auto="1"/>
      </top>
      <bottom style="medium">
        <color auto="1"/>
      </bottom>
      <diagonal/>
    </border>
  </borders>
  <cellStyleXfs count="29">
    <xf numFmtId="0" fontId="0" fillId="0" borderId="0"/>
    <xf numFmtId="0" fontId="2" fillId="0" borderId="0"/>
    <xf numFmtId="9" fontId="2" fillId="0" borderId="0"/>
    <xf numFmtId="0" fontId="2" fillId="0" borderId="0"/>
    <xf numFmtId="0" fontId="12" fillId="0" borderId="0"/>
    <xf numFmtId="0" fontId="2" fillId="0" borderId="0"/>
    <xf numFmtId="179" fontId="2" fillId="0" borderId="0"/>
    <xf numFmtId="9" fontId="2" fillId="0" borderId="0"/>
    <xf numFmtId="43" fontId="2" fillId="0" borderId="0"/>
    <xf numFmtId="164" fontId="19" fillId="0" borderId="0"/>
    <xf numFmtId="0" fontId="35" fillId="0" borderId="0"/>
    <xf numFmtId="180" fontId="1" fillId="0" borderId="0"/>
    <xf numFmtId="0" fontId="36" fillId="0" borderId="0"/>
    <xf numFmtId="0" fontId="37" fillId="5" borderId="0"/>
    <xf numFmtId="0" fontId="1" fillId="6" borderId="0"/>
    <xf numFmtId="0" fontId="1" fillId="7" borderId="0"/>
    <xf numFmtId="0" fontId="1" fillId="8" borderId="0"/>
    <xf numFmtId="0" fontId="1" fillId="9" borderId="0"/>
    <xf numFmtId="0" fontId="1" fillId="10" borderId="0"/>
    <xf numFmtId="0" fontId="1" fillId="11" borderId="0"/>
    <xf numFmtId="43" fontId="2" fillId="0" borderId="0"/>
    <xf numFmtId="180" fontId="1" fillId="0" borderId="0"/>
    <xf numFmtId="43" fontId="2" fillId="0" borderId="0"/>
    <xf numFmtId="43" fontId="2" fillId="0" borderId="0"/>
    <xf numFmtId="43" fontId="2" fillId="0" borderId="0"/>
    <xf numFmtId="44" fontId="1" fillId="0" borderId="0"/>
    <xf numFmtId="43" fontId="2" fillId="0" borderId="0"/>
    <xf numFmtId="44" fontId="1" fillId="0" borderId="0"/>
    <xf numFmtId="43" fontId="2" fillId="0" borderId="0"/>
  </cellStyleXfs>
  <cellXfs count="364">
    <xf numFmtId="0" fontId="0" fillId="0" borderId="0" xfId="0"/>
    <xf numFmtId="166" fontId="25" fillId="3" borderId="10" xfId="9" applyNumberFormat="1" applyFont="1" applyFill="1" applyBorder="1" applyAlignment="1">
      <alignment horizontal="center" vertical="center"/>
    </xf>
    <xf numFmtId="0" fontId="6" fillId="3" borderId="18" xfId="9" applyNumberFormat="1" applyFont="1" applyFill="1" applyBorder="1" applyAlignment="1">
      <alignment horizontal="center" vertical="center"/>
    </xf>
    <xf numFmtId="2" fontId="6" fillId="3" borderId="19" xfId="9" applyNumberFormat="1" applyFont="1" applyFill="1" applyBorder="1" applyAlignment="1">
      <alignment horizontal="center" vertical="center"/>
    </xf>
    <xf numFmtId="0" fontId="14" fillId="3" borderId="19" xfId="9" applyNumberFormat="1" applyFont="1" applyFill="1" applyBorder="1" applyAlignment="1">
      <alignment horizontal="center" vertical="center"/>
    </xf>
    <xf numFmtId="0" fontId="2" fillId="3" borderId="19" xfId="9" applyNumberFormat="1" applyFont="1" applyFill="1" applyBorder="1" applyAlignment="1">
      <alignment horizontal="center" vertical="center"/>
    </xf>
    <xf numFmtId="1" fontId="2" fillId="3" borderId="20" xfId="9" applyNumberFormat="1" applyFont="1" applyFill="1" applyBorder="1" applyAlignment="1">
      <alignment horizontal="center" vertical="center"/>
    </xf>
    <xf numFmtId="0" fontId="2" fillId="3" borderId="21" xfId="9" applyNumberFormat="1" applyFont="1" applyFill="1" applyBorder="1" applyAlignment="1">
      <alignment horizontal="center" vertical="center"/>
    </xf>
    <xf numFmtId="0" fontId="6" fillId="3" borderId="22" xfId="9" applyNumberFormat="1" applyFont="1" applyFill="1" applyBorder="1" applyAlignment="1">
      <alignment horizontal="center" vertical="center"/>
    </xf>
    <xf numFmtId="2" fontId="6" fillId="3" borderId="23" xfId="9" applyNumberFormat="1" applyFont="1" applyFill="1" applyBorder="1" applyAlignment="1">
      <alignment horizontal="center" vertical="center"/>
    </xf>
    <xf numFmtId="0" fontId="14" fillId="3" borderId="23" xfId="9" applyNumberFormat="1" applyFont="1" applyFill="1" applyBorder="1" applyAlignment="1">
      <alignment horizontal="center" vertical="center"/>
    </xf>
    <xf numFmtId="0" fontId="2" fillId="3" borderId="23" xfId="9" applyNumberFormat="1" applyFont="1" applyFill="1" applyBorder="1" applyAlignment="1">
      <alignment horizontal="center" vertical="center"/>
    </xf>
    <xf numFmtId="1" fontId="2" fillId="3" borderId="24" xfId="9" applyNumberFormat="1" applyFont="1" applyFill="1" applyBorder="1" applyAlignment="1">
      <alignment horizontal="center" vertical="center"/>
    </xf>
    <xf numFmtId="0" fontId="2" fillId="3" borderId="25" xfId="9" applyNumberFormat="1" applyFont="1" applyFill="1" applyBorder="1" applyAlignment="1">
      <alignment horizontal="center" vertical="center"/>
    </xf>
    <xf numFmtId="0" fontId="2" fillId="3" borderId="28" xfId="9" applyNumberFormat="1" applyFont="1" applyFill="1" applyBorder="1" applyAlignment="1">
      <alignment horizontal="center" vertical="center"/>
    </xf>
    <xf numFmtId="0" fontId="2" fillId="3" borderId="8" xfId="9" applyNumberFormat="1" applyFont="1" applyFill="1" applyBorder="1" applyAlignment="1">
      <alignment horizontal="center" vertical="center"/>
    </xf>
    <xf numFmtId="0" fontId="2" fillId="3" borderId="29" xfId="9" applyNumberFormat="1" applyFont="1" applyFill="1" applyBorder="1" applyAlignment="1">
      <alignment horizontal="center" vertical="center"/>
    </xf>
    <xf numFmtId="0" fontId="6" fillId="3" borderId="30" xfId="9" applyNumberFormat="1" applyFont="1" applyFill="1" applyBorder="1" applyAlignment="1">
      <alignment horizontal="center" vertical="center"/>
    </xf>
    <xf numFmtId="2" fontId="6" fillId="3" borderId="31" xfId="9" applyNumberFormat="1" applyFont="1" applyFill="1" applyBorder="1" applyAlignment="1">
      <alignment horizontal="center" vertical="center"/>
    </xf>
    <xf numFmtId="0" fontId="14" fillId="3" borderId="31" xfId="9" applyNumberFormat="1" applyFont="1" applyFill="1" applyBorder="1" applyAlignment="1">
      <alignment horizontal="center" vertical="center"/>
    </xf>
    <xf numFmtId="1" fontId="2" fillId="3" borderId="0" xfId="9" applyNumberFormat="1" applyFont="1" applyFill="1" applyAlignment="1">
      <alignment horizontal="center" vertical="center"/>
    </xf>
    <xf numFmtId="0" fontId="6" fillId="3" borderId="33" xfId="9" applyNumberFormat="1" applyFont="1" applyFill="1" applyBorder="1" applyAlignment="1">
      <alignment horizontal="center" vertical="center"/>
    </xf>
    <xf numFmtId="2" fontId="6" fillId="3" borderId="34" xfId="9" applyNumberFormat="1" applyFont="1" applyFill="1" applyBorder="1" applyAlignment="1">
      <alignment horizontal="center" vertical="center"/>
    </xf>
    <xf numFmtId="0" fontId="14" fillId="3" borderId="34" xfId="9" applyNumberFormat="1" applyFont="1" applyFill="1" applyBorder="1" applyAlignment="1">
      <alignment horizontal="center" vertical="center"/>
    </xf>
    <xf numFmtId="1" fontId="17" fillId="3" borderId="35" xfId="9" applyNumberFormat="1" applyFont="1" applyFill="1" applyBorder="1" applyAlignment="1">
      <alignment horizontal="center" vertical="center"/>
    </xf>
    <xf numFmtId="0" fontId="17" fillId="3" borderId="34" xfId="9" applyNumberFormat="1" applyFont="1" applyFill="1" applyBorder="1" applyAlignment="1">
      <alignment horizontal="center" vertical="center"/>
    </xf>
    <xf numFmtId="1" fontId="17" fillId="3" borderId="24" xfId="9" applyNumberFormat="1" applyFont="1" applyFill="1" applyBorder="1" applyAlignment="1">
      <alignment horizontal="center" vertical="center"/>
    </xf>
    <xf numFmtId="0" fontId="17" fillId="3" borderId="23" xfId="9" applyNumberFormat="1" applyFont="1" applyFill="1" applyBorder="1" applyAlignment="1">
      <alignment horizontal="center" vertical="center"/>
    </xf>
    <xf numFmtId="1" fontId="17" fillId="3" borderId="32" xfId="9" applyNumberFormat="1" applyFont="1" applyFill="1" applyBorder="1" applyAlignment="1">
      <alignment horizontal="center" vertical="center"/>
    </xf>
    <xf numFmtId="0" fontId="17" fillId="3" borderId="31" xfId="9" applyNumberFormat="1" applyFont="1" applyFill="1" applyBorder="1" applyAlignment="1">
      <alignment horizontal="center" vertical="center"/>
    </xf>
    <xf numFmtId="1" fontId="18" fillId="3" borderId="0" xfId="0" applyNumberFormat="1" applyFont="1" applyFill="1" applyAlignment="1" applyProtection="1">
      <alignment horizontal="left" vertical="center"/>
      <protection locked="0"/>
    </xf>
    <xf numFmtId="1" fontId="14" fillId="3" borderId="35" xfId="9" applyNumberFormat="1" applyFont="1" applyFill="1" applyBorder="1" applyAlignment="1">
      <alignment horizontal="center" vertical="center"/>
    </xf>
    <xf numFmtId="1" fontId="14" fillId="3" borderId="24" xfId="9" applyNumberFormat="1" applyFont="1" applyFill="1" applyBorder="1" applyAlignment="1">
      <alignment horizontal="center" vertical="center"/>
    </xf>
    <xf numFmtId="1" fontId="14" fillId="3" borderId="32" xfId="9" applyNumberFormat="1" applyFont="1" applyFill="1" applyBorder="1" applyAlignment="1">
      <alignment horizontal="center" vertical="center"/>
    </xf>
    <xf numFmtId="0" fontId="34" fillId="0" borderId="0" xfId="0" applyFont="1"/>
    <xf numFmtId="0" fontId="2" fillId="3" borderId="0" xfId="0" applyFont="1" applyFill="1" applyAlignment="1">
      <alignment horizontal="center" vertical="center"/>
    </xf>
    <xf numFmtId="1" fontId="18" fillId="3" borderId="0" xfId="0" applyNumberFormat="1" applyFont="1" applyFill="1" applyAlignment="1" applyProtection="1">
      <alignment horizontal="center" vertical="center"/>
      <protection locked="0"/>
    </xf>
    <xf numFmtId="0" fontId="0" fillId="3" borderId="0" xfId="0" applyFill="1" applyAlignment="1">
      <alignment vertical="center"/>
    </xf>
    <xf numFmtId="0" fontId="0" fillId="0" borderId="0" xfId="0" applyAlignment="1">
      <alignment vertical="center"/>
    </xf>
    <xf numFmtId="0" fontId="11" fillId="0" borderId="0" xfId="0" applyFont="1" applyAlignment="1">
      <alignment horizontal="center" vertical="center"/>
    </xf>
    <xf numFmtId="0" fontId="21" fillId="3" borderId="0" xfId="0" applyFont="1" applyFill="1" applyAlignment="1" applyProtection="1">
      <alignment horizontal="center" vertical="center"/>
      <protection locked="0"/>
    </xf>
    <xf numFmtId="0" fontId="18" fillId="3" borderId="0" xfId="0" applyFont="1" applyFill="1" applyAlignment="1">
      <alignment horizontal="center" vertical="center"/>
    </xf>
    <xf numFmtId="0" fontId="0" fillId="3" borderId="0" xfId="0" applyFill="1" applyAlignment="1">
      <alignment horizontal="center" vertical="center"/>
    </xf>
    <xf numFmtId="0" fontId="3" fillId="3" borderId="0" xfId="0" applyFont="1" applyFill="1" applyAlignment="1">
      <alignment horizontal="center" vertical="center"/>
    </xf>
    <xf numFmtId="0" fontId="23" fillId="3" borderId="0" xfId="0" applyFont="1" applyFill="1" applyAlignment="1">
      <alignment horizontal="left" vertical="center"/>
    </xf>
    <xf numFmtId="0" fontId="20" fillId="3" borderId="0" xfId="0" applyFont="1" applyFill="1" applyAlignment="1" applyProtection="1">
      <alignment horizontal="center" vertical="center"/>
      <protection locked="0"/>
    </xf>
    <xf numFmtId="0" fontId="10" fillId="3" borderId="0" xfId="0" applyFont="1" applyFill="1" applyAlignment="1">
      <alignment horizontal="left" vertical="center"/>
    </xf>
    <xf numFmtId="2" fontId="28" fillId="14" borderId="0" xfId="0" applyNumberFormat="1" applyFont="1" applyFill="1" applyAlignment="1">
      <alignment horizontal="left" vertical="center"/>
    </xf>
    <xf numFmtId="0" fontId="0" fillId="3" borderId="0" xfId="0" applyFill="1"/>
    <xf numFmtId="0" fontId="34" fillId="3" borderId="0" xfId="0" applyFont="1" applyFill="1"/>
    <xf numFmtId="0" fontId="11" fillId="3" borderId="0" xfId="0" applyFont="1" applyFill="1" applyAlignment="1">
      <alignment horizontal="center" vertical="center"/>
    </xf>
    <xf numFmtId="2" fontId="28" fillId="3" borderId="0" xfId="0" applyNumberFormat="1" applyFont="1" applyFill="1" applyAlignment="1">
      <alignment horizontal="left" vertical="center"/>
    </xf>
    <xf numFmtId="0" fontId="8" fillId="3" borderId="0" xfId="0" applyFont="1" applyFill="1" applyAlignment="1">
      <alignment horizontal="center" vertical="center"/>
    </xf>
    <xf numFmtId="0" fontId="18" fillId="3" borderId="2" xfId="0" applyFont="1" applyFill="1" applyBorder="1" applyAlignment="1">
      <alignment horizontal="left" vertical="center"/>
    </xf>
    <xf numFmtId="0" fontId="8" fillId="3" borderId="5" xfId="0" applyFont="1" applyFill="1" applyBorder="1"/>
    <xf numFmtId="0" fontId="8" fillId="3" borderId="3" xfId="0" applyFont="1" applyFill="1" applyBorder="1"/>
    <xf numFmtId="0" fontId="18" fillId="3" borderId="0" xfId="0" applyFont="1" applyFill="1" applyAlignment="1">
      <alignment horizontal="left" vertical="center"/>
    </xf>
    <xf numFmtId="0" fontId="8" fillId="3" borderId="0" xfId="0" applyFont="1" applyFill="1" applyAlignment="1">
      <alignment horizontal="left" vertical="center"/>
    </xf>
    <xf numFmtId="1" fontId="18" fillId="3" borderId="3" xfId="0" applyNumberFormat="1" applyFont="1" applyFill="1" applyBorder="1" applyAlignment="1" applyProtection="1">
      <alignment horizontal="left" vertical="center"/>
      <protection locked="0"/>
    </xf>
    <xf numFmtId="0" fontId="2" fillId="3" borderId="0" xfId="0" applyFont="1" applyFill="1" applyAlignment="1">
      <alignment horizontal="left" vertical="center"/>
    </xf>
    <xf numFmtId="0" fontId="2" fillId="3" borderId="0" xfId="0" applyFont="1" applyFill="1" applyAlignment="1">
      <alignment horizontal="left" vertical="center" wrapText="1"/>
    </xf>
    <xf numFmtId="0" fontId="18" fillId="3" borderId="0" xfId="0" applyFont="1" applyFill="1" applyAlignment="1" applyProtection="1">
      <alignment horizontal="left" vertical="center"/>
      <protection locked="0"/>
    </xf>
    <xf numFmtId="0" fontId="2" fillId="3" borderId="0" xfId="0" applyFont="1" applyFill="1" applyAlignment="1" applyProtection="1">
      <alignment horizontal="left" vertical="center"/>
      <protection locked="0"/>
    </xf>
    <xf numFmtId="0" fontId="3" fillId="3" borderId="6" xfId="0" applyFont="1" applyFill="1" applyBorder="1" applyAlignment="1">
      <alignment horizontal="left" vertical="center"/>
    </xf>
    <xf numFmtId="0" fontId="18" fillId="3" borderId="2" xfId="0" applyFont="1" applyFill="1" applyBorder="1" applyAlignment="1" applyProtection="1">
      <alignment horizontal="left" vertical="center"/>
      <protection locked="0"/>
    </xf>
    <xf numFmtId="0" fontId="8" fillId="3" borderId="5" xfId="0" applyFont="1" applyFill="1" applyBorder="1" applyAlignment="1">
      <alignment horizontal="left" vertical="center"/>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0" fontId="8" fillId="3" borderId="0" xfId="0" applyFont="1" applyFill="1" applyAlignment="1">
      <alignment horizontal="left" vertical="center" wrapText="1"/>
    </xf>
    <xf numFmtId="0" fontId="2" fillId="3" borderId="6"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18" fillId="3" borderId="6" xfId="0" applyFont="1" applyFill="1" applyBorder="1" applyAlignment="1">
      <alignment horizontal="center" vertical="center" wrapText="1"/>
    </xf>
    <xf numFmtId="1" fontId="18" fillId="3" borderId="0" xfId="0" applyNumberFormat="1" applyFont="1" applyFill="1" applyAlignment="1">
      <alignment horizontal="left" vertical="center" wrapText="1"/>
    </xf>
    <xf numFmtId="0" fontId="3" fillId="3" borderId="0" xfId="0" applyFont="1" applyFill="1" applyAlignment="1">
      <alignment horizontal="left" vertical="center" wrapText="1"/>
    </xf>
    <xf numFmtId="0" fontId="18" fillId="3" borderId="0" xfId="0" applyFont="1" applyFill="1" applyAlignment="1">
      <alignment horizontal="left" vertical="center" wrapText="1"/>
    </xf>
    <xf numFmtId="2" fontId="18" fillId="3" borderId="0" xfId="0" applyNumberFormat="1" applyFont="1" applyFill="1" applyAlignment="1">
      <alignment horizontal="left" vertical="center" wrapText="1"/>
    </xf>
    <xf numFmtId="0" fontId="21" fillId="3" borderId="0" xfId="0" applyFont="1" applyFill="1" applyAlignment="1" applyProtection="1">
      <alignment horizontal="left" vertical="center" wrapText="1"/>
      <protection locked="0"/>
    </xf>
    <xf numFmtId="0" fontId="2" fillId="3" borderId="9" xfId="0" applyFont="1" applyFill="1" applyBorder="1" applyAlignment="1">
      <alignment horizontal="center" vertical="center"/>
    </xf>
    <xf numFmtId="0" fontId="8" fillId="3" borderId="8" xfId="0" applyFont="1" applyFill="1" applyBorder="1" applyAlignment="1">
      <alignment horizontal="center" vertical="center"/>
    </xf>
    <xf numFmtId="0" fontId="2" fillId="3" borderId="8" xfId="0" applyFont="1" applyFill="1" applyBorder="1" applyAlignment="1" applyProtection="1">
      <alignment horizontal="center" vertical="center"/>
      <protection locked="0"/>
    </xf>
    <xf numFmtId="0" fontId="21" fillId="3" borderId="8" xfId="0" applyFont="1" applyFill="1" applyBorder="1" applyAlignment="1" applyProtection="1">
      <alignment horizontal="center" vertical="center"/>
      <protection locked="0"/>
    </xf>
    <xf numFmtId="0" fontId="2" fillId="3" borderId="8" xfId="0" applyFont="1" applyFill="1" applyBorder="1" applyAlignment="1">
      <alignment horizontal="center" vertical="center"/>
    </xf>
    <xf numFmtId="0" fontId="2" fillId="3" borderId="5" xfId="0" applyFont="1" applyFill="1" applyBorder="1" applyAlignment="1">
      <alignment horizontal="center" vertical="center"/>
    </xf>
    <xf numFmtId="0" fontId="22" fillId="3" borderId="3"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3" xfId="0" applyFont="1" applyFill="1" applyBorder="1" applyAlignment="1" applyProtection="1">
      <alignment horizontal="center" vertical="center"/>
      <protection locked="0"/>
    </xf>
    <xf numFmtId="0" fontId="2" fillId="3" borderId="4" xfId="0" applyFont="1" applyFill="1" applyBorder="1" applyAlignment="1">
      <alignment horizontal="center" vertical="center"/>
    </xf>
    <xf numFmtId="0" fontId="18" fillId="3" borderId="6" xfId="0" applyFont="1" applyFill="1" applyBorder="1" applyAlignment="1">
      <alignment horizontal="left" vertical="center" wrapText="1"/>
    </xf>
    <xf numFmtId="0" fontId="14" fillId="4" borderId="9" xfId="0" applyFont="1" applyFill="1" applyBorder="1"/>
    <xf numFmtId="0" fontId="14" fillId="4" borderId="8" xfId="0" applyFont="1" applyFill="1" applyBorder="1"/>
    <xf numFmtId="0" fontId="6" fillId="4" borderId="9" xfId="0" applyFont="1" applyFill="1" applyBorder="1" applyAlignment="1">
      <alignment horizontal="left" vertical="center"/>
    </xf>
    <xf numFmtId="0" fontId="14" fillId="4" borderId="2" xfId="0" applyFont="1" applyFill="1" applyBorder="1"/>
    <xf numFmtId="0" fontId="14" fillId="4" borderId="0" xfId="0" applyFont="1" applyFill="1"/>
    <xf numFmtId="0" fontId="6" fillId="4" borderId="2" xfId="0" applyFont="1" applyFill="1" applyBorder="1" applyAlignment="1">
      <alignment horizontal="left" vertical="center"/>
    </xf>
    <xf numFmtId="0" fontId="14" fillId="4" borderId="5" xfId="0" applyFont="1" applyFill="1" applyBorder="1" applyAlignment="1">
      <alignment vertical="center"/>
    </xf>
    <xf numFmtId="15" fontId="6" fillId="4" borderId="3" xfId="0" applyNumberFormat="1" applyFont="1" applyFill="1" applyBorder="1" applyAlignment="1">
      <alignment horizontal="center" vertical="center"/>
    </xf>
    <xf numFmtId="0" fontId="6" fillId="4" borderId="5" xfId="0" applyFont="1" applyFill="1" applyBorder="1" applyAlignment="1">
      <alignment horizontal="center"/>
    </xf>
    <xf numFmtId="0" fontId="6" fillId="4" borderId="4" xfId="0" applyFont="1" applyFill="1" applyBorder="1" applyAlignment="1">
      <alignment horizontal="center"/>
    </xf>
    <xf numFmtId="0" fontId="8" fillId="0" borderId="0" xfId="0" applyFont="1" applyAlignment="1">
      <alignment horizontal="left" vertical="center"/>
    </xf>
    <xf numFmtId="0" fontId="8" fillId="0" borderId="3" xfId="0" applyFont="1" applyBorder="1" applyAlignment="1">
      <alignment horizontal="left" vertical="center"/>
    </xf>
    <xf numFmtId="1" fontId="18" fillId="3" borderId="0" xfId="9" applyNumberFormat="1" applyFont="1" applyFill="1" applyAlignment="1">
      <alignment horizontal="left" vertical="center"/>
    </xf>
    <xf numFmtId="0" fontId="6" fillId="3" borderId="9"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6" xfId="0" applyFont="1" applyFill="1" applyBorder="1" applyAlignment="1">
      <alignment horizontal="left" vertical="center" wrapText="1"/>
    </xf>
    <xf numFmtId="1" fontId="18" fillId="3" borderId="6" xfId="9" applyNumberFormat="1" applyFont="1" applyFill="1" applyBorder="1" applyAlignment="1">
      <alignment horizontal="left" vertical="center" wrapText="1"/>
    </xf>
    <xf numFmtId="0" fontId="6" fillId="3" borderId="2" xfId="0" applyFont="1" applyFill="1" applyBorder="1" applyAlignment="1">
      <alignment horizontal="center" vertical="center"/>
    </xf>
    <xf numFmtId="0" fontId="8" fillId="3" borderId="6" xfId="0" applyFont="1" applyFill="1" applyBorder="1" applyAlignment="1">
      <alignment horizontal="center" vertical="center"/>
    </xf>
    <xf numFmtId="1" fontId="2" fillId="2" borderId="0" xfId="9" applyNumberFormat="1" applyFont="1" applyFill="1" applyAlignment="1">
      <alignment horizontal="left" vertical="center"/>
    </xf>
    <xf numFmtId="1" fontId="18" fillId="2" borderId="0" xfId="9" applyNumberFormat="1" applyFont="1" applyFill="1" applyAlignment="1">
      <alignment horizontal="left" vertical="center"/>
    </xf>
    <xf numFmtId="0" fontId="18" fillId="3" borderId="1" xfId="0" applyFont="1" applyFill="1" applyBorder="1" applyAlignment="1">
      <alignment horizontal="left" vertical="center"/>
    </xf>
    <xf numFmtId="0" fontId="8" fillId="0" borderId="1" xfId="0" applyFont="1" applyBorder="1" applyAlignment="1">
      <alignment horizontal="left" vertical="center"/>
    </xf>
    <xf numFmtId="0" fontId="14" fillId="4" borderId="9" xfId="0" applyFont="1" applyFill="1" applyBorder="1" applyAlignment="1">
      <alignment horizontal="left" vertical="center"/>
    </xf>
    <xf numFmtId="0" fontId="14" fillId="4" borderId="2" xfId="0" applyFont="1" applyFill="1" applyBorder="1" applyAlignment="1">
      <alignment horizontal="left" vertical="center"/>
    </xf>
    <xf numFmtId="0" fontId="2" fillId="3" borderId="2" xfId="0" applyFont="1" applyFill="1" applyBorder="1" applyAlignment="1">
      <alignment horizontal="left" vertical="center"/>
    </xf>
    <xf numFmtId="0" fontId="8" fillId="0" borderId="6" xfId="0" applyFont="1" applyBorder="1" applyAlignment="1">
      <alignment horizontal="left" vertical="center"/>
    </xf>
    <xf numFmtId="0" fontId="18" fillId="3" borderId="6" xfId="0" applyFont="1" applyFill="1" applyBorder="1" applyAlignment="1">
      <alignment horizontal="left" vertical="center"/>
    </xf>
    <xf numFmtId="0" fontId="8" fillId="0" borderId="36" xfId="0" applyFont="1" applyBorder="1" applyAlignment="1">
      <alignment horizontal="left" vertical="center"/>
    </xf>
    <xf numFmtId="172" fontId="17" fillId="2" borderId="3" xfId="9" applyNumberFormat="1" applyFont="1" applyFill="1" applyBorder="1" applyAlignment="1">
      <alignment horizontal="left" vertical="center"/>
    </xf>
    <xf numFmtId="0" fontId="6" fillId="4" borderId="0" xfId="0" applyFont="1" applyFill="1" applyAlignment="1">
      <alignment vertical="center"/>
    </xf>
    <xf numFmtId="0" fontId="14" fillId="4" borderId="5" xfId="0" applyFont="1" applyFill="1" applyBorder="1" applyAlignment="1">
      <alignment horizontal="left" vertical="center"/>
    </xf>
    <xf numFmtId="0" fontId="6" fillId="4" borderId="3" xfId="0" applyFont="1" applyFill="1" applyBorder="1" applyAlignment="1">
      <alignment horizontal="left" vertical="center"/>
    </xf>
    <xf numFmtId="0" fontId="6" fillId="4" borderId="3" xfId="0" applyFont="1" applyFill="1" applyBorder="1" applyAlignment="1">
      <alignment vertical="center"/>
    </xf>
    <xf numFmtId="0" fontId="6" fillId="4" borderId="2" xfId="0" applyFont="1" applyFill="1" applyBorder="1" applyAlignment="1">
      <alignment vertical="center"/>
    </xf>
    <xf numFmtId="0" fontId="6" fillId="4" borderId="5" xfId="0" applyFont="1" applyFill="1" applyBorder="1" applyAlignment="1">
      <alignment vertical="center"/>
    </xf>
    <xf numFmtId="0" fontId="6" fillId="4" borderId="4" xfId="0" applyFont="1" applyFill="1" applyBorder="1" applyAlignment="1">
      <alignment vertical="center"/>
    </xf>
    <xf numFmtId="0" fontId="2" fillId="3" borderId="9" xfId="0" applyFont="1" applyFill="1" applyBorder="1" applyAlignment="1">
      <alignment horizontal="left" vertical="center"/>
    </xf>
    <xf numFmtId="0" fontId="22" fillId="3" borderId="8" xfId="0" applyFont="1" applyFill="1" applyBorder="1" applyAlignment="1">
      <alignment horizontal="left" vertical="center"/>
    </xf>
    <xf numFmtId="0" fontId="2" fillId="3" borderId="8" xfId="0" applyFont="1" applyFill="1" applyBorder="1" applyAlignment="1">
      <alignment horizontal="left" vertical="center"/>
    </xf>
    <xf numFmtId="0" fontId="3" fillId="3" borderId="8" xfId="0" applyFont="1" applyFill="1" applyBorder="1" applyAlignment="1">
      <alignment horizontal="left" vertical="center"/>
    </xf>
    <xf numFmtId="0" fontId="8" fillId="0" borderId="7" xfId="0" applyFont="1" applyBorder="1" applyAlignment="1">
      <alignment horizontal="left" vertical="center"/>
    </xf>
    <xf numFmtId="0" fontId="8" fillId="0" borderId="2" xfId="0" applyFont="1" applyBorder="1" applyAlignment="1">
      <alignment horizontal="left" vertical="center"/>
    </xf>
    <xf numFmtId="0" fontId="8" fillId="0" borderId="5" xfId="0" applyFont="1" applyBorder="1" applyAlignment="1">
      <alignment horizontal="left" vertical="center"/>
    </xf>
    <xf numFmtId="0" fontId="8" fillId="0" borderId="4" xfId="0" applyFont="1" applyBorder="1" applyAlignment="1">
      <alignment horizontal="left" vertical="center"/>
    </xf>
    <xf numFmtId="0" fontId="18" fillId="3" borderId="9" xfId="0" applyFont="1" applyFill="1" applyBorder="1" applyAlignment="1">
      <alignment horizontal="left" vertical="center"/>
    </xf>
    <xf numFmtId="0" fontId="18" fillId="3" borderId="8" xfId="0" applyFont="1" applyFill="1" applyBorder="1" applyAlignment="1">
      <alignment horizontal="left" vertical="center"/>
    </xf>
    <xf numFmtId="0" fontId="18" fillId="3" borderId="7" xfId="0" applyFont="1" applyFill="1" applyBorder="1" applyAlignment="1">
      <alignment horizontal="left" vertical="center"/>
    </xf>
    <xf numFmtId="0" fontId="8" fillId="0" borderId="37" xfId="0" applyFont="1" applyBorder="1" applyAlignment="1">
      <alignment horizontal="left" vertical="center"/>
    </xf>
    <xf numFmtId="1" fontId="2" fillId="2" borderId="6" xfId="9" applyNumberFormat="1" applyFont="1" applyFill="1" applyBorder="1" applyAlignment="1">
      <alignment horizontal="left" vertical="center"/>
    </xf>
    <xf numFmtId="0" fontId="2" fillId="3" borderId="5" xfId="0" applyFont="1" applyFill="1" applyBorder="1" applyAlignment="1">
      <alignment horizontal="left" vertical="center"/>
    </xf>
    <xf numFmtId="0" fontId="6" fillId="4" borderId="8" xfId="0" applyFont="1" applyFill="1" applyBorder="1" applyAlignment="1">
      <alignment vertical="center"/>
    </xf>
    <xf numFmtId="0" fontId="18" fillId="0" borderId="0" xfId="9" applyNumberFormat="1" applyFont="1" applyAlignment="1">
      <alignment horizontal="left" vertical="center"/>
    </xf>
    <xf numFmtId="2" fontId="2" fillId="3" borderId="0" xfId="9" applyNumberFormat="1" applyFont="1" applyFill="1" applyAlignment="1">
      <alignment horizontal="center" vertical="center"/>
    </xf>
    <xf numFmtId="2" fontId="2" fillId="3" borderId="6" xfId="9" applyNumberFormat="1" applyFont="1" applyFill="1" applyBorder="1" applyAlignment="1">
      <alignment horizontal="left" vertical="center"/>
    </xf>
    <xf numFmtId="0" fontId="2" fillId="3" borderId="0" xfId="1" applyFill="1"/>
    <xf numFmtId="0" fontId="0" fillId="3" borderId="0" xfId="0" applyFill="1" applyAlignment="1">
      <alignment horizontal="left" vertical="center"/>
    </xf>
    <xf numFmtId="0" fontId="0" fillId="3" borderId="0" xfId="0" quotePrefix="1" applyFill="1" applyAlignment="1">
      <alignment horizontal="left" vertical="center"/>
    </xf>
    <xf numFmtId="0" fontId="38" fillId="3" borderId="0" xfId="0" applyFont="1" applyFill="1" applyAlignment="1">
      <alignment horizontal="left" vertical="center"/>
    </xf>
    <xf numFmtId="0" fontId="23" fillId="3" borderId="0" xfId="0" applyFont="1" applyFill="1" applyAlignment="1">
      <alignment horizontal="center" vertical="center"/>
    </xf>
    <xf numFmtId="0" fontId="5" fillId="3" borderId="0" xfId="3" applyFont="1" applyFill="1" applyAlignment="1">
      <alignment horizontal="center"/>
    </xf>
    <xf numFmtId="1" fontId="2" fillId="3" borderId="0" xfId="9" applyNumberFormat="1" applyFont="1" applyFill="1" applyAlignment="1">
      <alignment horizontal="left" vertical="center"/>
    </xf>
    <xf numFmtId="172" fontId="17" fillId="3" borderId="3" xfId="9" applyNumberFormat="1" applyFont="1" applyFill="1" applyBorder="1" applyAlignment="1">
      <alignment horizontal="left" vertical="center"/>
    </xf>
    <xf numFmtId="2" fontId="2" fillId="3" borderId="0" xfId="9" applyNumberFormat="1" applyFont="1" applyFill="1" applyAlignment="1">
      <alignment horizontal="left" vertical="center"/>
    </xf>
    <xf numFmtId="0" fontId="6" fillId="3" borderId="3" xfId="0" applyFont="1" applyFill="1" applyBorder="1" applyAlignment="1">
      <alignment horizontal="right"/>
    </xf>
    <xf numFmtId="1" fontId="6" fillId="3" borderId="4" xfId="0" applyNumberFormat="1" applyFont="1" applyFill="1" applyBorder="1" applyAlignment="1">
      <alignment horizontal="left"/>
    </xf>
    <xf numFmtId="0" fontId="6" fillId="16" borderId="6" xfId="0" applyFont="1" applyFill="1" applyBorder="1" applyAlignment="1" applyProtection="1">
      <alignment horizontal="left" vertical="center"/>
      <protection locked="0"/>
    </xf>
    <xf numFmtId="0" fontId="2" fillId="3" borderId="9" xfId="0" applyFont="1" applyFill="1" applyBorder="1" applyAlignment="1">
      <alignment horizontal="left" vertical="center" wrapText="1"/>
    </xf>
    <xf numFmtId="1" fontId="18" fillId="3" borderId="5" xfId="9" applyNumberFormat="1" applyFont="1" applyFill="1" applyBorder="1" applyAlignment="1">
      <alignment horizontal="left" vertical="center"/>
    </xf>
    <xf numFmtId="0" fontId="18" fillId="3" borderId="3" xfId="0" applyFont="1" applyFill="1" applyBorder="1" applyAlignment="1" applyProtection="1">
      <alignment horizontal="left" vertical="center"/>
      <protection locked="0"/>
    </xf>
    <xf numFmtId="0" fontId="18" fillId="3" borderId="5" xfId="0" applyFont="1" applyFill="1" applyBorder="1" applyAlignment="1" applyProtection="1">
      <alignment horizontal="left" vertical="center"/>
      <protection locked="0"/>
    </xf>
    <xf numFmtId="0" fontId="8" fillId="3" borderId="8" xfId="0" applyFont="1" applyFill="1" applyBorder="1" applyAlignment="1">
      <alignment horizontal="left" vertical="center" wrapText="1"/>
    </xf>
    <xf numFmtId="0" fontId="6" fillId="4" borderId="5" xfId="0" applyFont="1" applyFill="1" applyBorder="1" applyAlignment="1">
      <alignment horizontal="left"/>
    </xf>
    <xf numFmtId="49" fontId="6" fillId="4" borderId="4" xfId="0" applyNumberFormat="1" applyFont="1" applyFill="1" applyBorder="1" applyAlignment="1">
      <alignment horizontal="left" vertical="center"/>
    </xf>
    <xf numFmtId="0" fontId="6" fillId="4" borderId="3" xfId="0" applyFont="1" applyFill="1" applyBorder="1" applyAlignment="1">
      <alignment horizontal="center"/>
    </xf>
    <xf numFmtId="0" fontId="0" fillId="0" borderId="0" xfId="0" applyAlignment="1">
      <alignment horizontal="center" vertical="center"/>
    </xf>
    <xf numFmtId="0" fontId="8" fillId="3" borderId="8" xfId="0" applyFont="1" applyFill="1" applyBorder="1" applyAlignment="1">
      <alignment horizontal="left" vertical="center"/>
    </xf>
    <xf numFmtId="0" fontId="2" fillId="3" borderId="7" xfId="0" applyFont="1" applyFill="1" applyBorder="1" applyAlignment="1">
      <alignment horizontal="left" vertical="center"/>
    </xf>
    <xf numFmtId="0" fontId="18" fillId="0" borderId="3" xfId="0" applyFont="1" applyBorder="1" applyAlignment="1">
      <alignment horizontal="left" vertical="center"/>
    </xf>
    <xf numFmtId="0" fontId="18" fillId="3" borderId="3" xfId="0" applyFont="1" applyFill="1" applyBorder="1" applyAlignment="1">
      <alignment horizontal="left" vertical="center"/>
    </xf>
    <xf numFmtId="164" fontId="2" fillId="0" borderId="0" xfId="9" applyFont="1"/>
    <xf numFmtId="164" fontId="2" fillId="3" borderId="0" xfId="9" applyFont="1" applyFill="1"/>
    <xf numFmtId="164" fontId="2" fillId="3" borderId="0" xfId="9" applyFont="1" applyFill="1" applyAlignment="1">
      <alignment horizontal="left" vertical="center"/>
    </xf>
    <xf numFmtId="164" fontId="2" fillId="3" borderId="0" xfId="9" applyFont="1" applyFill="1" applyAlignment="1">
      <alignment vertical="center"/>
    </xf>
    <xf numFmtId="164" fontId="2" fillId="2" borderId="0" xfId="9" applyFont="1" applyFill="1" applyAlignment="1">
      <alignment vertical="center"/>
    </xf>
    <xf numFmtId="164" fontId="29" fillId="2" borderId="0" xfId="9" applyFont="1" applyFill="1" applyAlignment="1">
      <alignment vertical="center"/>
    </xf>
    <xf numFmtId="164" fontId="14" fillId="0" borderId="0" xfId="9" applyFont="1"/>
    <xf numFmtId="164" fontId="29" fillId="3" borderId="0" xfId="9" applyFont="1" applyFill="1" applyAlignment="1">
      <alignment vertical="center"/>
    </xf>
    <xf numFmtId="164" fontId="2" fillId="0" borderId="2" xfId="9" applyFont="1" applyBorder="1" applyAlignment="1">
      <alignment horizontal="left" vertical="center"/>
    </xf>
    <xf numFmtId="164" fontId="2" fillId="0" borderId="0" xfId="9" applyFont="1" applyAlignment="1">
      <alignment horizontal="left" vertical="center"/>
    </xf>
    <xf numFmtId="164" fontId="2" fillId="0" borderId="6" xfId="9" applyFont="1" applyBorder="1" applyAlignment="1">
      <alignment horizontal="left" vertical="center"/>
    </xf>
    <xf numFmtId="164" fontId="18" fillId="0" borderId="0" xfId="9" applyFont="1" applyAlignment="1">
      <alignment horizontal="left" vertical="center"/>
    </xf>
    <xf numFmtId="174" fontId="18" fillId="3" borderId="0" xfId="9" applyNumberFormat="1" applyFont="1" applyFill="1" applyAlignment="1">
      <alignment horizontal="left" vertical="center"/>
    </xf>
    <xf numFmtId="175" fontId="18" fillId="3" borderId="0" xfId="0" applyNumberFormat="1" applyFont="1" applyFill="1" applyAlignment="1" applyProtection="1">
      <alignment horizontal="left" vertical="center"/>
      <protection locked="0"/>
    </xf>
    <xf numFmtId="164" fontId="13" fillId="3" borderId="0" xfId="9" applyFont="1" applyFill="1" applyAlignment="1">
      <alignment vertical="center"/>
    </xf>
    <xf numFmtId="164" fontId="13" fillId="2" borderId="0" xfId="9" applyFont="1" applyFill="1" applyAlignment="1">
      <alignment vertical="center"/>
    </xf>
    <xf numFmtId="164" fontId="2" fillId="0" borderId="9" xfId="9" applyFont="1" applyBorder="1"/>
    <xf numFmtId="164" fontId="2" fillId="0" borderId="8" xfId="9" applyFont="1" applyBorder="1"/>
    <xf numFmtId="164" fontId="2" fillId="0" borderId="7" xfId="9" applyFont="1" applyBorder="1"/>
    <xf numFmtId="164" fontId="7" fillId="3" borderId="0" xfId="9" applyFont="1" applyFill="1" applyAlignment="1">
      <alignment vertical="center"/>
    </xf>
    <xf numFmtId="164" fontId="7" fillId="2" borderId="0" xfId="9" applyFont="1" applyFill="1" applyAlignment="1">
      <alignment vertical="center"/>
    </xf>
    <xf numFmtId="164" fontId="2" fillId="0" borderId="0" xfId="9" applyFont="1" applyAlignment="1">
      <alignment vertical="center"/>
    </xf>
    <xf numFmtId="164" fontId="2" fillId="0" borderId="2" xfId="9" applyFont="1" applyBorder="1"/>
    <xf numFmtId="164" fontId="2" fillId="0" borderId="0" xfId="9" applyFont="1" applyAlignment="1">
      <alignment horizontal="left" vertical="center" wrapText="1"/>
    </xf>
    <xf numFmtId="164" fontId="2" fillId="3" borderId="0" xfId="9" applyFont="1" applyFill="1" applyAlignment="1">
      <alignment horizontal="left" vertical="center" wrapText="1"/>
    </xf>
    <xf numFmtId="164" fontId="2" fillId="0" borderId="6" xfId="9" applyFont="1" applyBorder="1"/>
    <xf numFmtId="170" fontId="18" fillId="3" borderId="0" xfId="9" applyNumberFormat="1" applyFont="1" applyFill="1" applyAlignment="1">
      <alignment horizontal="left" vertical="center"/>
    </xf>
    <xf numFmtId="164" fontId="18" fillId="3" borderId="0" xfId="9" applyFont="1" applyFill="1" applyAlignment="1">
      <alignment horizontal="left" vertical="center"/>
    </xf>
    <xf numFmtId="164" fontId="2" fillId="0" borderId="5" xfId="9" applyFont="1" applyBorder="1" applyAlignment="1">
      <alignment vertical="center"/>
    </xf>
    <xf numFmtId="164" fontId="2" fillId="0" borderId="3" xfId="9" applyFont="1" applyBorder="1" applyAlignment="1">
      <alignment horizontal="left"/>
    </xf>
    <xf numFmtId="164" fontId="2" fillId="0" borderId="4" xfId="9" applyFont="1" applyBorder="1" applyAlignment="1">
      <alignment vertical="center"/>
    </xf>
    <xf numFmtId="164" fontId="2" fillId="0" borderId="8" xfId="9" applyFont="1" applyBorder="1" applyAlignment="1">
      <alignment horizontal="left" vertical="center"/>
    </xf>
    <xf numFmtId="164" fontId="2" fillId="3" borderId="8" xfId="9" applyFont="1" applyFill="1" applyBorder="1" applyAlignment="1">
      <alignment horizontal="left" vertical="center" wrapText="1"/>
    </xf>
    <xf numFmtId="164" fontId="2" fillId="0" borderId="8" xfId="9" applyFont="1" applyBorder="1" applyAlignment="1">
      <alignment horizontal="left" vertical="center" wrapText="1"/>
    </xf>
    <xf numFmtId="171" fontId="18" fillId="3" borderId="3" xfId="0" applyNumberFormat="1" applyFont="1" applyFill="1" applyBorder="1" applyAlignment="1" applyProtection="1">
      <alignment horizontal="left" vertical="center"/>
      <protection locked="0"/>
    </xf>
    <xf numFmtId="164" fontId="2" fillId="0" borderId="3" xfId="9" applyFont="1" applyBorder="1"/>
    <xf numFmtId="164" fontId="2" fillId="0" borderId="4" xfId="9" applyFont="1" applyBorder="1"/>
    <xf numFmtId="164" fontId="2" fillId="3" borderId="6" xfId="9" applyFont="1" applyFill="1" applyBorder="1" applyAlignment="1">
      <alignment horizontal="left" vertical="center" wrapText="1"/>
    </xf>
    <xf numFmtId="164" fontId="2" fillId="0" borderId="2" xfId="9" applyFont="1" applyBorder="1" applyAlignment="1">
      <alignment vertical="center"/>
    </xf>
    <xf numFmtId="164" fontId="18" fillId="3" borderId="8" xfId="9" applyFont="1" applyFill="1" applyBorder="1" applyAlignment="1">
      <alignment horizontal="left" vertical="center" wrapText="1"/>
    </xf>
    <xf numFmtId="164" fontId="2" fillId="0" borderId="7" xfId="9" applyFont="1" applyBorder="1" applyAlignment="1">
      <alignment horizontal="left" vertical="center" wrapText="1"/>
    </xf>
    <xf numFmtId="171" fontId="18" fillId="3" borderId="4" xfId="0" applyNumberFormat="1" applyFont="1" applyFill="1" applyBorder="1" applyAlignment="1" applyProtection="1">
      <alignment horizontal="left" vertical="center"/>
      <protection locked="0"/>
    </xf>
    <xf numFmtId="164" fontId="2" fillId="3" borderId="9" xfId="9" applyFont="1" applyFill="1" applyBorder="1" applyAlignment="1">
      <alignment horizontal="left" vertical="center" wrapText="1"/>
    </xf>
    <xf numFmtId="164" fontId="18" fillId="3" borderId="0" xfId="9" applyFont="1" applyFill="1" applyAlignment="1">
      <alignment horizontal="left" vertical="center" wrapText="1"/>
    </xf>
    <xf numFmtId="171" fontId="18" fillId="3" borderId="0" xfId="0" applyNumberFormat="1" applyFont="1" applyFill="1" applyAlignment="1" applyProtection="1">
      <alignment horizontal="left" vertical="center"/>
      <protection locked="0"/>
    </xf>
    <xf numFmtId="164" fontId="9" fillId="0" borderId="0" xfId="9" applyFont="1"/>
    <xf numFmtId="164" fontId="2" fillId="0" borderId="3" xfId="9" applyFont="1" applyBorder="1" applyAlignment="1">
      <alignment vertical="center"/>
    </xf>
    <xf numFmtId="169" fontId="3" fillId="3" borderId="8" xfId="0" applyNumberFormat="1" applyFont="1" applyFill="1" applyBorder="1" applyAlignment="1" applyProtection="1">
      <alignment horizontal="center" vertical="center"/>
      <protection locked="0"/>
    </xf>
    <xf numFmtId="169" fontId="3" fillId="3" borderId="7" xfId="0" applyNumberFormat="1" applyFont="1" applyFill="1" applyBorder="1" applyAlignment="1" applyProtection="1">
      <alignment horizontal="center" vertical="center"/>
      <protection locked="0"/>
    </xf>
    <xf numFmtId="164" fontId="3" fillId="3" borderId="0" xfId="9" applyFont="1" applyFill="1" applyAlignment="1">
      <alignment horizontal="left" vertical="center" wrapText="1"/>
    </xf>
    <xf numFmtId="176" fontId="18" fillId="3" borderId="0" xfId="0" applyNumberFormat="1" applyFont="1" applyFill="1" applyAlignment="1" applyProtection="1">
      <alignment horizontal="left" vertical="center"/>
      <protection locked="0"/>
    </xf>
    <xf numFmtId="164" fontId="2" fillId="0" borderId="5" xfId="9" applyFont="1" applyBorder="1"/>
    <xf numFmtId="164" fontId="4" fillId="3" borderId="0" xfId="9" applyFont="1" applyFill="1" applyAlignment="1">
      <alignment horizontal="center" vertical="center"/>
    </xf>
    <xf numFmtId="164" fontId="2" fillId="2" borderId="0" xfId="9" applyFont="1" applyFill="1" applyAlignment="1">
      <alignment horizontal="left" vertical="center"/>
    </xf>
    <xf numFmtId="164" fontId="6" fillId="17" borderId="7" xfId="0" applyNumberFormat="1" applyFont="1" applyFill="1" applyBorder="1" applyAlignment="1">
      <alignment horizontal="left" vertical="center"/>
    </xf>
    <xf numFmtId="164" fontId="29" fillId="2" borderId="8" xfId="9" applyFont="1" applyFill="1" applyBorder="1" applyAlignment="1">
      <alignment vertical="center"/>
    </xf>
    <xf numFmtId="164" fontId="29" fillId="2" borderId="6" xfId="9" applyFont="1" applyFill="1" applyBorder="1" applyAlignment="1">
      <alignment vertical="center"/>
    </xf>
    <xf numFmtId="164" fontId="18" fillId="3" borderId="5" xfId="9" applyFont="1" applyFill="1" applyBorder="1" applyAlignment="1">
      <alignment horizontal="left" vertical="center"/>
    </xf>
    <xf numFmtId="164" fontId="18" fillId="3" borderId="3" xfId="9" applyFont="1" applyFill="1" applyBorder="1" applyAlignment="1">
      <alignment horizontal="left" vertical="center"/>
    </xf>
    <xf numFmtId="178" fontId="18" fillId="3" borderId="4" xfId="0" applyNumberFormat="1" applyFont="1" applyFill="1" applyBorder="1" applyAlignment="1" applyProtection="1">
      <alignment horizontal="left" vertical="center"/>
      <protection locked="0"/>
    </xf>
    <xf numFmtId="173" fontId="18" fillId="3" borderId="0" xfId="0" applyNumberFormat="1" applyFont="1" applyFill="1" applyAlignment="1" applyProtection="1">
      <alignment horizontal="left" vertical="center"/>
      <protection locked="0"/>
    </xf>
    <xf numFmtId="164" fontId="2" fillId="2" borderId="9" xfId="9" applyFont="1" applyFill="1" applyBorder="1" applyAlignment="1">
      <alignment horizontal="left" vertical="center"/>
    </xf>
    <xf numFmtId="164" fontId="2" fillId="2" borderId="8" xfId="9" applyFont="1" applyFill="1" applyBorder="1" applyAlignment="1">
      <alignment horizontal="left" vertical="center"/>
    </xf>
    <xf numFmtId="164" fontId="2" fillId="2" borderId="7" xfId="9" applyFont="1" applyFill="1" applyBorder="1" applyAlignment="1">
      <alignment horizontal="left" vertical="center"/>
    </xf>
    <xf numFmtId="164" fontId="2" fillId="2" borderId="2" xfId="9" applyFont="1" applyFill="1" applyBorder="1" applyAlignment="1">
      <alignment horizontal="left" vertical="center"/>
    </xf>
    <xf numFmtId="164" fontId="13" fillId="2" borderId="6" xfId="9" applyFont="1" applyFill="1" applyBorder="1" applyAlignment="1">
      <alignment vertical="center"/>
    </xf>
    <xf numFmtId="171" fontId="18" fillId="2" borderId="0" xfId="9" applyNumberFormat="1" applyFont="1" applyFill="1" applyAlignment="1">
      <alignment horizontal="left" vertical="center"/>
    </xf>
    <xf numFmtId="164" fontId="7" fillId="2" borderId="6" xfId="9" applyFont="1" applyFill="1" applyBorder="1" applyAlignment="1">
      <alignment vertical="center"/>
    </xf>
    <xf numFmtId="164" fontId="2" fillId="2" borderId="6" xfId="9" applyFont="1" applyFill="1" applyBorder="1" applyAlignment="1">
      <alignment horizontal="left" vertical="center"/>
    </xf>
    <xf numFmtId="164" fontId="13" fillId="2" borderId="2" xfId="9" applyFont="1" applyFill="1" applyBorder="1" applyAlignment="1">
      <alignment vertical="center"/>
    </xf>
    <xf numFmtId="164" fontId="7" fillId="2" borderId="2" xfId="9" applyFont="1" applyFill="1" applyBorder="1" applyAlignment="1">
      <alignment vertical="center"/>
    </xf>
    <xf numFmtId="164" fontId="2" fillId="2" borderId="5" xfId="9" applyFont="1" applyFill="1" applyBorder="1" applyAlignment="1">
      <alignment horizontal="left" vertical="center"/>
    </xf>
    <xf numFmtId="164" fontId="2" fillId="2" borderId="3" xfId="9" applyFont="1" applyFill="1" applyBorder="1" applyAlignment="1">
      <alignment horizontal="left" vertical="center"/>
    </xf>
    <xf numFmtId="164" fontId="2" fillId="2" borderId="4" xfId="9" applyFont="1" applyFill="1" applyBorder="1" applyAlignment="1">
      <alignment horizontal="left" vertical="center"/>
    </xf>
    <xf numFmtId="164" fontId="2" fillId="3" borderId="2" xfId="9" applyFont="1" applyFill="1" applyBorder="1" applyAlignment="1">
      <alignment vertical="center"/>
    </xf>
    <xf numFmtId="164" fontId="2" fillId="2" borderId="12" xfId="9" applyFont="1" applyFill="1" applyBorder="1" applyAlignment="1">
      <alignment horizontal="center" vertical="center"/>
    </xf>
    <xf numFmtId="164" fontId="17" fillId="2" borderId="11" xfId="9" applyFont="1" applyFill="1" applyBorder="1" applyAlignment="1">
      <alignment horizontal="center" vertical="center"/>
    </xf>
    <xf numFmtId="164" fontId="18" fillId="3" borderId="10" xfId="9" applyFont="1" applyFill="1" applyBorder="1" applyAlignment="1">
      <alignment horizontal="center" vertical="center"/>
    </xf>
    <xf numFmtId="164" fontId="17" fillId="2" borderId="12" xfId="9" applyFont="1" applyFill="1" applyBorder="1" applyAlignment="1">
      <alignment horizontal="center" vertical="center"/>
    </xf>
    <xf numFmtId="164" fontId="2" fillId="2" borderId="6" xfId="9" applyFont="1" applyFill="1" applyBorder="1" applyAlignment="1">
      <alignment horizontal="center" vertical="center"/>
    </xf>
    <xf numFmtId="164" fontId="18" fillId="3" borderId="0" xfId="9" applyFont="1" applyFill="1" applyAlignment="1">
      <alignment horizontal="center" vertical="center"/>
    </xf>
    <xf numFmtId="164" fontId="18" fillId="3" borderId="13" xfId="9" applyFont="1" applyFill="1" applyBorder="1" applyAlignment="1">
      <alignment horizontal="center" vertical="center"/>
    </xf>
    <xf numFmtId="164" fontId="18" fillId="3" borderId="6" xfId="9" applyFont="1" applyFill="1" applyBorder="1" applyAlignment="1">
      <alignment horizontal="center" vertical="center"/>
    </xf>
    <xf numFmtId="164" fontId="2" fillId="3" borderId="9" xfId="9" applyFont="1" applyFill="1" applyBorder="1" applyAlignment="1">
      <alignment horizontal="left" vertical="center"/>
    </xf>
    <xf numFmtId="164" fontId="2" fillId="3" borderId="8" xfId="9" applyFont="1" applyFill="1" applyBorder="1" applyAlignment="1">
      <alignment horizontal="left" vertical="center"/>
    </xf>
    <xf numFmtId="164" fontId="2" fillId="3" borderId="7" xfId="9" applyFont="1" applyFill="1" applyBorder="1" applyAlignment="1">
      <alignment horizontal="left" vertical="center"/>
    </xf>
    <xf numFmtId="164" fontId="17" fillId="2" borderId="2" xfId="9" applyFont="1" applyFill="1" applyBorder="1" applyAlignment="1">
      <alignment horizontal="center" vertical="center"/>
    </xf>
    <xf numFmtId="164" fontId="2" fillId="3" borderId="0" xfId="9" applyFont="1" applyFill="1" applyAlignment="1">
      <alignment horizontal="center" vertical="center"/>
    </xf>
    <xf numFmtId="164" fontId="17" fillId="2" borderId="6" xfId="9" applyFont="1" applyFill="1" applyBorder="1" applyAlignment="1">
      <alignment horizontal="center" vertical="center"/>
    </xf>
    <xf numFmtId="164" fontId="39" fillId="3" borderId="2" xfId="9" applyFont="1" applyFill="1" applyBorder="1" applyAlignment="1">
      <alignment horizontal="center" vertical="center"/>
    </xf>
    <xf numFmtId="164" fontId="39" fillId="3" borderId="0" xfId="9" applyFont="1" applyFill="1" applyAlignment="1">
      <alignment horizontal="center" vertical="center"/>
    </xf>
    <xf numFmtId="164" fontId="39" fillId="3" borderId="6" xfId="9" applyFont="1" applyFill="1" applyBorder="1" applyAlignment="1">
      <alignment horizontal="center" vertical="center"/>
    </xf>
    <xf numFmtId="164" fontId="2" fillId="2" borderId="13" xfId="9" applyFont="1" applyFill="1" applyBorder="1" applyAlignment="1">
      <alignment horizontal="center" vertical="center"/>
    </xf>
    <xf numFmtId="164" fontId="2" fillId="3" borderId="5" xfId="9" applyFont="1" applyFill="1" applyBorder="1" applyAlignment="1">
      <alignment vertical="center"/>
    </xf>
    <xf numFmtId="164" fontId="17" fillId="2" borderId="4" xfId="9" applyFont="1" applyFill="1" applyBorder="1" applyAlignment="1">
      <alignment horizontal="left" vertical="center"/>
    </xf>
    <xf numFmtId="164" fontId="2" fillId="3" borderId="9" xfId="9" applyFont="1" applyFill="1" applyBorder="1" applyAlignment="1">
      <alignment vertical="center"/>
    </xf>
    <xf numFmtId="164" fontId="2" fillId="3" borderId="2" xfId="9" applyFont="1" applyFill="1" applyBorder="1" applyAlignment="1">
      <alignment horizontal="center" vertical="center"/>
    </xf>
    <xf numFmtId="164" fontId="2" fillId="3" borderId="6" xfId="9" applyFont="1" applyFill="1" applyBorder="1" applyAlignment="1">
      <alignment horizontal="center" vertical="center"/>
    </xf>
    <xf numFmtId="164" fontId="2" fillId="3" borderId="2" xfId="9" applyFont="1" applyFill="1" applyBorder="1" applyAlignment="1">
      <alignment horizontal="left" vertical="center"/>
    </xf>
    <xf numFmtId="164" fontId="2" fillId="3" borderId="6" xfId="9" applyFont="1" applyFill="1" applyBorder="1" applyAlignment="1">
      <alignment horizontal="left" vertical="center"/>
    </xf>
    <xf numFmtId="164" fontId="2" fillId="2" borderId="39" xfId="9" applyFont="1" applyFill="1" applyBorder="1" applyAlignment="1">
      <alignment horizontal="center" vertical="center"/>
    </xf>
    <xf numFmtId="164" fontId="17" fillId="2" borderId="3" xfId="9" applyFont="1" applyFill="1" applyBorder="1" applyAlignment="1">
      <alignment horizontal="left" vertical="center"/>
    </xf>
    <xf numFmtId="164" fontId="2" fillId="2" borderId="38" xfId="9" applyFont="1" applyFill="1" applyBorder="1" applyAlignment="1">
      <alignment horizontal="center" vertical="center"/>
    </xf>
    <xf numFmtId="164" fontId="18" fillId="3" borderId="3" xfId="9" applyFont="1" applyFill="1" applyBorder="1" applyAlignment="1">
      <alignment horizontal="center" vertical="center"/>
    </xf>
    <xf numFmtId="164" fontId="18" fillId="3" borderId="38" xfId="9" applyFont="1" applyFill="1" applyBorder="1" applyAlignment="1">
      <alignment horizontal="center" vertical="center"/>
    </xf>
    <xf numFmtId="164" fontId="27" fillId="13" borderId="10" xfId="9" applyFont="1" applyFill="1" applyBorder="1" applyAlignment="1">
      <alignment horizontal="center" vertical="center"/>
    </xf>
    <xf numFmtId="164" fontId="26" fillId="13" borderId="10" xfId="9" applyFont="1" applyFill="1" applyBorder="1" applyAlignment="1">
      <alignment horizontal="center" vertical="center"/>
    </xf>
    <xf numFmtId="165" fontId="24" fillId="3" borderId="10" xfId="9" applyNumberFormat="1" applyFont="1" applyFill="1" applyBorder="1" applyAlignment="1">
      <alignment horizontal="center" vertical="center"/>
    </xf>
    <xf numFmtId="164" fontId="2" fillId="3" borderId="17" xfId="9" applyFont="1" applyFill="1" applyBorder="1" applyAlignment="1">
      <alignment vertical="center"/>
    </xf>
    <xf numFmtId="164" fontId="2" fillId="3" borderId="11" xfId="9" applyFont="1" applyFill="1" applyBorder="1" applyAlignment="1">
      <alignment vertical="center"/>
    </xf>
    <xf numFmtId="164" fontId="2" fillId="3" borderId="12" xfId="9" applyFont="1" applyFill="1" applyBorder="1" applyAlignment="1">
      <alignment vertical="center"/>
    </xf>
    <xf numFmtId="164" fontId="19" fillId="3" borderId="0" xfId="9" applyFill="1"/>
    <xf numFmtId="164" fontId="2" fillId="15" borderId="9" xfId="9" applyFont="1" applyFill="1" applyBorder="1" applyAlignment="1">
      <alignment vertical="center"/>
    </xf>
    <xf numFmtId="164" fontId="3" fillId="15" borderId="8" xfId="9" applyFont="1" applyFill="1" applyBorder="1" applyAlignment="1">
      <alignment vertical="center"/>
    </xf>
    <xf numFmtId="164" fontId="7" fillId="3" borderId="8" xfId="9" applyFont="1" applyFill="1" applyBorder="1" applyAlignment="1">
      <alignment horizontal="left" vertical="center"/>
    </xf>
    <xf numFmtId="164" fontId="7" fillId="3" borderId="8" xfId="9" applyFont="1" applyFill="1" applyBorder="1" applyAlignment="1">
      <alignment vertical="center"/>
    </xf>
    <xf numFmtId="164" fontId="7" fillId="3" borderId="7" xfId="9" applyFont="1" applyFill="1" applyBorder="1" applyAlignment="1">
      <alignment vertical="center"/>
    </xf>
    <xf numFmtId="164" fontId="2" fillId="15" borderId="2" xfId="9" applyFont="1" applyFill="1" applyBorder="1" applyAlignment="1">
      <alignment vertical="center"/>
    </xf>
    <xf numFmtId="164" fontId="33" fillId="15" borderId="0" xfId="9" applyFont="1" applyFill="1" applyAlignment="1">
      <alignment vertical="center" wrapText="1"/>
    </xf>
    <xf numFmtId="164" fontId="16" fillId="3" borderId="0" xfId="9" applyFont="1" applyFill="1" applyAlignment="1">
      <alignment vertical="center" wrapText="1"/>
    </xf>
    <xf numFmtId="164" fontId="32" fillId="3" borderId="0" xfId="9" applyFont="1" applyFill="1" applyAlignment="1">
      <alignment vertical="center"/>
    </xf>
    <xf numFmtId="164" fontId="15" fillId="3" borderId="0" xfId="9" applyFont="1" applyFill="1" applyAlignment="1">
      <alignment horizontal="left" vertical="center"/>
    </xf>
    <xf numFmtId="164" fontId="32" fillId="3" borderId="0" xfId="9" applyFont="1" applyFill="1" applyAlignment="1">
      <alignment horizontal="left" vertical="center"/>
    </xf>
    <xf numFmtId="164" fontId="7" fillId="3" borderId="0" xfId="9" applyFont="1" applyFill="1" applyAlignment="1">
      <alignment horizontal="left" vertical="center"/>
    </xf>
    <xf numFmtId="164" fontId="33" fillId="15" borderId="5" xfId="9" applyFont="1" applyFill="1" applyBorder="1" applyAlignment="1">
      <alignment vertical="center" wrapText="1"/>
    </xf>
    <xf numFmtId="164" fontId="33" fillId="15" borderId="3" xfId="9" applyFont="1" applyFill="1" applyBorder="1" applyAlignment="1">
      <alignment vertical="center" wrapText="1"/>
    </xf>
    <xf numFmtId="164" fontId="7" fillId="3" borderId="3" xfId="9" applyFont="1" applyFill="1" applyBorder="1" applyAlignment="1">
      <alignment vertical="center" wrapText="1"/>
    </xf>
    <xf numFmtId="164" fontId="31" fillId="3" borderId="3" xfId="9" applyFont="1" applyFill="1" applyBorder="1" applyAlignment="1">
      <alignment horizontal="centerContinuous" vertical="center"/>
    </xf>
    <xf numFmtId="164" fontId="30" fillId="3" borderId="3" xfId="9" applyFont="1" applyFill="1" applyBorder="1" applyAlignment="1">
      <alignment horizontal="centerContinuous" vertical="center"/>
    </xf>
    <xf numFmtId="164" fontId="30" fillId="3" borderId="4" xfId="9" applyFont="1" applyFill="1" applyBorder="1" applyAlignment="1">
      <alignment horizontal="centerContinuous" vertical="center"/>
    </xf>
    <xf numFmtId="168" fontId="17" fillId="3" borderId="27" xfId="9" applyNumberFormat="1" applyFont="1" applyFill="1" applyBorder="1" applyAlignment="1">
      <alignment horizontal="center" vertical="center"/>
    </xf>
    <xf numFmtId="168" fontId="14" fillId="3" borderId="27" xfId="9" applyNumberFormat="1" applyFont="1" applyFill="1" applyBorder="1" applyAlignment="1">
      <alignment horizontal="center" vertical="center"/>
    </xf>
    <xf numFmtId="168" fontId="14" fillId="3" borderId="26" xfId="9" applyNumberFormat="1" applyFont="1" applyFill="1" applyBorder="1" applyAlignment="1">
      <alignment horizontal="center" vertical="center"/>
    </xf>
    <xf numFmtId="167" fontId="2" fillId="3" borderId="11" xfId="9" applyNumberFormat="1" applyFont="1" applyFill="1" applyBorder="1" applyAlignment="1">
      <alignment horizontal="left" vertical="center"/>
    </xf>
    <xf numFmtId="164" fontId="2" fillId="3" borderId="16" xfId="9" applyFont="1" applyFill="1" applyBorder="1" applyAlignment="1">
      <alignment vertical="center"/>
    </xf>
    <xf numFmtId="164" fontId="2" fillId="3" borderId="15" xfId="9" applyFont="1" applyFill="1" applyBorder="1" applyAlignment="1">
      <alignment vertical="center"/>
    </xf>
    <xf numFmtId="164" fontId="14" fillId="3" borderId="15" xfId="9" applyFont="1" applyFill="1" applyBorder="1" applyAlignment="1">
      <alignment vertical="center"/>
    </xf>
    <xf numFmtId="164" fontId="14" fillId="3" borderId="14" xfId="9" applyFont="1" applyFill="1" applyBorder="1" applyAlignment="1">
      <alignment vertical="center"/>
    </xf>
    <xf numFmtId="164" fontId="19" fillId="3" borderId="11" xfId="9" applyFill="1" applyBorder="1"/>
    <xf numFmtId="164" fontId="19" fillId="3" borderId="12" xfId="9" applyFill="1" applyBorder="1"/>
    <xf numFmtId="176" fontId="18" fillId="3" borderId="3" xfId="0" applyNumberFormat="1" applyFont="1" applyFill="1" applyBorder="1" applyAlignment="1" applyProtection="1">
      <alignment horizontal="left" vertical="center"/>
      <protection locked="0"/>
    </xf>
    <xf numFmtId="164" fontId="6" fillId="3" borderId="0" xfId="9" applyFont="1" applyFill="1" applyAlignment="1">
      <alignment horizontal="center" vertical="center" wrapText="1"/>
    </xf>
    <xf numFmtId="164" fontId="2" fillId="3" borderId="0" xfId="9" applyFont="1" applyFill="1" applyAlignment="1">
      <alignment horizontal="left" vertical="center"/>
    </xf>
    <xf numFmtId="164" fontId="9" fillId="0" borderId="0" xfId="9" applyFont="1"/>
    <xf numFmtId="0" fontId="6" fillId="4" borderId="10" xfId="0" applyFont="1" applyFill="1" applyBorder="1" applyAlignment="1">
      <alignment horizontal="center" vertical="center"/>
    </xf>
    <xf numFmtId="0" fontId="0" fillId="0" borderId="40" xfId="0" applyBorder="1"/>
    <xf numFmtId="0" fontId="0" fillId="0" borderId="12" xfId="0" applyBorder="1"/>
    <xf numFmtId="0" fontId="6" fillId="4" borderId="3" xfId="0" applyFont="1" applyFill="1" applyBorder="1" applyAlignment="1">
      <alignment horizontal="center"/>
    </xf>
    <xf numFmtId="0" fontId="0" fillId="0" borderId="3" xfId="0" applyBorder="1"/>
    <xf numFmtId="0" fontId="3" fillId="3" borderId="0" xfId="0" applyFont="1" applyFill="1" applyAlignment="1">
      <alignment horizontal="center" vertical="center" wrapText="1"/>
    </xf>
    <xf numFmtId="164" fontId="2" fillId="0" borderId="0" xfId="9" applyFont="1"/>
    <xf numFmtId="0" fontId="0" fillId="0" borderId="7" xfId="0" applyBorder="1"/>
    <xf numFmtId="0" fontId="0" fillId="0" borderId="5" xfId="0" applyBorder="1"/>
    <xf numFmtId="0" fontId="0" fillId="0" borderId="4" xfId="0" applyBorder="1"/>
    <xf numFmtId="0" fontId="6" fillId="4" borderId="12" xfId="0" applyFont="1" applyFill="1" applyBorder="1" applyAlignment="1">
      <alignment horizontal="center" vertical="center"/>
    </xf>
    <xf numFmtId="0" fontId="6" fillId="4" borderId="8" xfId="0" applyFont="1" applyFill="1" applyBorder="1" applyAlignment="1">
      <alignment horizontal="center" vertical="center"/>
    </xf>
    <xf numFmtId="0" fontId="0" fillId="0" borderId="8" xfId="0" applyBorder="1"/>
    <xf numFmtId="164" fontId="2" fillId="0" borderId="0" xfId="9" applyFont="1" applyAlignment="1">
      <alignment horizontal="center" vertical="center"/>
    </xf>
    <xf numFmtId="0" fontId="6" fillId="4" borderId="7" xfId="0" applyFont="1" applyFill="1" applyBorder="1" applyAlignment="1">
      <alignment horizontal="center"/>
    </xf>
    <xf numFmtId="0" fontId="6" fillId="16" borderId="6" xfId="0" applyFont="1" applyFill="1" applyBorder="1" applyAlignment="1">
      <alignment horizontal="center" vertical="center"/>
    </xf>
    <xf numFmtId="0" fontId="0" fillId="0" borderId="6" xfId="0" applyBorder="1"/>
    <xf numFmtId="49" fontId="6" fillId="4" borderId="4" xfId="0" applyNumberFormat="1" applyFont="1" applyFill="1" applyBorder="1" applyAlignment="1">
      <alignment horizontal="center"/>
    </xf>
    <xf numFmtId="0" fontId="6" fillId="4" borderId="39" xfId="0" applyFont="1" applyFill="1" applyBorder="1" applyAlignment="1">
      <alignment horizontal="center" vertical="center"/>
    </xf>
    <xf numFmtId="14" fontId="6" fillId="4" borderId="13" xfId="0" applyNumberFormat="1" applyFont="1" applyFill="1" applyBorder="1" applyAlignment="1">
      <alignment horizontal="center"/>
    </xf>
    <xf numFmtId="0" fontId="6" fillId="4" borderId="6" xfId="0" applyFont="1" applyFill="1" applyBorder="1" applyAlignment="1">
      <alignment horizontal="center"/>
    </xf>
    <xf numFmtId="0" fontId="41" fillId="3" borderId="13" xfId="0" applyFont="1" applyFill="1" applyBorder="1" applyAlignment="1">
      <alignment horizontal="center" vertical="center"/>
    </xf>
    <xf numFmtId="0" fontId="41" fillId="3" borderId="2" xfId="0" applyFont="1" applyFill="1" applyBorder="1" applyAlignment="1">
      <alignment horizontal="center" vertical="center"/>
    </xf>
    <xf numFmtId="0" fontId="41" fillId="3" borderId="0" xfId="0" applyFont="1" applyFill="1" applyAlignment="1">
      <alignment horizontal="center" vertical="center"/>
    </xf>
    <xf numFmtId="0" fontId="41" fillId="3" borderId="6" xfId="0" applyFont="1" applyFill="1" applyBorder="1" applyAlignment="1">
      <alignment horizontal="center" vertical="center"/>
    </xf>
    <xf numFmtId="0" fontId="18" fillId="12" borderId="10" xfId="0" applyFont="1" applyFill="1" applyBorder="1" applyAlignment="1">
      <alignment horizontal="center" vertical="center"/>
    </xf>
    <xf numFmtId="0" fontId="18" fillId="12" borderId="41" xfId="0" applyFont="1" applyFill="1" applyBorder="1" applyAlignment="1">
      <alignment horizontal="center" vertical="center"/>
    </xf>
    <xf numFmtId="0" fontId="0" fillId="0" borderId="11" xfId="0" applyBorder="1"/>
    <xf numFmtId="0" fontId="0" fillId="0" borderId="41" xfId="0" applyBorder="1"/>
    <xf numFmtId="0" fontId="6" fillId="4" borderId="6" xfId="0" applyFont="1" applyFill="1" applyBorder="1" applyAlignment="1">
      <alignment horizontal="center" vertical="center"/>
    </xf>
    <xf numFmtId="164" fontId="29" fillId="2" borderId="0" xfId="9" applyFont="1" applyFill="1" applyAlignment="1">
      <alignment vertical="center"/>
    </xf>
    <xf numFmtId="0" fontId="6" fillId="4" borderId="7" xfId="0" applyFont="1" applyFill="1" applyBorder="1" applyAlignment="1">
      <alignment horizontal="center" vertical="center"/>
    </xf>
    <xf numFmtId="14" fontId="6" fillId="4" borderId="13" xfId="0" applyNumberFormat="1" applyFont="1" applyFill="1" applyBorder="1" applyAlignment="1">
      <alignment horizontal="center" vertical="center"/>
    </xf>
    <xf numFmtId="164" fontId="7" fillId="2" borderId="0" xfId="9" applyFont="1" applyFill="1" applyAlignment="1">
      <alignment vertical="center"/>
    </xf>
    <xf numFmtId="0" fontId="18" fillId="12" borderId="11" xfId="0" applyFont="1" applyFill="1" applyBorder="1" applyAlignment="1">
      <alignment horizontal="center" vertical="center"/>
    </xf>
    <xf numFmtId="0" fontId="6" fillId="4" borderId="38" xfId="0" applyFont="1" applyFill="1" applyBorder="1" applyAlignment="1">
      <alignment horizontal="center" vertical="center"/>
    </xf>
    <xf numFmtId="0" fontId="18" fillId="12" borderId="38" xfId="0" applyFont="1" applyFill="1" applyBorder="1" applyAlignment="1">
      <alignment horizontal="center" vertical="center"/>
    </xf>
    <xf numFmtId="0" fontId="18" fillId="18" borderId="10" xfId="0" applyFont="1" applyFill="1" applyBorder="1" applyAlignment="1">
      <alignment horizontal="center" vertical="center"/>
    </xf>
    <xf numFmtId="164" fontId="18" fillId="18" borderId="10" xfId="9" applyFont="1" applyFill="1" applyBorder="1" applyAlignment="1">
      <alignment horizontal="center" vertical="center"/>
    </xf>
    <xf numFmtId="0" fontId="8" fillId="0" borderId="10" xfId="0" applyFont="1" applyBorder="1" applyAlignment="1">
      <alignment horizontal="center" vertical="center"/>
    </xf>
    <xf numFmtId="0" fontId="0" fillId="0" borderId="38" xfId="0" applyBorder="1"/>
    <xf numFmtId="164" fontId="2" fillId="2" borderId="10" xfId="9" applyFont="1" applyFill="1" applyBorder="1" applyAlignment="1">
      <alignment horizontal="center" vertical="center"/>
    </xf>
    <xf numFmtId="164" fontId="15" fillId="3" borderId="0" xfId="9" applyFont="1" applyFill="1" applyAlignment="1">
      <alignment horizontal="left" vertical="center" wrapText="1"/>
    </xf>
    <xf numFmtId="164" fontId="19" fillId="3" borderId="0" xfId="9" applyFill="1"/>
    <xf numFmtId="0" fontId="5" fillId="3" borderId="9" xfId="9" applyNumberFormat="1" applyFont="1" applyFill="1" applyBorder="1" applyAlignment="1">
      <alignment horizontal="center" vertical="center" textRotation="90"/>
    </xf>
    <xf numFmtId="0" fontId="0" fillId="0" borderId="2" xfId="0" applyBorder="1"/>
    <xf numFmtId="177" fontId="2" fillId="3" borderId="17" xfId="9" applyNumberFormat="1" applyFont="1" applyFill="1" applyBorder="1" applyAlignment="1">
      <alignment horizontal="right" vertical="center"/>
    </xf>
    <xf numFmtId="164" fontId="2" fillId="2" borderId="41" xfId="9" applyFont="1" applyFill="1" applyBorder="1" applyAlignment="1">
      <alignment horizontal="right" vertical="center"/>
    </xf>
    <xf numFmtId="164" fontId="5" fillId="3" borderId="2" xfId="9" applyFont="1" applyFill="1" applyBorder="1" applyAlignment="1">
      <alignment horizontal="center" vertical="center" textRotation="90"/>
    </xf>
    <xf numFmtId="164" fontId="40" fillId="3" borderId="3" xfId="9" applyFont="1" applyFill="1" applyBorder="1" applyAlignment="1">
      <alignment horizontal="left" vertical="center" wrapText="1"/>
    </xf>
    <xf numFmtId="14" fontId="7" fillId="3" borderId="4" xfId="9" applyNumberFormat="1" applyFont="1" applyFill="1" applyBorder="1" applyAlignment="1">
      <alignment horizontal="center" vertical="center"/>
    </xf>
    <xf numFmtId="164" fontId="19" fillId="3" borderId="17" xfId="9" applyFill="1" applyBorder="1" applyAlignment="1">
      <alignment horizontal="center"/>
    </xf>
  </cellXfs>
  <cellStyles count="29">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Moeda 2" xfId="6" xr:uid="{00000000-0005-0000-0000-00002F000000}"/>
    <cellStyle name="Moeda 3" xfId="11" xr:uid="{00000000-0005-0000-0000-000034000000}"/>
    <cellStyle name="Moeda 3 2" xfId="21" xr:uid="{00000000-0005-0000-0000-00003E000000}"/>
    <cellStyle name="Moeda 3 2 2" xfId="27" xr:uid="{00000000-0005-0000-0000-000044000000}"/>
    <cellStyle name="Moeda 3 3" xfId="25" xr:uid="{00000000-0005-0000-0000-000042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8" xr:uid="{00000000-0005-0000-0000-000045000000}"/>
    <cellStyle name="Vírgula 2 2 3" xfId="26" xr:uid="{00000000-0005-0000-0000-000043000000}"/>
    <cellStyle name="Vírgula 2 3" xfId="24" xr:uid="{00000000-0005-0000-0000-000041000000}"/>
    <cellStyle name="Vírgula 2 4" xfId="23" xr:uid="{00000000-0005-0000-0000-000040000000}"/>
  </cellStyles>
  <dxfs count="15">
    <dxf>
      <font>
        <color theme="0"/>
      </font>
    </dxf>
    <dxf>
      <font>
        <color theme="0"/>
      </font>
    </dxf>
    <dxf>
      <font>
        <color theme="0"/>
      </font>
    </dxf>
    <dxf>
      <font>
        <color theme="0"/>
      </font>
    </dxf>
    <dxf>
      <font>
        <color theme="0"/>
      </font>
    </dxf>
    <dxf>
      <font>
        <color theme="0"/>
      </font>
    </dxf>
    <dxf>
      <font>
        <b/>
      </font>
      <fill>
        <patternFill>
          <bgColor rgb="FFFFFF00"/>
        </patternFill>
      </fill>
    </dxf>
    <dxf>
      <font>
        <b/>
      </font>
      <fill>
        <patternFill>
          <bgColor rgb="FFFFFF00"/>
        </patternFill>
      </fill>
    </dxf>
    <dxf>
      <font>
        <color theme="0"/>
      </font>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85725</xdr:colOff>
      <xdr:row>1</xdr:row>
      <xdr:rowOff>76200</xdr:rowOff>
    </xdr:from>
    <xdr:ext cx="1378324" cy="537881"/>
    <xdr:pic>
      <xdr:nvPicPr>
        <xdr:cNvPr id="5" name="u244_img" descr="BREENERGY - Brazilian Energy Efficiency">
          <a:extLst>
            <a:ext uri="{FF2B5EF4-FFF2-40B4-BE49-F238E27FC236}">
              <a16:creationId xmlns:a16="http://schemas.microsoft.com/office/drawing/2014/main" id="{00000000-0008-0000-0000-000005000000}"/>
            </a:ext>
          </a:extLst>
        </xdr:cNvPr>
        <xdr:cNvPicPr>
          <a:picLocks noChangeAspect="1" noChangeArrowheads="1"/>
        </xdr:cNvPicPr>
      </xdr:nvPicPr>
      <xdr:blipFill rotWithShape="1">
        <a:blip xmlns:r="http://schemas.openxmlformats.org/officeDocument/2006/relationships" r:embed="rId1"/>
        <a:srcRect r="33152" b="16326"/>
        <a:stretch>
          <a:fillRect/>
        </a:stretch>
      </xdr:blipFill>
      <xdr:spPr bwMode="auto">
        <a:xfrm>
          <a:off x="695325" y="276225"/>
          <a:ext cx="1378324" cy="537881"/>
        </a:xfrm>
        <a:prstGeom prst="rect">
          <a:avLst/>
        </a:prstGeom>
        <a:noFill/>
        <a:ln>
          <a:prstDash val="solid"/>
        </a:ln>
      </xdr:spPr>
    </xdr:pic>
    <xdr:clientData/>
  </xdr:oneCellAnchor>
  <xdr:oneCellAnchor>
    <xdr:from>
      <xdr:col>11</xdr:col>
      <xdr:colOff>0</xdr:colOff>
      <xdr:row>32</xdr:row>
      <xdr:rowOff>0</xdr:rowOff>
    </xdr:from>
    <xdr:ext cx="1533525" cy="819150"/>
    <xdr:pic>
      <xdr:nvPicPr>
        <xdr:cNvPr id="2" name="Imagem 5">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8429625" y="7286625"/>
          <a:ext cx="1533525" cy="819150"/>
        </a:xfrm>
        <a:prstGeom prst="rect">
          <a:avLst/>
        </a:prstGeom>
        <a:noFill/>
        <a:ln>
          <a:noFill/>
          <a:prstDash val="solid"/>
        </a:ln>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95</xdr:row>
      <xdr:rowOff>0</xdr:rowOff>
    </xdr:from>
    <xdr:to>
      <xdr:col>8</xdr:col>
      <xdr:colOff>285190</xdr:colOff>
      <xdr:row>108</xdr:row>
      <xdr:rowOff>142315</xdr:rowOff>
    </xdr:to>
    <xdr:pic>
      <xdr:nvPicPr>
        <xdr:cNvPr id="13" name="Imagem 12">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000375" y="16678275"/>
          <a:ext cx="2971240" cy="2904564"/>
        </a:xfrm>
        <a:prstGeom prst="rect">
          <a:avLst/>
        </a:prstGeom>
        <a:noFill/>
        <a:ln>
          <a:prstDash val="solid"/>
        </a:ln>
      </xdr:spPr>
    </xdr:pic>
    <xdr:clientData/>
  </xdr:twoCellAnchor>
  <xdr:twoCellAnchor editAs="oneCell">
    <xdr:from>
      <xdr:col>11</xdr:col>
      <xdr:colOff>28575</xdr:colOff>
      <xdr:row>67</xdr:row>
      <xdr:rowOff>28575</xdr:rowOff>
    </xdr:from>
    <xdr:to>
      <xdr:col>13</xdr:col>
      <xdr:colOff>1020042</xdr:colOff>
      <xdr:row>81</xdr:row>
      <xdr:rowOff>12703</xdr:rowOff>
    </xdr:to>
    <xdr:pic>
      <xdr:nvPicPr>
        <xdr:cNvPr id="2" name="Imagem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stretch>
          <a:fillRect/>
        </a:stretch>
      </xdr:blipFill>
      <xdr:spPr>
        <a:xfrm>
          <a:off x="7839075" y="14125575"/>
          <a:ext cx="3086967" cy="2784478"/>
        </a:xfrm>
        <a:prstGeom prst="rect">
          <a:avLst/>
        </a:prstGeom>
        <a:ln>
          <a:prstDash val="solid"/>
        </a:ln>
      </xdr:spPr>
    </xdr:pic>
    <xdr:clientData/>
  </xdr:twoCellAnchor>
  <xdr:oneCellAnchor>
    <xdr:from>
      <xdr:col>1</xdr:col>
      <xdr:colOff>51766</xdr:colOff>
      <xdr:row>1</xdr:row>
      <xdr:rowOff>67503</xdr:rowOff>
    </xdr:from>
    <xdr:ext cx="1378324" cy="537881"/>
    <xdr:pic>
      <xdr:nvPicPr>
        <xdr:cNvPr id="7" name="u244_img" descr="BREENERGY - Brazilian Energy Efficiency">
          <a:extLst>
            <a:ext uri="{FF2B5EF4-FFF2-40B4-BE49-F238E27FC236}">
              <a16:creationId xmlns:a16="http://schemas.microsoft.com/office/drawing/2014/main" id="{00000000-0008-0000-0100-000007000000}"/>
            </a:ext>
          </a:extLst>
        </xdr:cNvPr>
        <xdr:cNvPicPr>
          <a:picLocks noChangeAspect="1" noChangeArrowheads="1"/>
        </xdr:cNvPicPr>
      </xdr:nvPicPr>
      <xdr:blipFill rotWithShape="1">
        <a:blip xmlns:r="http://schemas.openxmlformats.org/officeDocument/2006/relationships" r:embed="rId3"/>
        <a:srcRect r="33152" b="16326"/>
        <a:stretch>
          <a:fillRect/>
        </a:stretch>
      </xdr:blipFill>
      <xdr:spPr bwMode="auto">
        <a:xfrm>
          <a:off x="889966" y="267528"/>
          <a:ext cx="1378324" cy="537881"/>
        </a:xfrm>
        <a:prstGeom prst="rect">
          <a:avLst/>
        </a:prstGeom>
        <a:noFill/>
        <a:ln>
          <a:prstDash val="solid"/>
        </a:ln>
      </xdr:spPr>
    </xdr:pic>
    <xdr:clientData/>
  </xdr:oneCellAnchor>
  <xdr:oneCellAnchor>
    <xdr:from>
      <xdr:col>4</xdr:col>
      <xdr:colOff>0</xdr:colOff>
      <xdr:row>110</xdr:row>
      <xdr:rowOff>114300</xdr:rowOff>
    </xdr:from>
    <xdr:ext cx="3184071" cy="2933700"/>
    <xdr:pic>
      <xdr:nvPicPr>
        <xdr:cNvPr id="14" name="Imagem 13">
          <a:extLst>
            <a:ext uri="{FF2B5EF4-FFF2-40B4-BE49-F238E27FC236}">
              <a16:creationId xmlns:a16="http://schemas.microsoft.com/office/drawing/2014/main" id="{00000000-0008-0000-0100-00000E000000}"/>
            </a:ext>
          </a:extLst>
        </xdr:cNvPr>
        <xdr:cNvPicPr>
          <a:picLocks noChangeAspect="1"/>
        </xdr:cNvPicPr>
      </xdr:nvPicPr>
      <xdr:blipFill>
        <a:blip xmlns:r="http://schemas.openxmlformats.org/officeDocument/2006/relationships" r:embed="rId4"/>
        <a:srcRect/>
        <a:stretch>
          <a:fillRect/>
        </a:stretch>
      </xdr:blipFill>
      <xdr:spPr bwMode="auto">
        <a:xfrm>
          <a:off x="3000375" y="19973925"/>
          <a:ext cx="3184071" cy="2933700"/>
        </a:xfrm>
        <a:prstGeom prst="rect">
          <a:avLst/>
        </a:prstGeom>
        <a:noFill/>
        <a:ln>
          <a:noFill/>
          <a:prstDash val="solid"/>
        </a:ln>
      </xdr:spPr>
    </xdr:pic>
    <xdr:clientData/>
  </xdr:oneCellAnchor>
  <xdr:oneCellAnchor>
    <xdr:from>
      <xdr:col>9</xdr:col>
      <xdr:colOff>142875</xdr:colOff>
      <xdr:row>95</xdr:row>
      <xdr:rowOff>0</xdr:rowOff>
    </xdr:from>
    <xdr:ext cx="2779940" cy="2876550"/>
    <xdr:pic>
      <xdr:nvPicPr>
        <xdr:cNvPr id="15" name="Imagem 2">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5"/>
        <a:srcRect/>
        <a:stretch>
          <a:fillRect/>
        </a:stretch>
      </xdr:blipFill>
      <xdr:spPr bwMode="auto">
        <a:xfrm>
          <a:off x="6524625" y="16678275"/>
          <a:ext cx="2779940" cy="2876550"/>
        </a:xfrm>
        <a:prstGeom prst="rect">
          <a:avLst/>
        </a:prstGeom>
        <a:noFill/>
        <a:ln>
          <a:noFill/>
          <a:prstDash val="solid"/>
        </a:ln>
      </xdr:spPr>
    </xdr:pic>
    <xdr:clientData/>
  </xdr:oneCellAnchor>
  <xdr:oneCellAnchor>
    <xdr:from>
      <xdr:col>9</xdr:col>
      <xdr:colOff>142875</xdr:colOff>
      <xdr:row>110</xdr:row>
      <xdr:rowOff>125506</xdr:rowOff>
    </xdr:from>
    <xdr:ext cx="2779940" cy="2876550"/>
    <xdr:pic>
      <xdr:nvPicPr>
        <xdr:cNvPr id="16" name="Imagem 2">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5"/>
        <a:srcRect/>
        <a:stretch>
          <a:fillRect/>
        </a:stretch>
      </xdr:blipFill>
      <xdr:spPr bwMode="auto">
        <a:xfrm>
          <a:off x="6524625" y="19985131"/>
          <a:ext cx="2779940" cy="2876550"/>
        </a:xfrm>
        <a:prstGeom prst="rect">
          <a:avLst/>
        </a:prstGeom>
        <a:noFill/>
        <a:ln>
          <a:noFill/>
          <a:prstDash val="solid"/>
        </a:ln>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11</xdr:col>
      <xdr:colOff>28575</xdr:colOff>
      <xdr:row>67</xdr:row>
      <xdr:rowOff>28575</xdr:rowOff>
    </xdr:from>
    <xdr:to>
      <xdr:col>13</xdr:col>
      <xdr:colOff>1020042</xdr:colOff>
      <xdr:row>81</xdr:row>
      <xdr:rowOff>12703</xdr:rowOff>
    </xdr:to>
    <xdr:pic>
      <xdr:nvPicPr>
        <xdr:cNvPr id="2" name="Imagem 1">
          <a:extLst>
            <a:ext uri="{FF2B5EF4-FFF2-40B4-BE49-F238E27FC236}">
              <a16:creationId xmlns:a16="http://schemas.microsoft.com/office/drawing/2014/main" id="{83047957-40D8-4139-B5C9-E8E150DFEA30}"/>
            </a:ext>
          </a:extLst>
        </xdr:cNvPr>
        <xdr:cNvPicPr>
          <a:picLocks noChangeAspect="1"/>
        </xdr:cNvPicPr>
      </xdr:nvPicPr>
      <xdr:blipFill>
        <a:blip xmlns:r="http://schemas.openxmlformats.org/officeDocument/2006/relationships" r:embed="rId1"/>
        <a:stretch>
          <a:fillRect/>
        </a:stretch>
      </xdr:blipFill>
      <xdr:spPr>
        <a:xfrm>
          <a:off x="7839075" y="14154150"/>
          <a:ext cx="3086967" cy="2784478"/>
        </a:xfrm>
        <a:prstGeom prst="rect">
          <a:avLst/>
        </a:prstGeom>
        <a:ln>
          <a:prstDash val="soli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28575</xdr:colOff>
      <xdr:row>67</xdr:row>
      <xdr:rowOff>28575</xdr:rowOff>
    </xdr:from>
    <xdr:to>
      <xdr:col>13</xdr:col>
      <xdr:colOff>1020042</xdr:colOff>
      <xdr:row>81</xdr:row>
      <xdr:rowOff>12703</xdr:rowOff>
    </xdr:to>
    <xdr:pic>
      <xdr:nvPicPr>
        <xdr:cNvPr id="2" name="Imagem 1">
          <a:extLst>
            <a:ext uri="{FF2B5EF4-FFF2-40B4-BE49-F238E27FC236}">
              <a16:creationId xmlns:a16="http://schemas.microsoft.com/office/drawing/2014/main" id="{2A936972-B698-4B04-A997-81B05A6C40C4}"/>
            </a:ext>
          </a:extLst>
        </xdr:cNvPr>
        <xdr:cNvPicPr>
          <a:picLocks noChangeAspect="1"/>
        </xdr:cNvPicPr>
      </xdr:nvPicPr>
      <xdr:blipFill>
        <a:blip xmlns:r="http://schemas.openxmlformats.org/officeDocument/2006/relationships" r:embed="rId1"/>
        <a:stretch>
          <a:fillRect/>
        </a:stretch>
      </xdr:blipFill>
      <xdr:spPr>
        <a:xfrm>
          <a:off x="7839075" y="14154150"/>
          <a:ext cx="3086967" cy="2784478"/>
        </a:xfrm>
        <a:prstGeom prst="rect">
          <a:avLst/>
        </a:prstGeom>
        <a:ln>
          <a:prstDash val="soli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28575</xdr:colOff>
      <xdr:row>67</xdr:row>
      <xdr:rowOff>28575</xdr:rowOff>
    </xdr:from>
    <xdr:to>
      <xdr:col>13</xdr:col>
      <xdr:colOff>1020042</xdr:colOff>
      <xdr:row>81</xdr:row>
      <xdr:rowOff>12703</xdr:rowOff>
    </xdr:to>
    <xdr:pic>
      <xdr:nvPicPr>
        <xdr:cNvPr id="2" name="Imagem 1">
          <a:extLst>
            <a:ext uri="{FF2B5EF4-FFF2-40B4-BE49-F238E27FC236}">
              <a16:creationId xmlns:a16="http://schemas.microsoft.com/office/drawing/2014/main" id="{5504B7C3-8F6F-4952-B3D1-C8EE34E8BFC9}"/>
            </a:ext>
          </a:extLst>
        </xdr:cNvPr>
        <xdr:cNvPicPr>
          <a:picLocks noChangeAspect="1"/>
        </xdr:cNvPicPr>
      </xdr:nvPicPr>
      <xdr:blipFill>
        <a:blip xmlns:r="http://schemas.openxmlformats.org/officeDocument/2006/relationships" r:embed="rId1"/>
        <a:stretch>
          <a:fillRect/>
        </a:stretch>
      </xdr:blipFill>
      <xdr:spPr>
        <a:xfrm>
          <a:off x="7839075" y="14154150"/>
          <a:ext cx="3086967" cy="2784478"/>
        </a:xfrm>
        <a:prstGeom prst="rect">
          <a:avLst/>
        </a:prstGeom>
        <a:ln>
          <a:prstDash val="soli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28575</xdr:colOff>
      <xdr:row>67</xdr:row>
      <xdr:rowOff>28575</xdr:rowOff>
    </xdr:from>
    <xdr:to>
      <xdr:col>13</xdr:col>
      <xdr:colOff>1020042</xdr:colOff>
      <xdr:row>81</xdr:row>
      <xdr:rowOff>12703</xdr:rowOff>
    </xdr:to>
    <xdr:pic>
      <xdr:nvPicPr>
        <xdr:cNvPr id="2" name="Imagem 1">
          <a:extLst>
            <a:ext uri="{FF2B5EF4-FFF2-40B4-BE49-F238E27FC236}">
              <a16:creationId xmlns:a16="http://schemas.microsoft.com/office/drawing/2014/main" id="{C65DD95F-A82E-40EE-876A-484D779F8D38}"/>
            </a:ext>
          </a:extLst>
        </xdr:cNvPr>
        <xdr:cNvPicPr>
          <a:picLocks noChangeAspect="1"/>
        </xdr:cNvPicPr>
      </xdr:nvPicPr>
      <xdr:blipFill>
        <a:blip xmlns:r="http://schemas.openxmlformats.org/officeDocument/2006/relationships" r:embed="rId1"/>
        <a:stretch>
          <a:fillRect/>
        </a:stretch>
      </xdr:blipFill>
      <xdr:spPr>
        <a:xfrm>
          <a:off x="7839075" y="14154150"/>
          <a:ext cx="3086967" cy="2784478"/>
        </a:xfrm>
        <a:prstGeom prst="rect">
          <a:avLst/>
        </a:prstGeom>
        <a:ln>
          <a:prstDash val="solid"/>
        </a:ln>
      </xdr:spPr>
    </xdr:pic>
    <xdr:clientData/>
  </xdr:twoCellAnchor>
</xdr:wsDr>
</file>

<file path=xl/drawings/drawing7.xml><?xml version="1.0" encoding="utf-8"?>
<xdr:wsDr xmlns:xdr="http://schemas.openxmlformats.org/drawingml/2006/spreadsheetDrawing" xmlns:a="http://schemas.openxmlformats.org/drawingml/2006/main">
  <xdr:oneCellAnchor>
    <xdr:from>
      <xdr:col>1</xdr:col>
      <xdr:colOff>336179</xdr:colOff>
      <xdr:row>1</xdr:row>
      <xdr:rowOff>67236</xdr:rowOff>
    </xdr:from>
    <xdr:ext cx="1378324" cy="537881"/>
    <xdr:pic>
      <xdr:nvPicPr>
        <xdr:cNvPr id="3" name="u244_img" descr="BREENERGY - Brazilian Energy Efficiency">
          <a:extLst>
            <a:ext uri="{FF2B5EF4-FFF2-40B4-BE49-F238E27FC236}">
              <a16:creationId xmlns:a16="http://schemas.microsoft.com/office/drawing/2014/main" id="{00000000-0008-0000-0200-000003000000}"/>
            </a:ext>
          </a:extLst>
        </xdr:cNvPr>
        <xdr:cNvPicPr>
          <a:picLocks noChangeAspect="1" noChangeArrowheads="1"/>
        </xdr:cNvPicPr>
      </xdr:nvPicPr>
      <xdr:blipFill rotWithShape="1">
        <a:blip xmlns:r="http://schemas.openxmlformats.org/officeDocument/2006/relationships" r:embed="rId1"/>
        <a:srcRect r="33152" b="16326"/>
        <a:stretch>
          <a:fillRect/>
        </a:stretch>
      </xdr:blipFill>
      <xdr:spPr bwMode="auto">
        <a:xfrm>
          <a:off x="336179" y="67236"/>
          <a:ext cx="1378324" cy="537881"/>
        </a:xfrm>
        <a:prstGeom prst="rect">
          <a:avLst/>
        </a:prstGeom>
        <a:noFill/>
        <a:ln>
          <a:prstDash val="solid"/>
        </a:ln>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3">
    <tabColor theme="9" tint="-0.249977111117893"/>
    <pageSetUpPr fitToPage="1"/>
  </sheetPr>
  <dimension ref="B1:AV132"/>
  <sheetViews>
    <sheetView showGridLines="0" tabSelected="1" view="pageBreakPreview" topLeftCell="A46" zoomScaleNormal="100" zoomScaleSheetLayoutView="100" zoomScalePageLayoutView="55" workbookViewId="0">
      <selection activeCell="B63" sqref="B63:N63"/>
    </sheetView>
  </sheetViews>
  <sheetFormatPr defaultColWidth="9.140625" defaultRowHeight="12.75" x14ac:dyDescent="0.2"/>
  <cols>
    <col min="1" max="1" width="9.140625" style="168" customWidth="1"/>
    <col min="2" max="2" width="9.28515625" style="168" customWidth="1"/>
    <col min="3" max="3" width="14.28515625" style="168" customWidth="1"/>
    <col min="4" max="4" width="9.140625" style="168" customWidth="1"/>
    <col min="5" max="5" width="15.5703125" style="168" customWidth="1"/>
    <col min="6" max="7" width="9.5703125" style="168" customWidth="1"/>
    <col min="8" max="8" width="9.140625" style="168" customWidth="1"/>
    <col min="9" max="9" width="17" style="168" bestFit="1" customWidth="1"/>
    <col min="10" max="10" width="9.140625" style="168" customWidth="1"/>
    <col min="11" max="11" width="14.5703125" style="168" customWidth="1"/>
    <col min="12" max="12" width="11.42578125" style="168" bestFit="1" customWidth="1"/>
    <col min="13" max="13" width="11.85546875" style="168" bestFit="1" customWidth="1"/>
    <col min="14" max="14" width="8.42578125" style="168" customWidth="1"/>
    <col min="15" max="15" width="9.28515625" style="169" customWidth="1"/>
    <col min="16" max="16" width="17.42578125" style="170" customWidth="1"/>
    <col min="17" max="17" width="39.85546875" style="171" bestFit="1" customWidth="1"/>
    <col min="18" max="18" width="37.5703125" style="171" bestFit="1" customWidth="1"/>
    <col min="19" max="19" width="35.7109375" style="171" bestFit="1" customWidth="1"/>
    <col min="20" max="20" width="43.5703125" style="171" bestFit="1" customWidth="1"/>
    <col min="21" max="21" width="33.85546875" style="171" bestFit="1" customWidth="1"/>
    <col min="22" max="22" width="37.85546875" style="171" bestFit="1" customWidth="1"/>
    <col min="23" max="23" width="42.42578125" style="171" bestFit="1" customWidth="1"/>
    <col min="24" max="24" width="33.85546875" style="171" bestFit="1" customWidth="1"/>
    <col min="25" max="25" width="42.28515625" style="171" bestFit="1" customWidth="1"/>
    <col min="26" max="26" width="41.7109375" style="171" bestFit="1" customWidth="1"/>
    <col min="27" max="27" width="45.28515625" style="171" bestFit="1" customWidth="1"/>
    <col min="28" max="28" width="42.42578125" style="171" bestFit="1" customWidth="1"/>
    <col min="29" max="29" width="15.140625" style="171" bestFit="1" customWidth="1"/>
    <col min="30" max="30" width="24" style="171" bestFit="1" customWidth="1"/>
    <col min="31" max="31" width="23.28515625" style="171" customWidth="1"/>
    <col min="32" max="32" width="20.85546875" style="171" bestFit="1" customWidth="1"/>
    <col min="33" max="33" width="25.7109375" style="171" bestFit="1" customWidth="1"/>
    <col min="34" max="34" width="12.5703125" style="143" bestFit="1" customWidth="1"/>
    <col min="35" max="35" width="9.140625" style="143" customWidth="1"/>
    <col min="36" max="36" width="12.5703125" style="172" customWidth="1"/>
    <col min="37" max="42" width="9.28515625" style="169" customWidth="1"/>
    <col min="43" max="43" width="9.28515625" style="168" customWidth="1"/>
    <col min="44" max="48" width="9.140625" style="168" customWidth="1"/>
    <col min="49" max="16384" width="9.140625" style="168"/>
  </cols>
  <sheetData>
    <row r="1" spans="2:46" ht="13.5" customHeight="1" thickBot="1" x14ac:dyDescent="0.25"/>
    <row r="2" spans="2:46" ht="15" customHeight="1" x14ac:dyDescent="0.25">
      <c r="B2" s="88"/>
      <c r="C2" s="89"/>
      <c r="D2" s="323" t="s">
        <v>0</v>
      </c>
      <c r="E2" s="324"/>
      <c r="F2" s="324"/>
      <c r="G2" s="324"/>
      <c r="H2" s="330" t="s">
        <v>1</v>
      </c>
      <c r="I2" s="324"/>
      <c r="J2" s="324"/>
      <c r="K2" s="319"/>
      <c r="L2" s="90" t="s">
        <v>2</v>
      </c>
      <c r="M2" s="326" t="s">
        <v>3</v>
      </c>
      <c r="N2" s="319"/>
      <c r="O2" s="48"/>
      <c r="P2" s="309"/>
      <c r="Q2" s="170"/>
      <c r="R2" s="170"/>
      <c r="S2" s="170"/>
      <c r="T2" s="170"/>
      <c r="U2" s="170"/>
      <c r="V2" s="170"/>
      <c r="W2" s="170"/>
      <c r="X2" s="170"/>
      <c r="Y2" s="170"/>
      <c r="AK2" s="48"/>
      <c r="AL2" s="48"/>
      <c r="AM2" s="48"/>
      <c r="AN2" s="48"/>
      <c r="AO2" s="48"/>
      <c r="AP2" s="48"/>
    </row>
    <row r="3" spans="2:46" ht="16.5" customHeight="1" x14ac:dyDescent="0.25">
      <c r="B3" s="91"/>
      <c r="C3" s="92"/>
      <c r="D3" s="332" t="s">
        <v>4</v>
      </c>
      <c r="E3" s="318"/>
      <c r="F3" s="318"/>
      <c r="G3" s="328"/>
      <c r="H3" s="331">
        <f ca="1">TODAY()</f>
        <v>44907</v>
      </c>
      <c r="I3" s="318"/>
      <c r="J3" s="318"/>
      <c r="K3" s="328"/>
      <c r="L3" s="93" t="s">
        <v>5</v>
      </c>
      <c r="M3" s="327" t="s">
        <v>6</v>
      </c>
      <c r="N3" s="328"/>
      <c r="O3" s="49"/>
      <c r="P3" s="310"/>
      <c r="Q3" s="170"/>
      <c r="R3" s="170"/>
      <c r="S3" s="170"/>
      <c r="T3" s="170"/>
      <c r="U3" s="170"/>
      <c r="V3" s="170"/>
      <c r="W3" s="144"/>
      <c r="X3" s="170"/>
      <c r="Y3" s="170"/>
      <c r="AJ3" s="173"/>
      <c r="AK3" s="49"/>
      <c r="AL3" s="49"/>
      <c r="AM3" s="49"/>
      <c r="AN3" s="49"/>
      <c r="AO3" s="49"/>
      <c r="AP3" s="49"/>
      <c r="AQ3" s="34"/>
      <c r="AT3" s="174"/>
    </row>
    <row r="4" spans="2:46" ht="17.25" customHeight="1" thickBot="1" x14ac:dyDescent="0.3">
      <c r="B4" s="94"/>
      <c r="C4" s="95"/>
      <c r="D4" s="315"/>
      <c r="E4" s="316"/>
      <c r="F4" s="316"/>
      <c r="G4" s="316"/>
      <c r="H4" s="96"/>
      <c r="I4" s="162"/>
      <c r="J4" s="162"/>
      <c r="K4" s="97"/>
      <c r="L4" s="160" t="s">
        <v>7</v>
      </c>
      <c r="M4" s="329" t="s">
        <v>8</v>
      </c>
      <c r="N4" s="321"/>
      <c r="O4" s="49"/>
      <c r="P4" s="175"/>
      <c r="Q4" s="170"/>
      <c r="R4" s="170"/>
      <c r="S4" s="170"/>
      <c r="T4" s="170"/>
      <c r="U4" s="170"/>
      <c r="V4" s="170"/>
      <c r="W4" s="144"/>
      <c r="X4" s="170"/>
      <c r="Y4" s="170"/>
      <c r="AJ4" s="173"/>
      <c r="AK4" s="49"/>
      <c r="AL4" s="49"/>
      <c r="AM4" s="49"/>
      <c r="AN4" s="49"/>
      <c r="AO4" s="49"/>
      <c r="AP4" s="49"/>
      <c r="AQ4" s="34"/>
    </row>
    <row r="5" spans="2:46" ht="17.25" customHeight="1" x14ac:dyDescent="0.2">
      <c r="B5" s="176"/>
      <c r="C5" s="177"/>
      <c r="D5" s="59"/>
      <c r="E5" s="59"/>
      <c r="F5" s="59"/>
      <c r="G5" s="59"/>
      <c r="H5" s="59"/>
      <c r="I5" s="59"/>
      <c r="J5" s="59"/>
      <c r="K5" s="59"/>
      <c r="L5" s="59"/>
      <c r="M5" s="59"/>
      <c r="N5" s="63"/>
      <c r="O5" s="35"/>
      <c r="P5" s="309"/>
      <c r="Q5" s="144"/>
      <c r="R5" s="144"/>
      <c r="S5" s="144"/>
      <c r="T5" s="144"/>
      <c r="U5" s="144"/>
      <c r="V5" s="144"/>
      <c r="W5" s="144"/>
      <c r="X5" s="170"/>
      <c r="Y5" s="170"/>
      <c r="AJ5" s="173"/>
      <c r="AK5" s="35"/>
      <c r="AL5" s="35"/>
      <c r="AM5" s="35"/>
      <c r="AN5" s="35"/>
      <c r="AO5" s="35"/>
      <c r="AP5" s="35"/>
      <c r="AQ5" s="35"/>
    </row>
    <row r="6" spans="2:46" ht="16.5" customHeight="1" x14ac:dyDescent="0.2">
      <c r="B6" s="64"/>
      <c r="C6" s="57" t="s">
        <v>9</v>
      </c>
      <c r="D6" s="100" t="s">
        <v>3</v>
      </c>
      <c r="F6" s="57" t="s">
        <v>10</v>
      </c>
      <c r="G6" s="100" t="s">
        <v>11</v>
      </c>
      <c r="I6" s="59"/>
      <c r="J6" s="59"/>
      <c r="K6" s="59"/>
      <c r="L6" s="59"/>
      <c r="M6" s="59"/>
      <c r="N6" s="63"/>
      <c r="O6" s="35"/>
      <c r="P6" s="310"/>
      <c r="Q6" s="175"/>
      <c r="R6" s="175"/>
      <c r="S6" s="170"/>
      <c r="T6" s="170"/>
      <c r="U6" s="170"/>
      <c r="V6" s="170"/>
      <c r="W6" s="144"/>
      <c r="X6" s="170"/>
      <c r="Y6" s="170"/>
      <c r="AJ6" s="173"/>
      <c r="AK6" s="35"/>
      <c r="AL6" s="35"/>
      <c r="AM6" s="35"/>
      <c r="AN6" s="35"/>
      <c r="AO6" s="35"/>
      <c r="AP6" s="35"/>
      <c r="AQ6" s="35"/>
    </row>
    <row r="7" spans="2:46" ht="16.5" customHeight="1" x14ac:dyDescent="0.2">
      <c r="B7" s="64"/>
      <c r="C7" s="61"/>
      <c r="D7" s="59"/>
      <c r="E7" s="59"/>
      <c r="F7" s="59"/>
      <c r="G7" s="59"/>
      <c r="H7" s="59"/>
      <c r="I7" s="59"/>
      <c r="J7" s="59"/>
      <c r="K7" s="59"/>
      <c r="L7" s="59"/>
      <c r="M7" s="59"/>
      <c r="N7" s="63"/>
      <c r="O7" s="36"/>
      <c r="P7" s="175"/>
      <c r="Q7" s="175"/>
      <c r="R7" s="175"/>
      <c r="S7" s="170"/>
      <c r="T7" s="170"/>
      <c r="U7" s="170"/>
      <c r="V7" s="170"/>
      <c r="W7" s="144"/>
      <c r="X7" s="170"/>
      <c r="Y7" s="170"/>
      <c r="AJ7" s="173"/>
      <c r="AK7" s="36"/>
      <c r="AL7" s="36"/>
      <c r="AM7" s="36"/>
      <c r="AN7" s="36"/>
      <c r="AO7" s="36"/>
      <c r="AP7" s="36"/>
      <c r="AQ7" s="36"/>
    </row>
    <row r="8" spans="2:46" ht="16.5" customHeight="1" x14ac:dyDescent="0.2">
      <c r="B8" s="176"/>
      <c r="C8" s="57" t="s">
        <v>12</v>
      </c>
      <c r="D8" s="98"/>
      <c r="E8" s="68" t="s">
        <v>13</v>
      </c>
      <c r="F8" s="57"/>
      <c r="G8" s="59" t="s">
        <v>14</v>
      </c>
      <c r="H8" s="98"/>
      <c r="I8" s="59" t="s">
        <v>15</v>
      </c>
      <c r="J8" s="59"/>
      <c r="K8" s="59" t="s">
        <v>16</v>
      </c>
      <c r="L8" s="177"/>
      <c r="M8" s="177"/>
      <c r="N8" s="178"/>
      <c r="O8" s="35"/>
      <c r="P8" s="309"/>
      <c r="Q8" s="144"/>
      <c r="R8" s="144"/>
      <c r="S8" s="144"/>
      <c r="T8" s="144"/>
      <c r="U8" s="144"/>
      <c r="V8" s="144"/>
      <c r="W8" s="144"/>
      <c r="X8" s="144"/>
      <c r="Y8" s="144"/>
      <c r="Z8" s="144"/>
      <c r="AA8" s="144"/>
      <c r="AB8" s="144"/>
      <c r="AC8" s="144"/>
      <c r="AD8" s="144"/>
      <c r="AE8" s="144"/>
      <c r="AF8" s="144"/>
      <c r="AJ8" s="173"/>
      <c r="AK8" s="35"/>
      <c r="AL8" s="35"/>
      <c r="AM8" s="35"/>
      <c r="AN8" s="35"/>
      <c r="AO8" s="35"/>
      <c r="AP8" s="35"/>
      <c r="AQ8" s="35"/>
    </row>
    <row r="9" spans="2:46" ht="16.5" customHeight="1" x14ac:dyDescent="0.2">
      <c r="B9" s="176"/>
      <c r="C9" s="100" t="s">
        <v>17</v>
      </c>
      <c r="D9" s="56"/>
      <c r="E9" s="100" t="str">
        <f>M2&amp;"-"&amp;G6&amp;"01"</f>
        <v>53446-101</v>
      </c>
      <c r="F9" s="56"/>
      <c r="G9" s="179" t="s">
        <v>18</v>
      </c>
      <c r="H9" s="56"/>
      <c r="I9" s="180" t="s">
        <v>19</v>
      </c>
      <c r="J9" s="61"/>
      <c r="K9" s="181">
        <v>295.01674078815307</v>
      </c>
      <c r="L9" s="177"/>
      <c r="M9" s="177"/>
      <c r="N9" s="178"/>
      <c r="O9" s="42"/>
      <c r="P9" s="310"/>
      <c r="Q9" s="175"/>
      <c r="R9" s="145"/>
      <c r="S9" s="170"/>
      <c r="T9" s="170"/>
      <c r="U9" s="170"/>
      <c r="V9" s="170"/>
      <c r="W9" s="144"/>
      <c r="X9" s="170"/>
      <c r="Y9" s="170"/>
      <c r="AJ9" s="173"/>
      <c r="AK9" s="42"/>
      <c r="AL9" s="42"/>
      <c r="AM9" s="42"/>
      <c r="AN9" s="42"/>
      <c r="AO9" s="42"/>
      <c r="AP9" s="42"/>
      <c r="AQ9" s="163"/>
    </row>
    <row r="10" spans="2:46" ht="17.25" customHeight="1" thickBot="1" x14ac:dyDescent="0.25">
      <c r="B10" s="65"/>
      <c r="C10" s="58"/>
      <c r="D10" s="99"/>
      <c r="E10" s="66"/>
      <c r="F10" s="66"/>
      <c r="G10" s="99"/>
      <c r="H10" s="66"/>
      <c r="I10" s="66"/>
      <c r="J10" s="66"/>
      <c r="K10" s="66"/>
      <c r="L10" s="66"/>
      <c r="M10" s="66"/>
      <c r="N10" s="67"/>
      <c r="O10" s="37"/>
      <c r="Q10" s="175"/>
      <c r="R10" s="145"/>
      <c r="S10" s="170"/>
      <c r="T10" s="170"/>
      <c r="U10" s="170"/>
      <c r="V10" s="170"/>
      <c r="W10" s="144"/>
      <c r="X10" s="170"/>
      <c r="Y10" s="170"/>
      <c r="AK10" s="37"/>
      <c r="AL10" s="37"/>
      <c r="AM10" s="37"/>
      <c r="AN10" s="37"/>
      <c r="AO10" s="37"/>
      <c r="AP10" s="37"/>
      <c r="AQ10" s="37"/>
    </row>
    <row r="11" spans="2:46" ht="17.25" customHeight="1" thickBot="1" x14ac:dyDescent="0.3">
      <c r="B11" s="312" t="s">
        <v>20</v>
      </c>
      <c r="C11" s="313"/>
      <c r="D11" s="313"/>
      <c r="E11" s="313"/>
      <c r="F11" s="313"/>
      <c r="G11" s="313"/>
      <c r="H11" s="313"/>
      <c r="I11" s="313"/>
      <c r="J11" s="313"/>
      <c r="K11" s="313"/>
      <c r="L11" s="313"/>
      <c r="M11" s="313"/>
      <c r="N11" s="314"/>
      <c r="O11" s="36"/>
      <c r="P11" s="309"/>
      <c r="Q11" s="144"/>
      <c r="R11" s="144"/>
      <c r="S11" s="144"/>
      <c r="T11" s="144"/>
      <c r="U11" s="144"/>
      <c r="V11" s="144"/>
      <c r="W11" s="144"/>
      <c r="X11" s="182"/>
      <c r="Y11" s="182"/>
      <c r="Z11" s="182"/>
      <c r="AA11" s="182"/>
      <c r="AB11" s="182"/>
      <c r="AC11" s="182"/>
      <c r="AD11" s="182"/>
      <c r="AE11" s="182"/>
      <c r="AJ11" s="183"/>
      <c r="AK11" s="36"/>
      <c r="AL11" s="36"/>
      <c r="AM11" s="36"/>
      <c r="AN11" s="36"/>
      <c r="AO11" s="36"/>
      <c r="AP11" s="36"/>
      <c r="AQ11" s="36"/>
    </row>
    <row r="12" spans="2:46" ht="16.5" customHeight="1" x14ac:dyDescent="0.2">
      <c r="B12" s="184"/>
      <c r="C12" s="185"/>
      <c r="D12" s="185"/>
      <c r="E12" s="185"/>
      <c r="F12" s="185"/>
      <c r="G12" s="185"/>
      <c r="H12" s="185"/>
      <c r="I12" s="185"/>
      <c r="J12" s="185"/>
      <c r="K12" s="185"/>
      <c r="L12" s="185"/>
      <c r="M12" s="185"/>
      <c r="N12" s="186"/>
      <c r="O12" s="171"/>
      <c r="P12" s="310"/>
      <c r="Q12" s="175"/>
      <c r="R12" s="145"/>
      <c r="S12" s="170"/>
      <c r="T12" s="170"/>
      <c r="X12" s="187"/>
      <c r="Y12" s="187"/>
      <c r="Z12" s="187"/>
      <c r="AA12" s="187"/>
      <c r="AB12" s="187"/>
      <c r="AC12" s="187"/>
      <c r="AD12" s="187"/>
      <c r="AE12" s="187"/>
      <c r="AJ12" s="188"/>
      <c r="AK12" s="171"/>
      <c r="AL12" s="171"/>
      <c r="AM12" s="171"/>
      <c r="AN12" s="171"/>
      <c r="AO12" s="171"/>
      <c r="AP12" s="171"/>
      <c r="AQ12" s="189"/>
    </row>
    <row r="13" spans="2:46" ht="25.5" customHeight="1" x14ac:dyDescent="0.2">
      <c r="B13" s="190"/>
      <c r="C13" s="191" t="s">
        <v>21</v>
      </c>
      <c r="D13" s="57"/>
      <c r="E13" s="60" t="s">
        <v>22</v>
      </c>
      <c r="F13" s="98"/>
      <c r="G13" s="177" t="s">
        <v>23</v>
      </c>
      <c r="H13" s="177"/>
      <c r="I13" s="177" t="s">
        <v>24</v>
      </c>
      <c r="J13" s="177"/>
      <c r="K13" s="192" t="s">
        <v>25</v>
      </c>
      <c r="L13" s="177"/>
      <c r="M13" s="177" t="s">
        <v>26</v>
      </c>
      <c r="N13" s="193"/>
      <c r="O13" s="37"/>
      <c r="Q13" s="175"/>
      <c r="R13" s="145"/>
      <c r="S13" s="170"/>
      <c r="T13" s="170"/>
      <c r="U13" s="170"/>
      <c r="V13" s="170"/>
      <c r="W13" s="144"/>
      <c r="X13" s="170"/>
      <c r="Y13" s="170"/>
      <c r="AJ13" s="188"/>
      <c r="AK13" s="37"/>
      <c r="AL13" s="37"/>
      <c r="AM13" s="37"/>
      <c r="AN13" s="37"/>
      <c r="AO13" s="37"/>
      <c r="AP13" s="37"/>
      <c r="AQ13" s="38"/>
    </row>
    <row r="14" spans="2:46" ht="15" customHeight="1" x14ac:dyDescent="0.2">
      <c r="B14" s="190"/>
      <c r="C14" s="100" t="s">
        <v>27</v>
      </c>
      <c r="D14" s="61"/>
      <c r="E14" s="194" t="s">
        <v>28</v>
      </c>
      <c r="F14" s="195"/>
      <c r="G14" s="100">
        <f>571.6+136</f>
        <v>707.6</v>
      </c>
      <c r="H14" s="195"/>
      <c r="I14" s="100" t="str">
        <f>M2&amp;"-"&amp;G6&amp;"01"</f>
        <v>53446-101</v>
      </c>
      <c r="J14" s="195"/>
      <c r="K14" s="100" t="str">
        <f>M2&amp;"-"&amp;G6&amp;"02"</f>
        <v>53446-102</v>
      </c>
      <c r="L14" s="177"/>
      <c r="M14" s="179" t="s">
        <v>29</v>
      </c>
      <c r="N14" s="193"/>
      <c r="O14" s="50"/>
      <c r="P14" s="309"/>
      <c r="Q14" s="144"/>
      <c r="R14" s="144"/>
      <c r="S14" s="144"/>
      <c r="T14" s="144"/>
      <c r="U14" s="144"/>
      <c r="V14" s="144"/>
      <c r="W14" s="144"/>
      <c r="X14" s="144"/>
      <c r="AJ14" s="188"/>
      <c r="AK14" s="50"/>
      <c r="AL14" s="50"/>
      <c r="AM14" s="50"/>
      <c r="AN14" s="50"/>
      <c r="AO14" s="50"/>
      <c r="AP14" s="50"/>
      <c r="AQ14" s="39"/>
    </row>
    <row r="15" spans="2:46" ht="15" customHeight="1" x14ac:dyDescent="0.2">
      <c r="B15" s="190"/>
      <c r="C15" s="177"/>
      <c r="D15" s="177"/>
      <c r="E15" s="177"/>
      <c r="F15" s="177"/>
      <c r="G15" s="177"/>
      <c r="H15" s="177"/>
      <c r="I15" s="177"/>
      <c r="J15" s="177"/>
      <c r="K15" s="177"/>
      <c r="L15" s="177"/>
      <c r="M15" s="177"/>
      <c r="N15" s="193"/>
      <c r="O15" s="50"/>
      <c r="P15" s="310"/>
      <c r="Q15" s="170"/>
      <c r="R15" s="170"/>
      <c r="S15" s="144"/>
      <c r="T15" s="170"/>
      <c r="U15" s="170"/>
      <c r="AJ15" s="188"/>
      <c r="AK15" s="50"/>
      <c r="AL15" s="50"/>
      <c r="AM15" s="50"/>
      <c r="AN15" s="50"/>
      <c r="AO15" s="50"/>
      <c r="AP15" s="50"/>
      <c r="AQ15" s="39"/>
    </row>
    <row r="16" spans="2:46" ht="25.5" customHeight="1" x14ac:dyDescent="0.2">
      <c r="B16" s="190"/>
      <c r="C16" s="170" t="s">
        <v>30</v>
      </c>
      <c r="D16" s="57"/>
      <c r="E16" s="57" t="s">
        <v>31</v>
      </c>
      <c r="F16" s="177"/>
      <c r="G16" s="170" t="s">
        <v>32</v>
      </c>
      <c r="H16" s="177"/>
      <c r="I16" s="170" t="s">
        <v>33</v>
      </c>
      <c r="J16" s="170"/>
      <c r="K16" s="170" t="s">
        <v>34</v>
      </c>
      <c r="L16" s="177"/>
      <c r="M16" s="191" t="s">
        <v>35</v>
      </c>
      <c r="N16" s="193"/>
      <c r="O16" s="171"/>
      <c r="Q16" s="175"/>
      <c r="R16" s="145"/>
      <c r="S16" s="170"/>
      <c r="T16" s="170"/>
      <c r="U16" s="170"/>
      <c r="V16" s="170"/>
      <c r="W16" s="144"/>
      <c r="X16" s="170"/>
      <c r="Y16" s="170"/>
      <c r="AK16" s="171"/>
      <c r="AL16" s="171"/>
      <c r="AM16" s="171"/>
      <c r="AN16" s="171"/>
      <c r="AO16" s="171"/>
      <c r="AP16" s="171"/>
      <c r="AQ16" s="189"/>
    </row>
    <row r="17" spans="2:48" ht="15" customHeight="1" x14ac:dyDescent="0.2">
      <c r="B17" s="190"/>
      <c r="C17" s="100" t="s">
        <v>29</v>
      </c>
      <c r="D17" s="56"/>
      <c r="E17" s="30" t="s">
        <v>36</v>
      </c>
      <c r="F17" s="177"/>
      <c r="G17" s="195" t="s">
        <v>203</v>
      </c>
      <c r="H17" s="170"/>
      <c r="I17" s="195" t="s">
        <v>198</v>
      </c>
      <c r="J17" s="195"/>
      <c r="K17" s="195" t="s">
        <v>199</v>
      </c>
      <c r="L17" s="177"/>
      <c r="M17" s="179">
        <v>5</v>
      </c>
      <c r="N17" s="193"/>
      <c r="O17" s="42"/>
      <c r="P17" s="309"/>
      <c r="Q17" s="144"/>
      <c r="R17" s="144"/>
      <c r="S17" s="144"/>
      <c r="T17" s="170"/>
      <c r="U17" s="170"/>
      <c r="V17" s="170"/>
      <c r="W17" s="144"/>
      <c r="X17" s="170"/>
      <c r="Y17" s="170"/>
      <c r="AK17" s="42"/>
      <c r="AL17" s="42"/>
      <c r="AM17" s="42"/>
      <c r="AN17" s="42"/>
      <c r="AO17" s="42"/>
      <c r="AP17" s="42"/>
      <c r="AQ17" s="163"/>
      <c r="AU17" s="325"/>
      <c r="AV17" s="318"/>
    </row>
    <row r="18" spans="2:48" ht="16.5" customHeight="1" x14ac:dyDescent="0.2">
      <c r="B18" s="190"/>
      <c r="C18" s="177"/>
      <c r="D18" s="177"/>
      <c r="E18" s="177"/>
      <c r="F18" s="177"/>
      <c r="G18" s="177"/>
      <c r="H18" s="177"/>
      <c r="I18" s="177"/>
      <c r="J18" s="177"/>
      <c r="K18" s="177"/>
      <c r="L18" s="177"/>
      <c r="M18" s="177"/>
      <c r="N18" s="193"/>
      <c r="O18" s="42"/>
      <c r="P18" s="310"/>
      <c r="Q18" s="175"/>
      <c r="R18" s="145"/>
      <c r="S18" s="170"/>
      <c r="T18" s="170"/>
      <c r="U18" s="170"/>
      <c r="V18" s="170"/>
      <c r="W18" s="144"/>
      <c r="X18" s="170"/>
      <c r="Y18" s="170"/>
      <c r="AK18" s="42"/>
      <c r="AL18" s="42"/>
      <c r="AM18" s="42"/>
      <c r="AN18" s="42"/>
      <c r="AO18" s="42"/>
      <c r="AP18" s="42"/>
      <c r="AQ18" s="163"/>
    </row>
    <row r="19" spans="2:48" ht="25.5" customHeight="1" x14ac:dyDescent="0.2">
      <c r="B19" s="190"/>
      <c r="C19" s="177" t="s">
        <v>37</v>
      </c>
      <c r="D19" s="177"/>
      <c r="E19" s="62" t="s">
        <v>38</v>
      </c>
      <c r="F19" s="170"/>
      <c r="G19" s="62" t="s">
        <v>39</v>
      </c>
      <c r="H19" s="57"/>
      <c r="I19" s="62" t="s">
        <v>40</v>
      </c>
      <c r="J19" s="62"/>
      <c r="K19" s="170" t="s">
        <v>41</v>
      </c>
      <c r="L19" s="177"/>
      <c r="M19" s="191" t="s">
        <v>42</v>
      </c>
      <c r="N19" s="193"/>
      <c r="O19" s="171"/>
      <c r="Q19" s="175"/>
      <c r="R19" s="145"/>
      <c r="S19" s="170"/>
      <c r="T19" s="170"/>
      <c r="U19" s="170"/>
      <c r="V19" s="170"/>
      <c r="W19" s="144"/>
      <c r="X19" s="170"/>
      <c r="Y19" s="170"/>
      <c r="AK19" s="171"/>
      <c r="AL19" s="171"/>
      <c r="AM19" s="171"/>
      <c r="AN19" s="171"/>
      <c r="AO19" s="171"/>
      <c r="AP19" s="171"/>
      <c r="AQ19" s="189"/>
    </row>
    <row r="20" spans="2:48" ht="15" customHeight="1" x14ac:dyDescent="0.2">
      <c r="B20" s="190"/>
      <c r="C20" s="100" t="s">
        <v>43</v>
      </c>
      <c r="D20" s="177"/>
      <c r="E20" s="61" t="s">
        <v>44</v>
      </c>
      <c r="F20" s="195"/>
      <c r="G20" s="179" t="s">
        <v>43</v>
      </c>
      <c r="H20" s="56"/>
      <c r="I20" s="56" t="s">
        <v>45</v>
      </c>
      <c r="J20" s="56"/>
      <c r="K20" s="195" t="s">
        <v>200</v>
      </c>
      <c r="L20" s="177"/>
      <c r="M20" s="100">
        <f>'BOBINAGEM C1'!I7+'BOBINAGEM C2'!I7+'BOBINAGEM C3'!I7+'BOBINAGEM C4'!I7</f>
        <v>174</v>
      </c>
      <c r="N20" s="193"/>
      <c r="O20" s="42"/>
      <c r="P20" s="309"/>
      <c r="Q20" s="144"/>
      <c r="R20" s="144"/>
      <c r="S20" s="144"/>
      <c r="T20" s="144"/>
      <c r="U20" s="170"/>
      <c r="V20" s="170"/>
      <c r="W20" s="144"/>
      <c r="X20" s="170"/>
      <c r="Y20" s="170"/>
      <c r="AK20" s="42"/>
      <c r="AL20" s="42"/>
      <c r="AM20" s="42"/>
      <c r="AN20" s="42"/>
      <c r="AO20" s="42"/>
      <c r="AP20" s="42"/>
      <c r="AQ20" s="163"/>
    </row>
    <row r="21" spans="2:48" ht="17.25" customHeight="1" thickBot="1" x14ac:dyDescent="0.25">
      <c r="B21" s="196"/>
      <c r="C21" s="197"/>
      <c r="D21" s="197"/>
      <c r="E21" s="197"/>
      <c r="F21" s="197"/>
      <c r="G21" s="197"/>
      <c r="H21" s="197"/>
      <c r="I21" s="197"/>
      <c r="J21" s="197"/>
      <c r="K21" s="197"/>
      <c r="L21" s="197"/>
      <c r="M21" s="197"/>
      <c r="N21" s="198"/>
      <c r="P21" s="310"/>
      <c r="Q21" s="175"/>
      <c r="R21" s="145"/>
      <c r="S21" s="170"/>
      <c r="T21" s="170"/>
      <c r="U21" s="170"/>
      <c r="V21" s="170"/>
      <c r="W21" s="144"/>
      <c r="X21" s="170"/>
      <c r="Y21" s="170"/>
    </row>
    <row r="22" spans="2:48" ht="15.75" customHeight="1" thickBot="1" x14ac:dyDescent="0.3">
      <c r="B22" s="312" t="s">
        <v>46</v>
      </c>
      <c r="C22" s="313"/>
      <c r="D22" s="313"/>
      <c r="E22" s="313"/>
      <c r="F22" s="313"/>
      <c r="G22" s="313"/>
      <c r="H22" s="313"/>
      <c r="I22" s="313"/>
      <c r="J22" s="313"/>
      <c r="K22" s="313"/>
      <c r="L22" s="313"/>
      <c r="M22" s="313"/>
      <c r="N22" s="314"/>
      <c r="P22" s="310"/>
      <c r="Q22" s="144"/>
      <c r="R22" s="144"/>
      <c r="S22" s="144"/>
      <c r="T22" s="144"/>
      <c r="U22" s="170"/>
      <c r="V22" s="170"/>
      <c r="W22" s="144"/>
      <c r="X22" s="170"/>
      <c r="Y22" s="170"/>
    </row>
    <row r="23" spans="2:48" ht="17.25" customHeight="1" thickBot="1" x14ac:dyDescent="0.25">
      <c r="B23" s="101"/>
      <c r="C23" s="78"/>
      <c r="D23" s="78"/>
      <c r="E23" s="78"/>
      <c r="F23" s="78"/>
      <c r="G23" s="78"/>
      <c r="H23" s="78"/>
      <c r="I23" s="78"/>
      <c r="J23" s="78"/>
      <c r="K23" s="78"/>
      <c r="L23" s="78"/>
      <c r="M23" s="78"/>
      <c r="N23" s="102"/>
      <c r="O23" s="171"/>
      <c r="P23" s="310"/>
      <c r="Q23" s="175"/>
      <c r="R23" s="145"/>
      <c r="S23" s="170"/>
      <c r="T23" s="170"/>
      <c r="U23" s="170"/>
      <c r="V23" s="170"/>
      <c r="W23" s="144"/>
      <c r="X23" s="170"/>
      <c r="Y23" s="170"/>
      <c r="AK23" s="171"/>
      <c r="AL23" s="171"/>
      <c r="AM23" s="171"/>
      <c r="AN23" s="171"/>
      <c r="AO23" s="171"/>
      <c r="AP23" s="171"/>
      <c r="AQ23" s="189"/>
    </row>
    <row r="24" spans="2:48" ht="25.5" customHeight="1" x14ac:dyDescent="0.2">
      <c r="B24" s="190"/>
      <c r="C24" s="155" t="s">
        <v>47</v>
      </c>
      <c r="D24" s="199"/>
      <c r="E24" s="200" t="s">
        <v>48</v>
      </c>
      <c r="F24" s="199"/>
      <c r="G24" s="201" t="s">
        <v>49</v>
      </c>
      <c r="H24" s="199"/>
      <c r="I24" s="201" t="s">
        <v>50</v>
      </c>
      <c r="J24" s="185"/>
      <c r="K24" s="186"/>
      <c r="L24" s="312" t="s">
        <v>51</v>
      </c>
      <c r="M24" s="319"/>
      <c r="N24" s="103"/>
      <c r="O24" s="171"/>
      <c r="Q24" s="175"/>
      <c r="R24" s="145"/>
      <c r="S24" s="170"/>
      <c r="T24" s="170"/>
      <c r="U24" s="170"/>
      <c r="V24" s="170"/>
      <c r="W24" s="144"/>
      <c r="X24" s="170"/>
      <c r="Y24" s="170"/>
      <c r="AK24" s="171"/>
      <c r="AL24" s="171"/>
      <c r="AM24" s="171"/>
      <c r="AN24" s="171"/>
      <c r="AO24" s="171"/>
      <c r="AP24" s="171"/>
      <c r="AQ24" s="189"/>
    </row>
    <row r="25" spans="2:48" ht="15.75" customHeight="1" thickBot="1" x14ac:dyDescent="0.25">
      <c r="B25" s="190"/>
      <c r="C25" s="156">
        <v>96.940833333333345</v>
      </c>
      <c r="D25" s="157"/>
      <c r="E25" s="202">
        <v>571.6</v>
      </c>
      <c r="F25" s="157"/>
      <c r="G25" s="202">
        <v>30</v>
      </c>
      <c r="H25" s="157"/>
      <c r="I25" s="202">
        <v>30</v>
      </c>
      <c r="J25" s="203"/>
      <c r="K25" s="204"/>
      <c r="L25" s="320"/>
      <c r="M25" s="321"/>
      <c r="N25" s="205"/>
      <c r="O25" s="171"/>
      <c r="P25" s="309"/>
      <c r="Q25" s="144"/>
      <c r="R25" s="144"/>
      <c r="S25" s="144"/>
      <c r="T25" s="144"/>
      <c r="U25" s="144"/>
      <c r="V25" s="170"/>
      <c r="W25" s="144"/>
      <c r="X25" s="170"/>
      <c r="Y25" s="170"/>
      <c r="AK25" s="171"/>
      <c r="AL25" s="171"/>
      <c r="AM25" s="171"/>
      <c r="AN25" s="171"/>
      <c r="AO25" s="171"/>
      <c r="AP25" s="171"/>
      <c r="AQ25" s="189"/>
    </row>
    <row r="26" spans="2:48" ht="17.25" customHeight="1" thickBot="1" x14ac:dyDescent="0.25">
      <c r="B26" s="206"/>
      <c r="C26" s="177"/>
      <c r="D26" s="192"/>
      <c r="E26" s="177"/>
      <c r="F26" s="177"/>
      <c r="G26" s="177"/>
      <c r="H26" s="177"/>
      <c r="I26" s="177"/>
      <c r="J26" s="177"/>
      <c r="K26" s="177"/>
      <c r="L26" s="177"/>
      <c r="M26" s="177"/>
      <c r="N26" s="205"/>
      <c r="O26" s="171"/>
      <c r="P26" s="310"/>
      <c r="Q26" s="175"/>
      <c r="R26" s="145"/>
      <c r="S26" s="170"/>
      <c r="T26" s="170"/>
      <c r="U26" s="170"/>
      <c r="V26" s="170"/>
      <c r="W26" s="144"/>
      <c r="X26" s="170"/>
      <c r="Y26" s="170"/>
      <c r="AK26" s="171"/>
      <c r="AL26" s="171"/>
      <c r="AM26" s="171"/>
      <c r="AN26" s="171"/>
      <c r="AO26" s="171"/>
      <c r="AP26" s="171"/>
      <c r="AQ26" s="189"/>
    </row>
    <row r="27" spans="2:48" ht="25.5" customHeight="1" x14ac:dyDescent="0.2">
      <c r="B27" s="206"/>
      <c r="C27" s="155" t="s">
        <v>52</v>
      </c>
      <c r="D27" s="199"/>
      <c r="E27" s="200" t="s">
        <v>53</v>
      </c>
      <c r="F27" s="199"/>
      <c r="G27" s="201" t="s">
        <v>54</v>
      </c>
      <c r="H27" s="199"/>
      <c r="I27" s="201" t="s">
        <v>55</v>
      </c>
      <c r="J27" s="207"/>
      <c r="K27" s="208" t="s">
        <v>56</v>
      </c>
      <c r="L27" s="312" t="s">
        <v>57</v>
      </c>
      <c r="M27" s="319"/>
      <c r="N27" s="103"/>
      <c r="O27" s="171"/>
      <c r="Q27" s="175"/>
      <c r="R27" s="145"/>
      <c r="S27" s="170"/>
      <c r="T27" s="170"/>
      <c r="U27" s="170"/>
      <c r="V27" s="170"/>
      <c r="W27" s="144"/>
      <c r="X27" s="170"/>
      <c r="Y27" s="170"/>
      <c r="AK27" s="171"/>
      <c r="AL27" s="171"/>
      <c r="AM27" s="171"/>
      <c r="AN27" s="171"/>
      <c r="AO27" s="171"/>
      <c r="AP27" s="171"/>
      <c r="AQ27" s="189"/>
    </row>
    <row r="28" spans="2:48" ht="15.75" customHeight="1" thickBot="1" x14ac:dyDescent="0.25">
      <c r="B28" s="206"/>
      <c r="C28" s="158">
        <v>6</v>
      </c>
      <c r="D28" s="157"/>
      <c r="E28" s="202">
        <v>571.6</v>
      </c>
      <c r="F28" s="157"/>
      <c r="G28" s="202">
        <v>50</v>
      </c>
      <c r="H28" s="157"/>
      <c r="I28" s="202">
        <v>20</v>
      </c>
      <c r="J28" s="157"/>
      <c r="K28" s="209">
        <v>495.4</v>
      </c>
      <c r="L28" s="320"/>
      <c r="M28" s="321"/>
      <c r="N28" s="87"/>
      <c r="O28" s="171"/>
      <c r="P28" s="309"/>
      <c r="Q28" s="144"/>
      <c r="R28" s="144"/>
      <c r="S28" s="144"/>
      <c r="T28" s="144"/>
      <c r="U28" s="170"/>
      <c r="V28" s="170"/>
      <c r="W28" s="144"/>
      <c r="X28" s="170"/>
      <c r="Y28" s="170"/>
      <c r="AK28" s="171"/>
      <c r="AL28" s="171"/>
      <c r="AM28" s="171"/>
      <c r="AN28" s="171"/>
      <c r="AO28" s="171"/>
      <c r="AP28" s="171"/>
      <c r="AQ28" s="189"/>
    </row>
    <row r="29" spans="2:48" ht="17.25" customHeight="1" thickBot="1" x14ac:dyDescent="0.25">
      <c r="B29" s="206"/>
      <c r="C29" s="192"/>
      <c r="D29" s="192"/>
      <c r="E29" s="192"/>
      <c r="F29" s="68"/>
      <c r="G29" s="177"/>
      <c r="H29" s="177"/>
      <c r="I29" s="177"/>
      <c r="J29" s="177"/>
      <c r="K29" s="177"/>
      <c r="L29" s="68"/>
      <c r="M29" s="177"/>
      <c r="N29" s="205"/>
      <c r="O29" s="171"/>
      <c r="P29" s="310"/>
      <c r="Q29" s="175"/>
      <c r="R29" s="145"/>
      <c r="S29" s="170"/>
      <c r="T29" s="170"/>
      <c r="U29" s="170"/>
      <c r="V29" s="170"/>
      <c r="W29" s="144"/>
      <c r="X29" s="170"/>
      <c r="Y29" s="170"/>
      <c r="AK29" s="171"/>
      <c r="AL29" s="171"/>
      <c r="AM29" s="171"/>
      <c r="AN29" s="171"/>
      <c r="AO29" s="171"/>
      <c r="AP29" s="171"/>
      <c r="AQ29" s="189"/>
    </row>
    <row r="30" spans="2:48" ht="25.5" customHeight="1" x14ac:dyDescent="0.2">
      <c r="B30" s="206"/>
      <c r="C30" s="210" t="s">
        <v>58</v>
      </c>
      <c r="D30" s="159"/>
      <c r="E30" s="200" t="s">
        <v>59</v>
      </c>
      <c r="F30" s="159"/>
      <c r="G30" s="201" t="s">
        <v>60</v>
      </c>
      <c r="H30" s="199"/>
      <c r="I30" s="201" t="s">
        <v>61</v>
      </c>
      <c r="J30" s="207"/>
      <c r="K30" s="208"/>
      <c r="L30" s="322" t="s">
        <v>62</v>
      </c>
      <c r="M30" s="319"/>
      <c r="N30" s="205"/>
      <c r="O30" s="42"/>
      <c r="Q30" s="175"/>
      <c r="R30" s="145"/>
      <c r="S30" s="170"/>
      <c r="T30" s="170"/>
      <c r="U30" s="170"/>
      <c r="V30" s="170"/>
      <c r="W30" s="144"/>
      <c r="X30" s="170"/>
      <c r="Y30" s="170"/>
      <c r="AK30" s="42"/>
      <c r="AL30" s="42"/>
      <c r="AM30" s="42"/>
      <c r="AN30" s="42"/>
      <c r="AO30" s="42"/>
      <c r="AP30" s="42"/>
      <c r="AQ30" s="163"/>
    </row>
    <row r="31" spans="2:48" ht="15" customHeight="1" thickBot="1" x14ac:dyDescent="0.25">
      <c r="B31" s="206"/>
      <c r="C31" s="158">
        <v>300</v>
      </c>
      <c r="D31" s="157"/>
      <c r="E31" s="157">
        <v>3</v>
      </c>
      <c r="F31" s="157"/>
      <c r="G31" s="308">
        <v>7.5</v>
      </c>
      <c r="H31" s="157"/>
      <c r="I31" s="202">
        <v>844</v>
      </c>
      <c r="J31" s="157"/>
      <c r="K31" s="209"/>
      <c r="L31" s="316"/>
      <c r="M31" s="321"/>
      <c r="N31" s="205"/>
      <c r="O31" s="40"/>
      <c r="P31" s="309"/>
      <c r="Q31" s="144"/>
      <c r="R31" s="144"/>
      <c r="AK31" s="40"/>
      <c r="AL31" s="40"/>
      <c r="AM31" s="40"/>
      <c r="AN31" s="40"/>
      <c r="AO31" s="40"/>
      <c r="AP31" s="40"/>
      <c r="AQ31" s="40"/>
    </row>
    <row r="32" spans="2:48" ht="16.5" customHeight="1" x14ac:dyDescent="0.2">
      <c r="B32" s="206"/>
      <c r="C32" s="192"/>
      <c r="D32" s="192"/>
      <c r="E32" s="192"/>
      <c r="F32" s="68"/>
      <c r="G32" s="177"/>
      <c r="H32" s="177"/>
      <c r="I32" s="177"/>
      <c r="J32" s="177"/>
      <c r="K32" s="177"/>
      <c r="L32" s="68"/>
      <c r="M32" s="177"/>
      <c r="N32" s="205"/>
      <c r="O32" s="35"/>
      <c r="P32" s="310"/>
      <c r="Q32" s="175"/>
      <c r="R32" s="145"/>
      <c r="S32" s="170"/>
      <c r="T32" s="170"/>
      <c r="U32" s="170"/>
      <c r="V32" s="170"/>
      <c r="W32" s="144"/>
      <c r="X32" s="170"/>
      <c r="Y32" s="170"/>
      <c r="AK32" s="35"/>
      <c r="AL32" s="35"/>
      <c r="AM32" s="35"/>
      <c r="AN32" s="35"/>
      <c r="AO32" s="35"/>
      <c r="AP32" s="35"/>
      <c r="AQ32" s="35"/>
    </row>
    <row r="33" spans="2:43" ht="25.5" customHeight="1" x14ac:dyDescent="0.2">
      <c r="B33" s="206"/>
      <c r="C33" s="192" t="s">
        <v>63</v>
      </c>
      <c r="D33" s="177"/>
      <c r="E33" s="191" t="s">
        <v>64</v>
      </c>
      <c r="F33" s="211"/>
      <c r="G33" s="191" t="s">
        <v>65</v>
      </c>
      <c r="H33" s="177"/>
      <c r="I33" s="191" t="s">
        <v>66</v>
      </c>
      <c r="J33" s="177"/>
      <c r="K33" s="177"/>
      <c r="L33" s="177"/>
      <c r="M33" s="191"/>
      <c r="N33" s="104"/>
      <c r="O33" s="41"/>
      <c r="Q33" s="175"/>
      <c r="R33" s="145"/>
      <c r="S33" s="170"/>
      <c r="T33" s="170"/>
      <c r="U33" s="170"/>
      <c r="V33" s="170"/>
      <c r="W33" s="144"/>
      <c r="X33" s="170"/>
      <c r="Y33" s="170"/>
      <c r="AK33" s="41"/>
      <c r="AL33" s="41"/>
      <c r="AM33" s="41"/>
      <c r="AN33" s="41"/>
      <c r="AO33" s="41"/>
      <c r="AP33" s="41"/>
      <c r="AQ33" s="41"/>
    </row>
    <row r="34" spans="2:43" ht="25.5" customHeight="1" x14ac:dyDescent="0.2">
      <c r="B34" s="206"/>
      <c r="C34" s="211" t="s">
        <v>67</v>
      </c>
      <c r="D34" s="211"/>
      <c r="E34" s="212">
        <v>800</v>
      </c>
      <c r="F34" s="211"/>
      <c r="G34" s="211" t="str">
        <f>IF(C17="Não","Sim","Não")</f>
        <v>Sim</v>
      </c>
      <c r="H34" s="192"/>
      <c r="I34" s="181">
        <v>420.88141020111789</v>
      </c>
      <c r="J34" s="192"/>
      <c r="K34" s="192"/>
      <c r="L34" s="192"/>
      <c r="M34" s="192"/>
      <c r="N34" s="104"/>
      <c r="O34" s="41"/>
      <c r="P34" s="309"/>
      <c r="Q34" s="144"/>
      <c r="R34" s="144"/>
      <c r="S34" s="144"/>
      <c r="T34" s="144"/>
      <c r="U34" s="144"/>
      <c r="V34" s="144"/>
      <c r="W34" s="144"/>
      <c r="X34" s="144"/>
      <c r="Y34" s="170"/>
      <c r="AK34" s="41"/>
      <c r="AL34" s="41"/>
      <c r="AM34" s="41"/>
      <c r="AN34" s="41"/>
      <c r="AO34" s="41"/>
      <c r="AP34" s="41"/>
      <c r="AQ34" s="41"/>
    </row>
    <row r="35" spans="2:43" s="213" customFormat="1" ht="17.25" customHeight="1" thickBot="1" x14ac:dyDescent="0.25">
      <c r="B35" s="196"/>
      <c r="C35" s="214"/>
      <c r="D35" s="214"/>
      <c r="E35" s="214"/>
      <c r="F35" s="214"/>
      <c r="G35" s="214"/>
      <c r="H35" s="214"/>
      <c r="I35" s="214"/>
      <c r="J35" s="214"/>
      <c r="K35" s="214"/>
      <c r="L35" s="214"/>
      <c r="M35" s="214"/>
      <c r="N35" s="198"/>
      <c r="O35" s="35"/>
      <c r="P35" s="311"/>
      <c r="Q35" s="175"/>
      <c r="R35" s="145"/>
      <c r="S35" s="170"/>
      <c r="T35" s="170"/>
      <c r="U35" s="170"/>
      <c r="V35" s="170"/>
      <c r="W35" s="144"/>
      <c r="X35" s="170"/>
      <c r="Y35" s="170"/>
      <c r="Z35" s="171"/>
      <c r="AA35" s="171"/>
      <c r="AB35" s="171"/>
      <c r="AC35" s="171"/>
      <c r="AD35" s="171"/>
      <c r="AE35" s="171"/>
      <c r="AF35" s="171"/>
      <c r="AG35" s="171"/>
      <c r="AH35" s="143"/>
      <c r="AI35" s="143"/>
      <c r="AJ35" s="172"/>
      <c r="AK35" s="35"/>
      <c r="AL35" s="35"/>
      <c r="AM35" s="35"/>
      <c r="AN35" s="35"/>
      <c r="AO35" s="35"/>
      <c r="AP35" s="35"/>
      <c r="AQ35" s="35"/>
    </row>
    <row r="36" spans="2:43" ht="15.75" customHeight="1" thickBot="1" x14ac:dyDescent="0.3">
      <c r="B36" s="312" t="s">
        <v>68</v>
      </c>
      <c r="C36" s="313"/>
      <c r="D36" s="313"/>
      <c r="E36" s="313"/>
      <c r="F36" s="313"/>
      <c r="G36" s="313"/>
      <c r="H36" s="313"/>
      <c r="I36" s="313"/>
      <c r="J36" s="313"/>
      <c r="K36" s="313"/>
      <c r="L36" s="313"/>
      <c r="M36" s="313"/>
      <c r="N36" s="314"/>
      <c r="O36" s="42"/>
      <c r="P36" s="310"/>
      <c r="Q36" s="144"/>
      <c r="R36" s="144"/>
      <c r="S36" s="144"/>
      <c r="T36" s="144"/>
      <c r="U36" s="144"/>
      <c r="V36" s="144"/>
      <c r="W36" s="144"/>
      <c r="X36" s="144"/>
      <c r="Y36" s="144"/>
      <c r="Z36" s="144"/>
      <c r="AA36" s="144"/>
      <c r="AB36" s="144"/>
      <c r="AK36" s="42"/>
      <c r="AL36" s="42"/>
      <c r="AM36" s="42"/>
      <c r="AN36" s="42"/>
      <c r="AO36" s="42"/>
      <c r="AP36" s="42"/>
      <c r="AQ36" s="163"/>
    </row>
    <row r="37" spans="2:43" ht="16.5" customHeight="1" x14ac:dyDescent="0.2">
      <c r="B37" s="77"/>
      <c r="C37" s="78"/>
      <c r="D37" s="79"/>
      <c r="E37" s="80"/>
      <c r="F37" s="80"/>
      <c r="G37" s="79"/>
      <c r="H37" s="79"/>
      <c r="I37" s="79"/>
      <c r="J37" s="79"/>
      <c r="K37" s="79"/>
      <c r="L37" s="81"/>
      <c r="M37" s="215"/>
      <c r="N37" s="216"/>
      <c r="O37" s="42"/>
      <c r="P37" s="310"/>
      <c r="Q37" s="175"/>
      <c r="R37" s="145"/>
      <c r="S37" s="170"/>
      <c r="T37" s="170"/>
      <c r="U37" s="170"/>
      <c r="V37" s="170"/>
      <c r="W37" s="144"/>
      <c r="X37" s="170"/>
      <c r="Y37" s="170"/>
      <c r="AK37" s="42"/>
      <c r="AL37" s="42"/>
      <c r="AM37" s="42"/>
      <c r="AN37" s="42"/>
      <c r="AO37" s="42"/>
      <c r="AP37" s="42"/>
      <c r="AQ37" s="42"/>
    </row>
    <row r="38" spans="2:43" ht="38.25" customHeight="1" x14ac:dyDescent="0.2">
      <c r="B38" s="190"/>
      <c r="C38" s="217" t="s">
        <v>69</v>
      </c>
      <c r="D38" s="177"/>
      <c r="E38" s="73" t="s">
        <v>70</v>
      </c>
      <c r="F38" s="177"/>
      <c r="G38" s="73" t="s">
        <v>71</v>
      </c>
      <c r="H38" s="181">
        <v>418.85506367336842</v>
      </c>
      <c r="I38" s="73"/>
      <c r="J38" s="73"/>
      <c r="N38" s="69"/>
      <c r="O38" s="42"/>
      <c r="Q38" s="175"/>
      <c r="R38" s="145"/>
      <c r="S38" s="170"/>
      <c r="T38" s="170"/>
      <c r="U38" s="170"/>
      <c r="V38" s="170"/>
      <c r="W38" s="144"/>
      <c r="X38" s="170"/>
      <c r="Y38" s="170"/>
      <c r="AK38" s="42"/>
      <c r="AL38" s="42"/>
      <c r="AM38" s="42"/>
      <c r="AN38" s="42"/>
      <c r="AO38" s="42"/>
      <c r="AP38" s="42"/>
      <c r="AQ38" s="42"/>
    </row>
    <row r="39" spans="2:43" ht="15" customHeight="1" x14ac:dyDescent="0.2">
      <c r="B39" s="190"/>
      <c r="C39" s="74">
        <v>1</v>
      </c>
      <c r="D39" s="177"/>
      <c r="E39" s="74" t="s">
        <v>72</v>
      </c>
      <c r="F39" s="73"/>
      <c r="G39" s="75"/>
      <c r="H39" s="73"/>
      <c r="I39" s="73"/>
      <c r="J39" s="73"/>
      <c r="N39" s="69"/>
      <c r="O39" s="42"/>
      <c r="P39" s="309"/>
      <c r="Q39" s="144"/>
      <c r="R39" s="144"/>
      <c r="S39" s="170"/>
      <c r="T39" s="170"/>
      <c r="U39" s="170"/>
      <c r="V39" s="170"/>
      <c r="W39" s="144"/>
      <c r="X39" s="170"/>
      <c r="Y39" s="170"/>
      <c r="AK39" s="42"/>
      <c r="AL39" s="42"/>
      <c r="AM39" s="42"/>
      <c r="AN39" s="42"/>
      <c r="AO39" s="42"/>
      <c r="AP39" s="42"/>
      <c r="AQ39" s="42"/>
    </row>
    <row r="40" spans="2:43" ht="16.5" customHeight="1" x14ac:dyDescent="0.2">
      <c r="B40" s="190"/>
      <c r="C40" s="217"/>
      <c r="D40" s="177"/>
      <c r="E40" s="73"/>
      <c r="F40" s="73"/>
      <c r="G40" s="75"/>
      <c r="H40" s="73"/>
      <c r="I40" s="73"/>
      <c r="J40" s="73"/>
      <c r="N40" s="69"/>
      <c r="O40" s="42"/>
      <c r="P40" s="310"/>
      <c r="Q40" s="175"/>
      <c r="R40" s="145"/>
      <c r="S40" s="170"/>
      <c r="T40" s="170"/>
      <c r="U40" s="170"/>
      <c r="V40" s="170"/>
      <c r="W40" s="144"/>
      <c r="X40" s="170"/>
      <c r="Y40" s="170"/>
      <c r="AK40" s="42"/>
      <c r="AL40" s="42"/>
      <c r="AM40" s="42"/>
      <c r="AN40" s="42"/>
      <c r="AO40" s="42"/>
      <c r="AP40" s="42"/>
      <c r="AQ40" s="42"/>
    </row>
    <row r="41" spans="2:43" ht="16.5" customHeight="1" x14ac:dyDescent="0.2">
      <c r="B41" s="190"/>
      <c r="C41" s="73" t="s">
        <v>73</v>
      </c>
      <c r="D41" s="72">
        <v>1251</v>
      </c>
      <c r="E41" s="73" t="s">
        <v>74</v>
      </c>
      <c r="F41" s="177"/>
      <c r="G41" s="177"/>
      <c r="H41" s="177"/>
      <c r="I41" s="73"/>
      <c r="J41" s="73"/>
      <c r="K41" s="73"/>
      <c r="L41" s="72"/>
      <c r="M41" s="73"/>
      <c r="N41" s="69"/>
      <c r="O41" s="42"/>
      <c r="Q41" s="175"/>
      <c r="R41" s="145"/>
      <c r="S41" s="170"/>
      <c r="T41" s="170"/>
      <c r="U41" s="170"/>
      <c r="V41" s="170"/>
      <c r="W41" s="144"/>
      <c r="X41" s="170"/>
      <c r="Y41" s="170"/>
      <c r="AK41" s="42"/>
      <c r="AL41" s="42"/>
      <c r="AM41" s="42"/>
      <c r="AN41" s="42"/>
      <c r="AO41" s="42"/>
      <c r="AP41" s="42"/>
      <c r="AQ41" s="42"/>
    </row>
    <row r="42" spans="2:43" ht="15" customHeight="1" x14ac:dyDescent="0.2">
      <c r="B42" s="190"/>
      <c r="C42" s="73" t="s">
        <v>75</v>
      </c>
      <c r="D42" s="72">
        <v>1251</v>
      </c>
      <c r="E42" s="73" t="s">
        <v>74</v>
      </c>
      <c r="F42" s="177"/>
      <c r="G42" s="177"/>
      <c r="H42" s="177"/>
      <c r="I42" s="73"/>
      <c r="J42" s="73"/>
      <c r="K42" s="76"/>
      <c r="L42" s="74"/>
      <c r="M42" s="76"/>
      <c r="N42" s="71"/>
      <c r="O42" s="42"/>
      <c r="P42" s="309"/>
      <c r="Q42" s="144"/>
      <c r="R42" s="144"/>
      <c r="S42" s="144"/>
      <c r="T42" s="144"/>
      <c r="U42" s="144"/>
      <c r="V42" s="144"/>
      <c r="W42" s="144"/>
      <c r="X42" s="170"/>
      <c r="Y42" s="170"/>
      <c r="AK42" s="42"/>
      <c r="AL42" s="42"/>
      <c r="AM42" s="42"/>
      <c r="AN42" s="42"/>
      <c r="AO42" s="42"/>
      <c r="AP42" s="42"/>
      <c r="AQ42" s="42"/>
    </row>
    <row r="43" spans="2:43" ht="16.5" customHeight="1" x14ac:dyDescent="0.2">
      <c r="B43" s="70"/>
      <c r="C43" s="73" t="s">
        <v>76</v>
      </c>
      <c r="D43" s="72">
        <v>439</v>
      </c>
      <c r="E43" s="73" t="s">
        <v>74</v>
      </c>
      <c r="F43" s="177"/>
      <c r="G43" s="177"/>
      <c r="H43" s="177"/>
      <c r="I43" s="73"/>
      <c r="J43" s="73"/>
      <c r="K43" s="317" t="s">
        <v>77</v>
      </c>
      <c r="L43" s="318"/>
      <c r="M43" s="72" t="s">
        <v>201</v>
      </c>
      <c r="N43" s="71"/>
      <c r="O43" s="42"/>
      <c r="P43" s="310"/>
      <c r="Q43" s="175"/>
      <c r="R43" s="145"/>
      <c r="S43" s="170"/>
      <c r="T43" s="170"/>
      <c r="U43" s="170"/>
      <c r="V43" s="170"/>
      <c r="W43" s="144"/>
      <c r="X43" s="170"/>
      <c r="Y43" s="170"/>
      <c r="AK43" s="42"/>
      <c r="AL43" s="42"/>
      <c r="AM43" s="42"/>
      <c r="AN43" s="42"/>
      <c r="AO43" s="42"/>
      <c r="AP43" s="42"/>
      <c r="AQ43" s="42"/>
    </row>
    <row r="44" spans="2:43" ht="15.75" customHeight="1" thickBot="1" x14ac:dyDescent="0.25">
      <c r="B44" s="82"/>
      <c r="C44" s="83"/>
      <c r="D44" s="84"/>
      <c r="E44" s="84"/>
      <c r="F44" s="85"/>
      <c r="G44" s="84"/>
      <c r="H44" s="84"/>
      <c r="I44" s="84"/>
      <c r="J44" s="84"/>
      <c r="K44" s="84"/>
      <c r="L44" s="84"/>
      <c r="M44" s="84"/>
      <c r="N44" s="86"/>
      <c r="O44" s="42"/>
      <c r="T44" s="170"/>
      <c r="U44" s="170"/>
      <c r="V44" s="170"/>
      <c r="W44" s="144"/>
      <c r="X44" s="170"/>
      <c r="Y44" s="170"/>
      <c r="AK44" s="42"/>
      <c r="AL44" s="42"/>
      <c r="AM44" s="42"/>
      <c r="AN44" s="42"/>
      <c r="AO44" s="42"/>
      <c r="AP44" s="42"/>
      <c r="AQ44" s="42"/>
    </row>
    <row r="45" spans="2:43" ht="15.75" customHeight="1" thickBot="1" x14ac:dyDescent="0.3">
      <c r="B45" s="312" t="s">
        <v>81</v>
      </c>
      <c r="C45" s="313"/>
      <c r="D45" s="313"/>
      <c r="E45" s="313"/>
      <c r="F45" s="313"/>
      <c r="G45" s="313"/>
      <c r="H45" s="313"/>
      <c r="I45" s="313"/>
      <c r="J45" s="313"/>
      <c r="K45" s="313"/>
      <c r="L45" s="313"/>
      <c r="M45" s="313"/>
      <c r="N45" s="314"/>
      <c r="O45" s="42"/>
      <c r="P45" s="309"/>
      <c r="Q45" s="144"/>
      <c r="R45" s="144"/>
      <c r="S45" s="144"/>
      <c r="T45" s="170"/>
      <c r="U45" s="170"/>
      <c r="V45" s="170"/>
      <c r="W45" s="144"/>
      <c r="X45" s="170"/>
      <c r="Y45" s="170"/>
      <c r="AK45" s="42"/>
      <c r="AL45" s="42"/>
      <c r="AM45" s="42"/>
      <c r="AN45" s="42"/>
      <c r="AO45" s="42"/>
      <c r="AP45" s="42"/>
      <c r="AQ45" s="42"/>
    </row>
    <row r="46" spans="2:43" ht="16.5" customHeight="1" x14ac:dyDescent="0.2">
      <c r="B46" s="184"/>
      <c r="C46" s="185"/>
      <c r="D46" s="185"/>
      <c r="E46" s="185"/>
      <c r="F46" s="185"/>
      <c r="G46" s="185"/>
      <c r="H46" s="185"/>
      <c r="I46" s="185"/>
      <c r="J46" s="185"/>
      <c r="K46" s="185"/>
      <c r="L46" s="185"/>
      <c r="M46" s="185"/>
      <c r="N46" s="186"/>
      <c r="O46" s="42"/>
      <c r="P46" s="310"/>
      <c r="Q46" s="175"/>
      <c r="R46" s="145"/>
      <c r="S46" s="170"/>
      <c r="T46" s="170"/>
      <c r="U46" s="170"/>
      <c r="V46" s="170"/>
      <c r="W46" s="144"/>
      <c r="X46" s="170"/>
      <c r="Y46" s="170"/>
      <c r="AK46" s="42"/>
      <c r="AL46" s="42"/>
      <c r="AM46" s="42"/>
      <c r="AN46" s="42"/>
      <c r="AO46" s="42"/>
      <c r="AP46" s="42"/>
      <c r="AQ46" s="42"/>
    </row>
    <row r="47" spans="2:43" ht="16.5" customHeight="1" x14ac:dyDescent="0.2">
      <c r="B47" s="190"/>
      <c r="C47" s="60" t="s">
        <v>82</v>
      </c>
      <c r="D47" s="60"/>
      <c r="E47" s="60" t="s">
        <v>22</v>
      </c>
      <c r="F47" s="60"/>
      <c r="G47" s="60" t="s">
        <v>83</v>
      </c>
      <c r="H47" s="60"/>
      <c r="I47" s="60" t="s">
        <v>84</v>
      </c>
      <c r="J47" s="60"/>
      <c r="K47" s="60" t="s">
        <v>85</v>
      </c>
      <c r="L47" s="60"/>
      <c r="M47" s="60" t="s">
        <v>31</v>
      </c>
      <c r="N47" s="193"/>
      <c r="O47" s="42"/>
      <c r="Q47" s="175"/>
      <c r="R47" s="145"/>
      <c r="S47" s="170"/>
      <c r="T47" s="170"/>
      <c r="U47" s="170"/>
      <c r="V47" s="170"/>
      <c r="W47" s="144"/>
      <c r="X47" s="170"/>
      <c r="Y47" s="170"/>
      <c r="AK47" s="42"/>
      <c r="AL47" s="42"/>
      <c r="AM47" s="42"/>
      <c r="AN47" s="42"/>
      <c r="AO47" s="42"/>
      <c r="AP47" s="42"/>
      <c r="AQ47" s="42"/>
    </row>
    <row r="48" spans="2:43" ht="15.75" customHeight="1" x14ac:dyDescent="0.2">
      <c r="B48" s="190"/>
      <c r="C48" s="212">
        <v>13</v>
      </c>
      <c r="D48" s="74"/>
      <c r="E48" s="212">
        <v>1300</v>
      </c>
      <c r="F48" s="74"/>
      <c r="G48" s="218">
        <v>7.5</v>
      </c>
      <c r="H48" s="74"/>
      <c r="I48" s="72">
        <v>18</v>
      </c>
      <c r="J48" s="72"/>
      <c r="K48" s="72">
        <v>7.0030200000000002</v>
      </c>
      <c r="L48" s="72"/>
      <c r="M48" s="72">
        <v>6</v>
      </c>
      <c r="N48" s="193"/>
      <c r="O48" s="42"/>
      <c r="P48" s="309"/>
      <c r="Q48" s="146"/>
      <c r="R48" s="146"/>
      <c r="S48" s="146"/>
      <c r="T48" s="170"/>
      <c r="U48" s="170"/>
      <c r="V48" s="170"/>
      <c r="W48" s="144"/>
      <c r="X48" s="170"/>
      <c r="Y48" s="170"/>
      <c r="AK48" s="42"/>
      <c r="AL48" s="42"/>
      <c r="AM48" s="42"/>
      <c r="AN48" s="42"/>
      <c r="AO48" s="42"/>
      <c r="AP48" s="42"/>
      <c r="AQ48" s="42"/>
    </row>
    <row r="49" spans="2:43" ht="15.75" customHeight="1" thickBot="1" x14ac:dyDescent="0.25">
      <c r="B49" s="219"/>
      <c r="C49" s="203"/>
      <c r="D49" s="203"/>
      <c r="E49" s="203"/>
      <c r="F49" s="203"/>
      <c r="G49" s="203"/>
      <c r="H49" s="203"/>
      <c r="I49" s="203"/>
      <c r="J49" s="203"/>
      <c r="K49" s="203"/>
      <c r="L49" s="203"/>
      <c r="M49" s="203"/>
      <c r="N49" s="204"/>
      <c r="O49" s="42"/>
      <c r="P49" s="310"/>
      <c r="Q49" s="146"/>
      <c r="R49" s="146"/>
      <c r="S49" s="146"/>
      <c r="T49" s="170"/>
      <c r="U49" s="170"/>
      <c r="V49" s="170"/>
      <c r="W49" s="144"/>
      <c r="X49" s="170"/>
      <c r="Y49" s="170"/>
      <c r="AK49" s="42"/>
      <c r="AL49" s="42"/>
      <c r="AM49" s="42"/>
      <c r="AN49" s="42"/>
      <c r="AO49" s="42"/>
      <c r="AP49" s="42"/>
      <c r="AQ49" s="42"/>
    </row>
    <row r="50" spans="2:43" ht="15.75" customHeight="1" thickBot="1" x14ac:dyDescent="0.3">
      <c r="B50" s="312" t="s">
        <v>78</v>
      </c>
      <c r="C50" s="313"/>
      <c r="D50" s="313"/>
      <c r="E50" s="313"/>
      <c r="F50" s="313"/>
      <c r="G50" s="313"/>
      <c r="H50" s="313"/>
      <c r="I50" s="313"/>
      <c r="J50" s="313"/>
      <c r="K50" s="313"/>
      <c r="L50" s="313"/>
      <c r="M50" s="313"/>
      <c r="N50" s="314"/>
      <c r="O50" s="42"/>
      <c r="P50" s="310"/>
      <c r="Q50" s="146"/>
      <c r="R50" s="170"/>
      <c r="S50" s="146"/>
      <c r="T50" s="170"/>
      <c r="U50" s="170"/>
      <c r="V50" s="170"/>
      <c r="W50" s="144"/>
      <c r="X50" s="170"/>
      <c r="Y50" s="170"/>
      <c r="AK50" s="42"/>
      <c r="AL50" s="42"/>
      <c r="AM50" s="42"/>
      <c r="AN50" s="42"/>
      <c r="AO50" s="42"/>
      <c r="AP50" s="42"/>
      <c r="AQ50" s="42"/>
    </row>
    <row r="51" spans="2:43" ht="15.75" customHeight="1" x14ac:dyDescent="0.2">
      <c r="B51" s="105"/>
      <c r="C51" s="52"/>
      <c r="D51" s="52"/>
      <c r="E51" s="52"/>
      <c r="F51" s="52"/>
      <c r="G51" s="52"/>
      <c r="H51" s="52"/>
      <c r="I51" s="52"/>
      <c r="J51" s="52"/>
      <c r="K51" s="52"/>
      <c r="L51" s="52"/>
      <c r="M51" s="52"/>
      <c r="N51" s="106"/>
      <c r="O51" s="42"/>
      <c r="P51" s="310"/>
      <c r="Q51" s="146"/>
      <c r="R51" s="146"/>
      <c r="S51" s="146"/>
      <c r="T51" s="170"/>
      <c r="U51" s="170"/>
      <c r="V51" s="170"/>
      <c r="W51" s="144"/>
      <c r="X51" s="170"/>
      <c r="Y51" s="170"/>
      <c r="AK51" s="42"/>
      <c r="AL51" s="42"/>
      <c r="AM51" s="42"/>
      <c r="AN51" s="42"/>
      <c r="AO51" s="42"/>
      <c r="AP51" s="42"/>
      <c r="AQ51" s="42"/>
    </row>
    <row r="52" spans="2:43" ht="15.75" customHeight="1" x14ac:dyDescent="0.25">
      <c r="B52" s="333" t="s">
        <v>202</v>
      </c>
      <c r="C52" s="318"/>
      <c r="D52" s="318"/>
      <c r="E52" s="318"/>
      <c r="F52" s="318"/>
      <c r="G52" s="318"/>
      <c r="H52" s="318"/>
      <c r="I52" s="318"/>
      <c r="J52" s="318"/>
      <c r="K52" s="318"/>
      <c r="L52" s="318"/>
      <c r="M52" s="318"/>
      <c r="N52" s="328"/>
      <c r="O52" s="42"/>
      <c r="P52" s="310"/>
      <c r="Q52" s="170"/>
      <c r="R52" s="170"/>
      <c r="S52" s="170"/>
      <c r="T52" s="170"/>
      <c r="U52" s="170"/>
      <c r="V52" s="170"/>
      <c r="W52" s="144"/>
      <c r="X52" s="170"/>
      <c r="Y52" s="170"/>
      <c r="AK52" s="42"/>
      <c r="AL52" s="42"/>
      <c r="AM52" s="42"/>
      <c r="AN52" s="42"/>
      <c r="AO52" s="42"/>
      <c r="AP52" s="42"/>
      <c r="AQ52" s="42"/>
    </row>
    <row r="53" spans="2:43" ht="15.75" customHeight="1" x14ac:dyDescent="0.25">
      <c r="B53" s="333"/>
      <c r="C53" s="318"/>
      <c r="D53" s="318"/>
      <c r="E53" s="318"/>
      <c r="F53" s="318"/>
      <c r="G53" s="318"/>
      <c r="H53" s="318"/>
      <c r="I53" s="318"/>
      <c r="J53" s="318"/>
      <c r="K53" s="318"/>
      <c r="L53" s="318"/>
      <c r="M53" s="318"/>
      <c r="N53" s="328"/>
      <c r="O53" s="42"/>
      <c r="P53" s="310"/>
      <c r="Q53" s="146"/>
      <c r="R53" s="146"/>
      <c r="S53" s="146"/>
      <c r="T53" s="170"/>
      <c r="U53" s="170"/>
      <c r="V53" s="170"/>
      <c r="W53" s="144"/>
      <c r="X53" s="170"/>
      <c r="Y53" s="170"/>
      <c r="AK53" s="42"/>
      <c r="AL53" s="42"/>
      <c r="AM53" s="42"/>
      <c r="AN53" s="42"/>
      <c r="AO53" s="42"/>
      <c r="AP53" s="42"/>
      <c r="AQ53" s="42"/>
    </row>
    <row r="54" spans="2:43" ht="15.75" customHeight="1" x14ac:dyDescent="0.25">
      <c r="B54" s="333" t="s">
        <v>79</v>
      </c>
      <c r="C54" s="318"/>
      <c r="D54" s="318"/>
      <c r="E54" s="318"/>
      <c r="F54" s="318"/>
      <c r="G54" s="318"/>
      <c r="H54" s="318"/>
      <c r="I54" s="318"/>
      <c r="J54" s="318"/>
      <c r="K54" s="318"/>
      <c r="L54" s="318"/>
      <c r="M54" s="318"/>
      <c r="N54" s="328"/>
      <c r="O54" s="43"/>
      <c r="Q54" s="146"/>
      <c r="R54" s="146"/>
      <c r="S54" s="146"/>
      <c r="T54" s="170"/>
      <c r="U54" s="170"/>
      <c r="V54" s="170"/>
      <c r="W54" s="144"/>
      <c r="X54" s="170"/>
      <c r="Y54" s="170"/>
      <c r="AK54" s="43"/>
      <c r="AL54" s="43"/>
      <c r="AM54" s="43"/>
      <c r="AN54" s="43"/>
      <c r="AO54" s="43"/>
      <c r="AP54" s="43"/>
      <c r="AQ54" s="43"/>
    </row>
    <row r="55" spans="2:43" ht="15.75" customHeight="1" x14ac:dyDescent="0.2">
      <c r="B55" s="334"/>
      <c r="C55" s="335"/>
      <c r="D55" s="335"/>
      <c r="E55" s="335"/>
      <c r="F55" s="335"/>
      <c r="G55" s="335"/>
      <c r="H55" s="335"/>
      <c r="I55" s="335"/>
      <c r="J55" s="335"/>
      <c r="K55" s="335"/>
      <c r="L55" s="335"/>
      <c r="M55" s="335"/>
      <c r="N55" s="336"/>
      <c r="O55" s="44"/>
      <c r="P55" s="309"/>
      <c r="Q55" s="170"/>
      <c r="R55" s="146"/>
      <c r="S55" s="62"/>
      <c r="T55" s="59"/>
      <c r="U55" s="59"/>
      <c r="V55" s="59"/>
      <c r="W55" s="144"/>
      <c r="X55" s="170"/>
      <c r="Y55" s="170"/>
      <c r="AK55" s="44"/>
      <c r="AL55" s="44"/>
      <c r="AM55" s="44"/>
      <c r="AN55" s="44"/>
      <c r="AO55" s="44"/>
      <c r="AP55" s="44"/>
      <c r="AQ55" s="44"/>
    </row>
    <row r="56" spans="2:43" ht="15.75" customHeight="1" x14ac:dyDescent="0.2">
      <c r="B56" s="334" t="s">
        <v>204</v>
      </c>
      <c r="C56" s="335"/>
      <c r="D56" s="335"/>
      <c r="E56" s="335"/>
      <c r="F56" s="335"/>
      <c r="G56" s="335"/>
      <c r="H56" s="335"/>
      <c r="I56" s="335"/>
      <c r="J56" s="335"/>
      <c r="K56" s="335"/>
      <c r="L56" s="335"/>
      <c r="M56" s="335"/>
      <c r="N56" s="336"/>
      <c r="O56" s="45"/>
      <c r="P56" s="310"/>
      <c r="Q56" s="146"/>
      <c r="R56" s="146"/>
      <c r="S56" s="146"/>
      <c r="T56" s="170"/>
      <c r="U56" s="170"/>
      <c r="V56" s="170"/>
      <c r="W56" s="144"/>
      <c r="X56" s="170"/>
      <c r="Y56" s="170"/>
      <c r="AK56" s="45"/>
      <c r="AL56" s="45"/>
      <c r="AM56" s="45"/>
      <c r="AN56" s="45"/>
      <c r="AO56" s="45"/>
      <c r="AP56" s="45"/>
      <c r="AQ56" s="45"/>
    </row>
    <row r="57" spans="2:43" ht="15.75" customHeight="1" x14ac:dyDescent="0.25">
      <c r="B57" s="333"/>
      <c r="C57" s="318"/>
      <c r="D57" s="318"/>
      <c r="E57" s="318"/>
      <c r="F57" s="318"/>
      <c r="G57" s="318"/>
      <c r="H57" s="318"/>
      <c r="I57" s="318"/>
      <c r="J57" s="318"/>
      <c r="K57" s="318"/>
      <c r="L57" s="318"/>
      <c r="M57" s="318"/>
      <c r="N57" s="328"/>
      <c r="O57" s="46"/>
      <c r="Q57" s="146"/>
      <c r="R57" s="146"/>
      <c r="S57" s="146"/>
      <c r="T57" s="170"/>
      <c r="U57" s="170"/>
      <c r="V57" s="170"/>
      <c r="W57" s="144"/>
      <c r="X57" s="170"/>
      <c r="Y57" s="170"/>
      <c r="AK57" s="46"/>
      <c r="AL57" s="46"/>
      <c r="AM57" s="46"/>
      <c r="AN57" s="46"/>
      <c r="AO57" s="46"/>
      <c r="AP57" s="46"/>
      <c r="AQ57" s="46"/>
    </row>
    <row r="58" spans="2:43" ht="15.75" customHeight="1" x14ac:dyDescent="0.25">
      <c r="B58" s="333"/>
      <c r="C58" s="318"/>
      <c r="D58" s="318"/>
      <c r="E58" s="318"/>
      <c r="F58" s="318"/>
      <c r="G58" s="318"/>
      <c r="H58" s="318"/>
      <c r="I58" s="318"/>
      <c r="J58" s="318"/>
      <c r="K58" s="318"/>
      <c r="L58" s="318"/>
      <c r="M58" s="318"/>
      <c r="N58" s="328"/>
      <c r="O58" s="45"/>
      <c r="P58" s="309"/>
      <c r="Q58" s="144"/>
      <c r="R58" s="146"/>
      <c r="S58" s="146"/>
      <c r="T58" s="170"/>
      <c r="U58" s="170"/>
      <c r="V58" s="170"/>
      <c r="W58" s="144"/>
      <c r="X58" s="170"/>
      <c r="Y58" s="170"/>
      <c r="AK58" s="45"/>
      <c r="AL58" s="45"/>
      <c r="AM58" s="45"/>
      <c r="AN58" s="45"/>
      <c r="AO58" s="45"/>
      <c r="AP58" s="45"/>
      <c r="AQ58" s="45"/>
    </row>
    <row r="59" spans="2:43" ht="15.75" customHeight="1" x14ac:dyDescent="0.25">
      <c r="B59" s="333"/>
      <c r="C59" s="318"/>
      <c r="D59" s="318"/>
      <c r="E59" s="318"/>
      <c r="F59" s="318"/>
      <c r="G59" s="318"/>
      <c r="H59" s="318"/>
      <c r="I59" s="318"/>
      <c r="J59" s="318"/>
      <c r="K59" s="318"/>
      <c r="L59" s="318"/>
      <c r="M59" s="318"/>
      <c r="N59" s="328"/>
      <c r="O59" s="45"/>
      <c r="P59" s="310"/>
      <c r="Q59" s="146"/>
      <c r="R59" s="146"/>
      <c r="S59" s="146"/>
      <c r="T59" s="170"/>
      <c r="U59" s="170"/>
      <c r="V59" s="170"/>
      <c r="W59" s="144"/>
      <c r="X59" s="170"/>
      <c r="Y59" s="170"/>
      <c r="AK59" s="45"/>
      <c r="AL59" s="45"/>
      <c r="AM59" s="45"/>
      <c r="AN59" s="45"/>
      <c r="AO59" s="45"/>
      <c r="AP59" s="45"/>
      <c r="AQ59" s="45"/>
    </row>
    <row r="60" spans="2:43" ht="15.75" customHeight="1" x14ac:dyDescent="0.25">
      <c r="B60" s="333"/>
      <c r="C60" s="318"/>
      <c r="D60" s="318"/>
      <c r="E60" s="318"/>
      <c r="F60" s="318"/>
      <c r="G60" s="318"/>
      <c r="H60" s="318"/>
      <c r="I60" s="318"/>
      <c r="J60" s="318"/>
      <c r="K60" s="318"/>
      <c r="L60" s="318"/>
      <c r="M60" s="318"/>
      <c r="N60" s="328"/>
      <c r="O60" s="51"/>
      <c r="Q60" s="146"/>
      <c r="R60" s="146"/>
      <c r="S60" s="146"/>
      <c r="T60" s="170"/>
      <c r="U60" s="170"/>
      <c r="V60" s="170"/>
      <c r="W60" s="144"/>
      <c r="X60" s="170"/>
      <c r="Y60" s="170"/>
      <c r="AK60" s="51"/>
      <c r="AL60" s="51"/>
      <c r="AM60" s="51"/>
      <c r="AN60" s="51"/>
      <c r="AO60" s="51"/>
      <c r="AP60" s="51"/>
      <c r="AQ60" s="47"/>
    </row>
    <row r="61" spans="2:43" ht="15.75" customHeight="1" x14ac:dyDescent="0.25">
      <c r="B61" s="333"/>
      <c r="C61" s="318"/>
      <c r="D61" s="318"/>
      <c r="E61" s="318"/>
      <c r="F61" s="318"/>
      <c r="G61" s="318"/>
      <c r="H61" s="318"/>
      <c r="I61" s="318"/>
      <c r="J61" s="318"/>
      <c r="K61" s="318"/>
      <c r="L61" s="318"/>
      <c r="M61" s="318"/>
      <c r="N61" s="328"/>
      <c r="P61" s="309"/>
      <c r="U61" s="170"/>
      <c r="V61" s="170"/>
      <c r="W61" s="144"/>
      <c r="X61" s="170"/>
      <c r="Y61" s="170"/>
    </row>
    <row r="62" spans="2:43" ht="15.75" customHeight="1" x14ac:dyDescent="0.25">
      <c r="B62" s="333"/>
      <c r="C62" s="318"/>
      <c r="D62" s="318"/>
      <c r="E62" s="318"/>
      <c r="F62" s="318"/>
      <c r="G62" s="318"/>
      <c r="H62" s="318"/>
      <c r="I62" s="318"/>
      <c r="J62" s="318"/>
      <c r="K62" s="318"/>
      <c r="L62" s="318"/>
      <c r="M62" s="318"/>
      <c r="N62" s="328"/>
      <c r="P62" s="310"/>
      <c r="Q62" s="146"/>
      <c r="R62" s="146"/>
      <c r="S62" s="146"/>
      <c r="T62" s="170"/>
      <c r="U62" s="170"/>
      <c r="V62" s="170"/>
      <c r="W62" s="144"/>
      <c r="X62" s="170"/>
      <c r="Y62" s="170"/>
    </row>
    <row r="63" spans="2:43" ht="15.75" customHeight="1" x14ac:dyDescent="0.25">
      <c r="B63" s="333"/>
      <c r="C63" s="318"/>
      <c r="D63" s="318"/>
      <c r="E63" s="318"/>
      <c r="F63" s="318"/>
      <c r="G63" s="318"/>
      <c r="H63" s="318"/>
      <c r="I63" s="318"/>
      <c r="J63" s="318"/>
      <c r="K63" s="318"/>
      <c r="L63" s="318"/>
      <c r="M63" s="318"/>
      <c r="N63" s="328"/>
      <c r="Q63" s="146"/>
      <c r="R63" s="146"/>
      <c r="S63" s="146"/>
      <c r="T63" s="170"/>
      <c r="U63" s="170"/>
      <c r="V63" s="170"/>
      <c r="W63" s="144"/>
      <c r="X63" s="170"/>
      <c r="Y63" s="170"/>
    </row>
    <row r="64" spans="2:43" ht="15.75" customHeight="1" x14ac:dyDescent="0.25">
      <c r="B64" s="333"/>
      <c r="C64" s="318"/>
      <c r="D64" s="318"/>
      <c r="E64" s="318"/>
      <c r="F64" s="318"/>
      <c r="G64" s="318"/>
      <c r="H64" s="318"/>
      <c r="I64" s="318"/>
      <c r="J64" s="318"/>
      <c r="K64" s="318"/>
      <c r="L64" s="318"/>
      <c r="M64" s="318"/>
      <c r="N64" s="328"/>
      <c r="P64" s="309"/>
      <c r="Q64" s="144"/>
      <c r="R64" s="144"/>
      <c r="U64" s="170"/>
      <c r="V64" s="170"/>
      <c r="W64" s="144"/>
      <c r="X64" s="170"/>
      <c r="Y64" s="170"/>
    </row>
    <row r="65" spans="2:33" ht="16.5" customHeight="1" x14ac:dyDescent="0.25">
      <c r="B65" s="333"/>
      <c r="C65" s="318"/>
      <c r="D65" s="318"/>
      <c r="E65" s="318"/>
      <c r="F65" s="318"/>
      <c r="G65" s="318"/>
      <c r="H65" s="318"/>
      <c r="I65" s="318"/>
      <c r="J65" s="318"/>
      <c r="K65" s="318"/>
      <c r="L65" s="318"/>
      <c r="M65" s="318"/>
      <c r="N65" s="328"/>
      <c r="P65" s="310"/>
      <c r="Q65" s="175"/>
      <c r="R65" s="145"/>
      <c r="U65" s="170"/>
      <c r="V65" s="170"/>
      <c r="W65" s="144"/>
      <c r="X65" s="170"/>
      <c r="Y65" s="170"/>
    </row>
    <row r="66" spans="2:33" ht="16.5" customHeight="1" x14ac:dyDescent="0.25">
      <c r="B66" s="333"/>
      <c r="C66" s="318"/>
      <c r="D66" s="318"/>
      <c r="E66" s="318"/>
      <c r="F66" s="318"/>
      <c r="G66" s="318"/>
      <c r="H66" s="318"/>
      <c r="I66" s="318"/>
      <c r="J66" s="318"/>
      <c r="K66" s="318"/>
      <c r="L66" s="318"/>
      <c r="M66" s="318"/>
      <c r="N66" s="328"/>
      <c r="P66" s="310"/>
      <c r="Q66" s="175"/>
      <c r="R66" s="175"/>
    </row>
    <row r="67" spans="2:33" ht="15.75" customHeight="1" x14ac:dyDescent="0.25">
      <c r="B67" s="333"/>
      <c r="C67" s="318"/>
      <c r="D67" s="318"/>
      <c r="E67" s="318"/>
      <c r="F67" s="318"/>
      <c r="G67" s="318"/>
      <c r="H67" s="318"/>
      <c r="I67" s="318"/>
      <c r="J67" s="318"/>
      <c r="K67" s="318"/>
      <c r="L67" s="318"/>
      <c r="M67" s="318"/>
      <c r="N67" s="328"/>
      <c r="P67" s="310"/>
      <c r="W67" s="144"/>
      <c r="X67" s="144"/>
    </row>
    <row r="68" spans="2:33" ht="16.5" customHeight="1" x14ac:dyDescent="0.25">
      <c r="B68" s="333"/>
      <c r="C68" s="318"/>
      <c r="D68" s="318"/>
      <c r="E68" s="318"/>
      <c r="F68" s="318"/>
      <c r="G68" s="318"/>
      <c r="H68" s="318"/>
      <c r="I68" s="318"/>
      <c r="J68" s="318"/>
      <c r="K68" s="318"/>
      <c r="L68" s="318"/>
      <c r="M68" s="318"/>
      <c r="N68" s="328"/>
      <c r="P68" s="310"/>
      <c r="T68" s="175"/>
      <c r="W68" s="144"/>
      <c r="X68" s="144"/>
      <c r="Y68" s="175"/>
      <c r="Z68" s="175"/>
      <c r="AA68" s="175"/>
      <c r="AB68" s="175"/>
      <c r="AC68" s="175"/>
      <c r="AD68" s="175"/>
      <c r="AE68" s="175"/>
      <c r="AF68" s="175"/>
      <c r="AG68" s="175"/>
    </row>
    <row r="69" spans="2:33" ht="17.25" customHeight="1" thickBot="1" x14ac:dyDescent="0.25">
      <c r="B69" s="54"/>
      <c r="C69" s="55"/>
      <c r="D69" s="55"/>
      <c r="E69" s="55"/>
      <c r="F69" s="55"/>
      <c r="G69" s="55"/>
      <c r="H69" s="55"/>
      <c r="I69" s="55"/>
      <c r="J69" s="55"/>
      <c r="K69" s="55"/>
      <c r="L69" s="55"/>
      <c r="M69" s="152" t="s">
        <v>80</v>
      </c>
      <c r="N69" s="153">
        <f>T92</f>
        <v>0</v>
      </c>
      <c r="P69" s="310"/>
      <c r="T69" s="147"/>
      <c r="W69" s="144"/>
      <c r="X69" s="144"/>
      <c r="Y69" s="175"/>
      <c r="Z69" s="175"/>
      <c r="AA69" s="175"/>
      <c r="AB69" s="175"/>
      <c r="AC69" s="175"/>
      <c r="AD69" s="175"/>
      <c r="AE69" s="175"/>
      <c r="AF69" s="175"/>
      <c r="AG69" s="175"/>
    </row>
    <row r="70" spans="2:33" ht="17.25" customHeight="1" x14ac:dyDescent="0.2">
      <c r="P70" s="310"/>
      <c r="T70" s="175"/>
      <c r="W70" s="144"/>
      <c r="X70" s="144"/>
      <c r="Y70" s="175"/>
      <c r="Z70" s="175"/>
      <c r="AA70" s="175"/>
      <c r="AB70" s="175"/>
      <c r="AC70" s="175"/>
      <c r="AD70" s="175"/>
      <c r="AE70" s="175"/>
      <c r="AF70" s="175"/>
      <c r="AG70" s="175"/>
    </row>
    <row r="71" spans="2:33" ht="16.5" customHeight="1" x14ac:dyDescent="0.2">
      <c r="P71" s="310"/>
      <c r="T71" s="175"/>
      <c r="W71" s="144"/>
      <c r="X71" s="144"/>
      <c r="Y71" s="175"/>
      <c r="Z71" s="175"/>
      <c r="AA71" s="175"/>
      <c r="AB71" s="175"/>
      <c r="AC71" s="175"/>
      <c r="AD71" s="175"/>
      <c r="AE71" s="175"/>
      <c r="AF71" s="175"/>
      <c r="AG71" s="175"/>
    </row>
    <row r="72" spans="2:33" ht="16.5" customHeight="1" x14ac:dyDescent="0.2">
      <c r="P72" s="310"/>
      <c r="T72" s="175"/>
      <c r="W72" s="144"/>
      <c r="X72" s="144"/>
      <c r="Y72" s="175"/>
      <c r="Z72" s="175"/>
      <c r="AA72" s="175"/>
      <c r="AB72" s="175"/>
      <c r="AC72" s="175"/>
      <c r="AD72" s="175"/>
      <c r="AE72" s="175"/>
      <c r="AF72" s="175"/>
      <c r="AG72" s="175"/>
    </row>
    <row r="73" spans="2:33" ht="16.5" customHeight="1" x14ac:dyDescent="0.2">
      <c r="P73" s="310"/>
      <c r="T73" s="175"/>
      <c r="W73" s="144"/>
      <c r="X73" s="144"/>
      <c r="Y73" s="175"/>
      <c r="Z73" s="175"/>
      <c r="AA73" s="175"/>
      <c r="AB73" s="175"/>
      <c r="AC73" s="175"/>
      <c r="AD73" s="175"/>
      <c r="AE73" s="175"/>
      <c r="AF73" s="175"/>
      <c r="AG73" s="175"/>
    </row>
    <row r="74" spans="2:33" ht="17.25" customHeight="1" x14ac:dyDescent="0.2">
      <c r="P74" s="310"/>
      <c r="T74" s="220"/>
      <c r="W74" s="144"/>
      <c r="X74" s="144"/>
      <c r="Y74" s="175"/>
      <c r="Z74" s="175"/>
      <c r="AA74" s="175"/>
      <c r="AB74" s="175"/>
      <c r="AC74" s="175"/>
      <c r="AD74" s="175"/>
      <c r="AE74" s="175"/>
      <c r="AF74" s="175"/>
      <c r="AG74" s="175"/>
    </row>
    <row r="75" spans="2:33" ht="15" customHeight="1" x14ac:dyDescent="0.2">
      <c r="P75" s="310"/>
      <c r="T75" s="148"/>
      <c r="W75" s="144"/>
      <c r="X75" s="144"/>
    </row>
    <row r="76" spans="2:33" ht="15" customHeight="1" x14ac:dyDescent="0.2">
      <c r="P76" s="310"/>
      <c r="T76" s="148"/>
      <c r="W76" s="144"/>
      <c r="X76" s="144"/>
      <c r="Y76" s="182"/>
      <c r="Z76" s="182"/>
      <c r="AA76" s="182"/>
      <c r="AB76" s="182"/>
      <c r="AC76" s="182"/>
      <c r="AD76" s="182"/>
      <c r="AE76" s="182"/>
      <c r="AF76" s="182"/>
      <c r="AG76" s="182"/>
    </row>
    <row r="77" spans="2:33" ht="15" customHeight="1" x14ac:dyDescent="0.2">
      <c r="P77" s="310"/>
      <c r="T77" s="148"/>
      <c r="W77" s="144"/>
      <c r="X77" s="144"/>
      <c r="Y77" s="187"/>
      <c r="Z77" s="187"/>
      <c r="AA77" s="187"/>
      <c r="AB77" s="187"/>
      <c r="AC77" s="187"/>
      <c r="AD77" s="187"/>
      <c r="AE77" s="187"/>
      <c r="AF77" s="187"/>
      <c r="AG77" s="187"/>
    </row>
    <row r="78" spans="2:33" ht="15" customHeight="1" x14ac:dyDescent="0.2">
      <c r="P78" s="310"/>
      <c r="T78" s="148"/>
      <c r="W78" s="144"/>
      <c r="X78" s="144"/>
    </row>
    <row r="79" spans="2:33" ht="15" customHeight="1" x14ac:dyDescent="0.2">
      <c r="P79" s="310"/>
      <c r="T79" s="148"/>
      <c r="W79" s="144"/>
      <c r="X79" s="144"/>
    </row>
    <row r="80" spans="2:33" ht="15" customHeight="1" x14ac:dyDescent="0.2">
      <c r="P80" s="310"/>
      <c r="T80" s="148"/>
      <c r="W80" s="144"/>
      <c r="X80" s="144"/>
    </row>
    <row r="81" spans="16:24" ht="15" customHeight="1" x14ac:dyDescent="0.2">
      <c r="P81" s="310"/>
      <c r="T81" s="148"/>
      <c r="W81" s="144"/>
      <c r="X81" s="144"/>
    </row>
    <row r="82" spans="16:24" x14ac:dyDescent="0.2">
      <c r="P82" s="310"/>
    </row>
    <row r="83" spans="16:24" x14ac:dyDescent="0.2">
      <c r="P83" s="310"/>
    </row>
    <row r="84" spans="16:24" x14ac:dyDescent="0.2">
      <c r="P84" s="310"/>
    </row>
    <row r="85" spans="16:24" x14ac:dyDescent="0.2">
      <c r="P85" s="310"/>
    </row>
    <row r="86" spans="16:24" x14ac:dyDescent="0.2">
      <c r="P86" s="310"/>
    </row>
    <row r="87" spans="16:24" x14ac:dyDescent="0.2">
      <c r="P87" s="310"/>
    </row>
    <row r="88" spans="16:24" x14ac:dyDescent="0.2">
      <c r="P88" s="310"/>
    </row>
    <row r="89" spans="16:24" x14ac:dyDescent="0.2">
      <c r="P89" s="310"/>
    </row>
    <row r="90" spans="16:24" x14ac:dyDescent="0.2">
      <c r="P90" s="310"/>
    </row>
    <row r="91" spans="16:24" x14ac:dyDescent="0.2">
      <c r="P91" s="310"/>
    </row>
    <row r="92" spans="16:24" x14ac:dyDescent="0.2">
      <c r="P92" s="310"/>
    </row>
    <row r="93" spans="16:24" x14ac:dyDescent="0.2">
      <c r="P93" s="310"/>
    </row>
    <row r="94" spans="16:24" x14ac:dyDescent="0.2">
      <c r="P94" s="310"/>
    </row>
    <row r="95" spans="16:24" x14ac:dyDescent="0.2">
      <c r="P95" s="310"/>
    </row>
    <row r="96" spans="16:24" x14ac:dyDescent="0.2">
      <c r="P96" s="310"/>
    </row>
    <row r="97" spans="16:16" x14ac:dyDescent="0.2">
      <c r="P97" s="310"/>
    </row>
    <row r="98" spans="16:16" x14ac:dyDescent="0.2">
      <c r="P98" s="310"/>
    </row>
    <row r="99" spans="16:16" x14ac:dyDescent="0.2">
      <c r="P99" s="310"/>
    </row>
    <row r="100" spans="16:16" x14ac:dyDescent="0.2">
      <c r="P100" s="310"/>
    </row>
    <row r="101" spans="16:16" x14ac:dyDescent="0.2">
      <c r="P101" s="310"/>
    </row>
    <row r="102" spans="16:16" x14ac:dyDescent="0.2">
      <c r="P102" s="310"/>
    </row>
    <row r="103" spans="16:16" x14ac:dyDescent="0.2">
      <c r="P103" s="310"/>
    </row>
    <row r="104" spans="16:16" x14ac:dyDescent="0.2">
      <c r="P104" s="310"/>
    </row>
    <row r="105" spans="16:16" x14ac:dyDescent="0.2">
      <c r="P105" s="310"/>
    </row>
    <row r="106" spans="16:16" x14ac:dyDescent="0.2">
      <c r="P106" s="310"/>
    </row>
    <row r="107" spans="16:16" x14ac:dyDescent="0.2">
      <c r="P107" s="310"/>
    </row>
    <row r="108" spans="16:16" x14ac:dyDescent="0.2">
      <c r="P108" s="310"/>
    </row>
    <row r="109" spans="16:16" x14ac:dyDescent="0.2">
      <c r="P109" s="310"/>
    </row>
    <row r="110" spans="16:16" x14ac:dyDescent="0.2">
      <c r="P110" s="310"/>
    </row>
    <row r="111" spans="16:16" x14ac:dyDescent="0.2">
      <c r="P111" s="310"/>
    </row>
    <row r="112" spans="16:16" x14ac:dyDescent="0.2">
      <c r="P112" s="310"/>
    </row>
    <row r="113" spans="16:16" x14ac:dyDescent="0.2">
      <c r="P113" s="310"/>
    </row>
    <row r="114" spans="16:16" x14ac:dyDescent="0.2">
      <c r="P114" s="310"/>
    </row>
    <row r="115" spans="16:16" x14ac:dyDescent="0.2">
      <c r="P115" s="310"/>
    </row>
    <row r="116" spans="16:16" x14ac:dyDescent="0.2">
      <c r="P116" s="310"/>
    </row>
    <row r="117" spans="16:16" x14ac:dyDescent="0.2">
      <c r="P117" s="310"/>
    </row>
    <row r="118" spans="16:16" x14ac:dyDescent="0.2">
      <c r="P118" s="310"/>
    </row>
    <row r="119" spans="16:16" x14ac:dyDescent="0.2">
      <c r="P119" s="310"/>
    </row>
    <row r="120" spans="16:16" x14ac:dyDescent="0.2">
      <c r="P120" s="310"/>
    </row>
    <row r="121" spans="16:16" x14ac:dyDescent="0.2">
      <c r="P121" s="310"/>
    </row>
    <row r="122" spans="16:16" x14ac:dyDescent="0.2">
      <c r="P122" s="310"/>
    </row>
    <row r="123" spans="16:16" x14ac:dyDescent="0.2">
      <c r="P123" s="310"/>
    </row>
    <row r="124" spans="16:16" x14ac:dyDescent="0.2">
      <c r="P124" s="310"/>
    </row>
    <row r="125" spans="16:16" x14ac:dyDescent="0.2">
      <c r="P125" s="310"/>
    </row>
    <row r="126" spans="16:16" x14ac:dyDescent="0.2">
      <c r="P126" s="310"/>
    </row>
    <row r="127" spans="16:16" x14ac:dyDescent="0.2">
      <c r="P127" s="310"/>
    </row>
    <row r="128" spans="16:16" x14ac:dyDescent="0.2">
      <c r="P128" s="310"/>
    </row>
    <row r="129" spans="16:16" x14ac:dyDescent="0.2">
      <c r="P129" s="310"/>
    </row>
    <row r="130" spans="16:16" x14ac:dyDescent="0.2">
      <c r="P130" s="310"/>
    </row>
    <row r="131" spans="16:16" x14ac:dyDescent="0.2">
      <c r="P131" s="310"/>
    </row>
    <row r="132" spans="16:16" x14ac:dyDescent="0.2">
      <c r="P132" s="310"/>
    </row>
  </sheetData>
  <mergeCells count="54">
    <mergeCell ref="B68:N68"/>
    <mergeCell ref="B62:N62"/>
    <mergeCell ref="B63:N63"/>
    <mergeCell ref="B65:N65"/>
    <mergeCell ref="B67:N67"/>
    <mergeCell ref="B66:N66"/>
    <mergeCell ref="B64:N64"/>
    <mergeCell ref="B57:N57"/>
    <mergeCell ref="B58:N58"/>
    <mergeCell ref="B59:N59"/>
    <mergeCell ref="B60:N60"/>
    <mergeCell ref="B61:N61"/>
    <mergeCell ref="B52:N52"/>
    <mergeCell ref="B53:N53"/>
    <mergeCell ref="B54:N54"/>
    <mergeCell ref="B55:N55"/>
    <mergeCell ref="B56:N56"/>
    <mergeCell ref="D2:G2"/>
    <mergeCell ref="AU17:AV17"/>
    <mergeCell ref="M2:N2"/>
    <mergeCell ref="M3:N3"/>
    <mergeCell ref="M4:N4"/>
    <mergeCell ref="H2:K2"/>
    <mergeCell ref="H3:K3"/>
    <mergeCell ref="D3:G3"/>
    <mergeCell ref="P2:P3"/>
    <mergeCell ref="P5:P6"/>
    <mergeCell ref="P8:P9"/>
    <mergeCell ref="P11:P12"/>
    <mergeCell ref="P14:P15"/>
    <mergeCell ref="P17:P18"/>
    <mergeCell ref="B36:N36"/>
    <mergeCell ref="B50:N50"/>
    <mergeCell ref="B22:N22"/>
    <mergeCell ref="D4:G4"/>
    <mergeCell ref="B11:N11"/>
    <mergeCell ref="K43:L43"/>
    <mergeCell ref="L27:M28"/>
    <mergeCell ref="L30:M31"/>
    <mergeCell ref="L24:M25"/>
    <mergeCell ref="B45:N45"/>
    <mergeCell ref="P20:P23"/>
    <mergeCell ref="P25:P26"/>
    <mergeCell ref="P28:P29"/>
    <mergeCell ref="P31:P32"/>
    <mergeCell ref="P34:P37"/>
    <mergeCell ref="P39:P40"/>
    <mergeCell ref="P61:P62"/>
    <mergeCell ref="P64:P132"/>
    <mergeCell ref="P42:P43"/>
    <mergeCell ref="P45:P46"/>
    <mergeCell ref="P48:P53"/>
    <mergeCell ref="P55:P56"/>
    <mergeCell ref="P58:P59"/>
  </mergeCells>
  <conditionalFormatting sqref="O21:O27 B26:B28 J27 D26 E24 C24 B34:D34 N24:N34 L29 B33:C33 B29:F30 B32:F32 B31 AK21:AQ27 L32 F34:H34 J34:M34">
    <cfRule type="expression" dxfId="14" priority="38">
      <formula>#REF!=1</formula>
    </cfRule>
  </conditionalFormatting>
  <conditionalFormatting sqref="E27 C27">
    <cfRule type="expression" dxfId="13" priority="18">
      <formula>#REF!=1</formula>
    </cfRule>
  </conditionalFormatting>
  <conditionalFormatting sqref="W8:AC8">
    <cfRule type="expression" dxfId="12" priority="10">
      <formula>#REF!=1</formula>
    </cfRule>
  </conditionalFormatting>
  <conditionalFormatting sqref="T50:U50">
    <cfRule type="expression" dxfId="11" priority="9">
      <formula>#REF!=1</formula>
    </cfRule>
  </conditionalFormatting>
  <conditionalFormatting sqref="Q52:T52">
    <cfRule type="expression" dxfId="10" priority="8">
      <formula>#REF!=1</formula>
    </cfRule>
  </conditionalFormatting>
  <conditionalFormatting sqref="C47:M47">
    <cfRule type="expression" dxfId="9" priority="7">
      <formula>#REF!=1</formula>
    </cfRule>
  </conditionalFormatting>
  <conditionalFormatting sqref="J30">
    <cfRule type="expression" dxfId="8" priority="6">
      <formula>#REF!=1</formula>
    </cfRule>
  </conditionalFormatting>
  <conditionalFormatting sqref="B57:N68">
    <cfRule type="cellIs" dxfId="7" priority="4" operator="notEqual">
      <formula>0</formula>
    </cfRule>
  </conditionalFormatting>
  <conditionalFormatting sqref="B52:N56">
    <cfRule type="cellIs" dxfId="6" priority="1" operator="notEqual">
      <formula>0</formula>
    </cfRule>
  </conditionalFormatting>
  <dataValidations disablePrompts="1" count="2">
    <dataValidation type="list" allowBlank="1" showInputMessage="1" showErrorMessage="1" sqref="M37 KK31 UG31 AEC31 ANY31 AXU31 BHQ31 BRM31 CBI31 CLE31 CVA31 DEW31 DOS31 DYO31 EIK31 ESG31 FCC31 FLY31 FVU31 GFQ31 GPM31 GZI31 HJE31 HTA31 ICW31 IMS31 IWO31 JGK31 JQG31 KAC31 KJY31 KTU31 LDQ31 LNM31 LXI31 MHE31 MRA31 NAW31 NKS31 NUO31 OEK31 OOG31 OYC31 PHY31 PRU31 QBQ31 QLM31 QVI31 RFE31 RPA31 RYW31 SIS31 SSO31 TCK31 TMG31 TWC31 UFY31 UPU31 UZQ31 VJM31 VTI31 WDE31 WNA31 WWW31 M65594 KK65567 UG65567 AEC65567 ANY65567 AXU65567 BHQ65567 BRM65567 CBI65567 CLE65567 CVA65567 DEW65567 DOS65567 DYO65567 EIK65567 ESG65567 FCC65567 FLY65567 FVU65567 GFQ65567 GPM65567 GZI65567 HJE65567 HTA65567 ICW65567 IMS65567 IWO65567 JGK65567 JQG65567 KAC65567 KJY65567 KTU65567 LDQ65567 LNM65567 LXI65567 MHE65567 MRA65567 NAW65567 NKS65567 NUO65567 OEK65567 OOG65567 OYC65567 PHY65567 PRU65567 QBQ65567 QLM65567 QVI65567 RFE65567 RPA65567 RYW65567 SIS65567 SSO65567 TCK65567 TMG65567 TWC65567 UFY65567 UPU65567 UZQ65567 VJM65567 VTI65567 WDE65567 WNA65567 WWW65567 M131130 KK131103 UG131103 AEC131103 ANY131103 AXU131103 BHQ131103 BRM131103 CBI131103 CLE131103 CVA131103 DEW131103 DOS131103 DYO131103 EIK131103 ESG131103 FCC131103 FLY131103 FVU131103 GFQ131103 GPM131103 GZI131103 HJE131103 HTA131103 ICW131103 IMS131103 IWO131103 JGK131103 JQG131103 KAC131103 KJY131103 KTU131103 LDQ131103 LNM131103 LXI131103 MHE131103 MRA131103 NAW131103 NKS131103 NUO131103 OEK131103 OOG131103 OYC131103 PHY131103 PRU131103 QBQ131103 QLM131103 QVI131103 RFE131103 RPA131103 RYW131103 SIS131103 SSO131103 TCK131103 TMG131103 TWC131103 UFY131103 UPU131103 UZQ131103 VJM131103 VTI131103 WDE131103 WNA131103 WWW131103 M196666 KK196639 UG196639 AEC196639 ANY196639 AXU196639 BHQ196639 BRM196639 CBI196639 CLE196639 CVA196639 DEW196639 DOS196639 DYO196639 EIK196639 ESG196639 FCC196639 FLY196639 FVU196639 GFQ196639 GPM196639 GZI196639 HJE196639 HTA196639 ICW196639 IMS196639 IWO196639 JGK196639 JQG196639 KAC196639 KJY196639 KTU196639 LDQ196639 LNM196639 LXI196639 MHE196639 MRA196639 NAW196639 NKS196639 NUO196639 OEK196639 OOG196639 OYC196639 PHY196639 PRU196639 QBQ196639 QLM196639 QVI196639 RFE196639 RPA196639 RYW196639 SIS196639 SSO196639 TCK196639 TMG196639 TWC196639 UFY196639 UPU196639 UZQ196639 VJM196639 VTI196639 WDE196639 WNA196639 WWW196639 M262202 KK262175 UG262175 AEC262175 ANY262175 AXU262175 BHQ262175 BRM262175 CBI262175 CLE262175 CVA262175 DEW262175 DOS262175 DYO262175 EIK262175 ESG262175 FCC262175 FLY262175 FVU262175 GFQ262175 GPM262175 GZI262175 HJE262175 HTA262175 ICW262175 IMS262175 IWO262175 JGK262175 JQG262175 KAC262175 KJY262175 KTU262175 LDQ262175 LNM262175 LXI262175 MHE262175 MRA262175 NAW262175 NKS262175 NUO262175 OEK262175 OOG262175 OYC262175 PHY262175 PRU262175 QBQ262175 QLM262175 QVI262175 RFE262175 RPA262175 RYW262175 SIS262175 SSO262175 TCK262175 TMG262175 TWC262175 UFY262175 UPU262175 UZQ262175 VJM262175 VTI262175 WDE262175 WNA262175 WWW262175 M327738 KK327711 UG327711 AEC327711 ANY327711 AXU327711 BHQ327711 BRM327711 CBI327711 CLE327711 CVA327711 DEW327711 DOS327711 DYO327711 EIK327711 ESG327711 FCC327711 FLY327711 FVU327711 GFQ327711 GPM327711 GZI327711 HJE327711 HTA327711 ICW327711 IMS327711 IWO327711 JGK327711 JQG327711 KAC327711 KJY327711 KTU327711 LDQ327711 LNM327711 LXI327711 MHE327711 MRA327711 NAW327711 NKS327711 NUO327711 OEK327711 OOG327711 OYC327711 PHY327711 PRU327711 QBQ327711 QLM327711 QVI327711 RFE327711 RPA327711 RYW327711 SIS327711 SSO327711 TCK327711 TMG327711 TWC327711 UFY327711 UPU327711 UZQ327711 VJM327711 VTI327711 WDE327711 WNA327711 WWW327711 M393274 KK393247 UG393247 AEC393247 ANY393247 AXU393247 BHQ393247 BRM393247 CBI393247 CLE393247 CVA393247 DEW393247 DOS393247 DYO393247 EIK393247 ESG393247 FCC393247 FLY393247 FVU393247 GFQ393247 GPM393247 GZI393247 HJE393247 HTA393247 ICW393247 IMS393247 IWO393247 JGK393247 JQG393247 KAC393247 KJY393247 KTU393247 LDQ393247 LNM393247 LXI393247 MHE393247 MRA393247 NAW393247 NKS393247 NUO393247 OEK393247 OOG393247 OYC393247 PHY393247 PRU393247 QBQ393247 QLM393247 QVI393247 RFE393247 RPA393247 RYW393247 SIS393247 SSO393247 TCK393247 TMG393247 TWC393247 UFY393247 UPU393247 UZQ393247 VJM393247 VTI393247 WDE393247 WNA393247 WWW393247 M458810 KK458783 UG458783 AEC458783 ANY458783 AXU458783 BHQ458783 BRM458783 CBI458783 CLE458783 CVA458783 DEW458783 DOS458783 DYO458783 EIK458783 ESG458783 FCC458783 FLY458783 FVU458783 GFQ458783 GPM458783 GZI458783 HJE458783 HTA458783 ICW458783 IMS458783 IWO458783 JGK458783 JQG458783 KAC458783 KJY458783 KTU458783 LDQ458783 LNM458783 LXI458783 MHE458783 MRA458783 NAW458783 NKS458783 NUO458783 OEK458783 OOG458783 OYC458783 PHY458783 PRU458783 QBQ458783 QLM458783 QVI458783 RFE458783 RPA458783 RYW458783 SIS458783 SSO458783 TCK458783 TMG458783 TWC458783 UFY458783 UPU458783 UZQ458783 VJM458783 VTI458783 WDE458783 WNA458783 WWW458783 M524346 KK524319 UG524319 AEC524319 ANY524319 AXU524319 BHQ524319 BRM524319 CBI524319 CLE524319 CVA524319 DEW524319 DOS524319 DYO524319 EIK524319 ESG524319 FCC524319 FLY524319 FVU524319 GFQ524319 GPM524319 GZI524319 HJE524319 HTA524319 ICW524319 IMS524319 IWO524319 JGK524319 JQG524319 KAC524319 KJY524319 KTU524319 LDQ524319 LNM524319 LXI524319 MHE524319 MRA524319 NAW524319 NKS524319 NUO524319 OEK524319 OOG524319 OYC524319 PHY524319 PRU524319 QBQ524319 QLM524319 QVI524319 RFE524319 RPA524319 RYW524319 SIS524319 SSO524319 TCK524319 TMG524319 TWC524319 UFY524319 UPU524319 UZQ524319 VJM524319 VTI524319 WDE524319 WNA524319 WWW524319 M589882 KK589855 UG589855 AEC589855 ANY589855 AXU589855 BHQ589855 BRM589855 CBI589855 CLE589855 CVA589855 DEW589855 DOS589855 DYO589855 EIK589855 ESG589855 FCC589855 FLY589855 FVU589855 GFQ589855 GPM589855 GZI589855 HJE589855 HTA589855 ICW589855 IMS589855 IWO589855 JGK589855 JQG589855 KAC589855 KJY589855 KTU589855 LDQ589855 LNM589855 LXI589855 MHE589855 MRA589855 NAW589855 NKS589855 NUO589855 OEK589855 OOG589855 OYC589855 PHY589855 PRU589855 QBQ589855 QLM589855 QVI589855 RFE589855 RPA589855 RYW589855 SIS589855 SSO589855 TCK589855 TMG589855 TWC589855 UFY589855 UPU589855 UZQ589855 VJM589855 VTI589855 WDE589855 WNA589855 WWW589855 M655418 KK655391 UG655391 AEC655391 ANY655391 AXU655391 BHQ655391 BRM655391 CBI655391 CLE655391 CVA655391 DEW655391 DOS655391 DYO655391 EIK655391 ESG655391 FCC655391 FLY655391 FVU655391 GFQ655391 GPM655391 GZI655391 HJE655391 HTA655391 ICW655391 IMS655391 IWO655391 JGK655391 JQG655391 KAC655391 KJY655391 KTU655391 LDQ655391 LNM655391 LXI655391 MHE655391 MRA655391 NAW655391 NKS655391 NUO655391 OEK655391 OOG655391 OYC655391 PHY655391 PRU655391 QBQ655391 QLM655391 QVI655391 RFE655391 RPA655391 RYW655391 SIS655391 SSO655391 TCK655391 TMG655391 TWC655391 UFY655391 UPU655391 UZQ655391 VJM655391 VTI655391 WDE655391 WNA655391 WWW655391 M720954 KK720927 UG720927 AEC720927 ANY720927 AXU720927 BHQ720927 BRM720927 CBI720927 CLE720927 CVA720927 DEW720927 DOS720927 DYO720927 EIK720927 ESG720927 FCC720927 FLY720927 FVU720927 GFQ720927 GPM720927 GZI720927 HJE720927 HTA720927 ICW720927 IMS720927 IWO720927 JGK720927 JQG720927 KAC720927 KJY720927 KTU720927 LDQ720927 LNM720927 LXI720927 MHE720927 MRA720927 NAW720927 NKS720927 NUO720927 OEK720927 OOG720927 OYC720927 PHY720927 PRU720927 QBQ720927 QLM720927 QVI720927 RFE720927 RPA720927 RYW720927 SIS720927 SSO720927 TCK720927 TMG720927 TWC720927 UFY720927 UPU720927 UZQ720927 VJM720927 VTI720927 WDE720927 WNA720927 WWW720927 M786490 KK786463 UG786463 AEC786463 ANY786463 AXU786463 BHQ786463 BRM786463 CBI786463 CLE786463 CVA786463 DEW786463 DOS786463 DYO786463 EIK786463 ESG786463 FCC786463 FLY786463 FVU786463 GFQ786463 GPM786463 GZI786463 HJE786463 HTA786463 ICW786463 IMS786463 IWO786463 JGK786463 JQG786463 KAC786463 KJY786463 KTU786463 LDQ786463 LNM786463 LXI786463 MHE786463 MRA786463 NAW786463 NKS786463 NUO786463 OEK786463 OOG786463 OYC786463 PHY786463 PRU786463 QBQ786463 QLM786463 QVI786463 RFE786463 RPA786463 RYW786463 SIS786463 SSO786463 TCK786463 TMG786463 TWC786463 UFY786463 UPU786463 UZQ786463 VJM786463 VTI786463 WDE786463 WNA786463 WWW786463 M852026 KK851999 UG851999 AEC851999 ANY851999 AXU851999 BHQ851999 BRM851999 CBI851999 CLE851999 CVA851999 DEW851999 DOS851999 DYO851999 EIK851999 ESG851999 FCC851999 FLY851999 FVU851999 GFQ851999 GPM851999 GZI851999 HJE851999 HTA851999 ICW851999 IMS851999 IWO851999 JGK851999 JQG851999 KAC851999 KJY851999 KTU851999 LDQ851999 LNM851999 LXI851999 MHE851999 MRA851999 NAW851999 NKS851999 NUO851999 OEK851999 OOG851999 OYC851999 PHY851999 PRU851999 QBQ851999 QLM851999 QVI851999 RFE851999 RPA851999 RYW851999 SIS851999 SSO851999 TCK851999 TMG851999 TWC851999 UFY851999 UPU851999 UZQ851999 VJM851999 VTI851999 WDE851999 WNA851999 WWW851999 M917562 KK917535 UG917535 AEC917535 ANY917535 AXU917535 BHQ917535 BRM917535 CBI917535 CLE917535 CVA917535 DEW917535 DOS917535 DYO917535 EIK917535 ESG917535 FCC917535 FLY917535 FVU917535 GFQ917535 GPM917535 GZI917535 HJE917535 HTA917535 ICW917535 IMS917535 IWO917535 JGK917535 JQG917535 KAC917535 KJY917535 KTU917535 LDQ917535 LNM917535 LXI917535 MHE917535 MRA917535 NAW917535 NKS917535 NUO917535 OEK917535 OOG917535 OYC917535 PHY917535 PRU917535 QBQ917535 QLM917535 QVI917535 RFE917535 RPA917535 RYW917535 SIS917535 SSO917535 TCK917535 TMG917535 TWC917535 UFY917535 UPU917535 UZQ917535 VJM917535 VTI917535 WDE917535 WNA917535 WWW917535 M983098 KK983071 UG983071 AEC983071 ANY983071 AXU983071 BHQ983071 BRM983071 CBI983071 CLE983071 CVA983071 DEW983071 DOS983071 DYO983071 EIK983071 ESG983071 FCC983071 FLY983071 FVU983071 GFQ983071 GPM983071 GZI983071 HJE983071 HTA983071 ICW983071 IMS983071 IWO983071 JGK983071 JQG983071 KAC983071 KJY983071 KTU983071 LDQ983071 LNM983071 LXI983071 MHE983071 MRA983071 NAW983071 NKS983071 NUO983071 OEK983071 OOG983071 OYC983071 PHY983071 PRU983071 QBQ983071 QLM983071 QVI983071 RFE983071 RPA983071 RYW983071 SIS983071 SSO983071 TCK983071 TMG983071 TWC983071 UFY983071 UPU983071 UZQ983071 VJM983071 VTI983071 WDE983071 WNA983071 WWW983071" xr:uid="{00000000-0002-0000-0000-000000000000}">
      <formula1>$AW$4:$AW$5</formula1>
    </dataValidation>
    <dataValidation type="list" allowBlank="1" showInputMessage="1" showErrorMessage="1" sqref="R6" xr:uid="{00000000-0002-0000-0000-000001000000}">
      <formula1>$AA$4:$AA$6</formula1>
    </dataValidation>
  </dataValidations>
  <pageMargins left="0.51181102362204722" right="0.51181102362204722" top="0.78740157480314965" bottom="0.78740157480314965" header="0.31496062992125978" footer="0.31496062992125978"/>
  <pageSetup paperSize="9" scale="61"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Planilha5">
    <tabColor rgb="FF00B050"/>
    <pageSetUpPr fitToPage="1"/>
  </sheetPr>
  <dimension ref="B1:AN132"/>
  <sheetViews>
    <sheetView topLeftCell="A16" workbookViewId="0">
      <selection activeCell="K14" sqref="K14"/>
    </sheetView>
  </sheetViews>
  <sheetFormatPr defaultColWidth="9.140625" defaultRowHeight="12.75" x14ac:dyDescent="0.2"/>
  <cols>
    <col min="1" max="1" width="9.140625" style="279" customWidth="1"/>
    <col min="2" max="2" width="8.7109375" style="279" customWidth="1"/>
    <col min="3" max="3" width="21.28515625" style="279" customWidth="1"/>
    <col min="4" max="6" width="8.7109375" style="279" customWidth="1"/>
    <col min="7" max="7" width="20.140625" style="279" bestFit="1" customWidth="1"/>
    <col min="8" max="8" width="19.5703125" style="279" bestFit="1" customWidth="1"/>
    <col min="9" max="9" width="20.140625" style="279" bestFit="1" customWidth="1"/>
    <col min="10" max="18" width="9.7109375" style="279" customWidth="1"/>
    <col min="19" max="19" width="9.140625" style="279" customWidth="1"/>
    <col min="20" max="20" width="17.42578125" style="170" customWidth="1"/>
    <col min="21" max="21" width="39.85546875" style="171" bestFit="1" customWidth="1"/>
    <col min="22" max="22" width="37.5703125" style="171" bestFit="1" customWidth="1"/>
    <col min="23" max="23" width="35.7109375" style="171" bestFit="1" customWidth="1"/>
    <col min="24" max="24" width="43.5703125" style="171" bestFit="1" customWidth="1"/>
    <col min="25" max="25" width="33.85546875" style="171" bestFit="1" customWidth="1"/>
    <col min="26" max="26" width="37.85546875" style="171" bestFit="1" customWidth="1"/>
    <col min="27" max="27" width="42.42578125" style="171" bestFit="1" customWidth="1"/>
    <col min="28" max="28" width="33.85546875" style="171" bestFit="1" customWidth="1"/>
    <col min="29" max="29" width="42.28515625" style="171" bestFit="1" customWidth="1"/>
    <col min="30" max="30" width="41.7109375" style="171" bestFit="1" customWidth="1"/>
    <col min="31" max="31" width="45.28515625" style="171" bestFit="1" customWidth="1"/>
    <col min="32" max="32" width="42.42578125" style="171" bestFit="1" customWidth="1"/>
    <col min="33" max="33" width="15.140625" style="171" bestFit="1" customWidth="1"/>
    <col min="34" max="34" width="24" style="171" bestFit="1" customWidth="1"/>
    <col min="35" max="35" width="23.28515625" style="171" customWidth="1"/>
    <col min="36" max="36" width="20.85546875" style="171" bestFit="1" customWidth="1"/>
    <col min="37" max="37" width="25.7109375" style="171" bestFit="1" customWidth="1"/>
    <col min="38" max="38" width="12.5703125" style="143" bestFit="1" customWidth="1"/>
    <col min="39" max="39" width="9.140625" style="143" customWidth="1"/>
    <col min="40" max="40" width="9.140625" style="171" customWidth="1"/>
    <col min="41" max="43" width="9.140625" style="279" customWidth="1"/>
    <col min="44" max="16384" width="9.140625" style="279"/>
  </cols>
  <sheetData>
    <row r="1" spans="2:40" ht="13.5" customHeight="1" thickBot="1" x14ac:dyDescent="0.25"/>
    <row r="2" spans="2:40" ht="15" customHeight="1" x14ac:dyDescent="0.2">
      <c r="B2" s="280"/>
      <c r="C2" s="281"/>
      <c r="D2" s="282" t="s">
        <v>137</v>
      </c>
      <c r="E2" s="283"/>
      <c r="F2" s="283"/>
      <c r="G2" s="283"/>
      <c r="H2" s="282" t="s">
        <v>138</v>
      </c>
      <c r="I2" s="282"/>
      <c r="J2" s="283"/>
      <c r="K2" s="282" t="s">
        <v>139</v>
      </c>
      <c r="L2" s="283"/>
      <c r="M2" s="282" t="s">
        <v>140</v>
      </c>
      <c r="N2" s="282"/>
      <c r="O2" s="283"/>
      <c r="P2" s="283"/>
      <c r="Q2" s="283" t="s">
        <v>141</v>
      </c>
      <c r="R2" s="284"/>
      <c r="T2" s="309"/>
      <c r="U2" s="170"/>
      <c r="V2" s="170"/>
      <c r="W2" s="170"/>
      <c r="X2" s="170"/>
      <c r="Y2" s="170"/>
      <c r="Z2" s="170"/>
      <c r="AA2" s="170"/>
      <c r="AB2" s="170"/>
      <c r="AC2" s="170"/>
    </row>
    <row r="3" spans="2:40" ht="17.25" customHeight="1" thickBot="1" x14ac:dyDescent="0.3">
      <c r="B3" s="285"/>
      <c r="C3" s="286"/>
      <c r="D3" s="354" t="s">
        <v>17</v>
      </c>
      <c r="E3" s="355"/>
      <c r="F3" s="355"/>
      <c r="G3" s="355"/>
      <c r="H3" s="354" t="s">
        <v>3</v>
      </c>
      <c r="I3" s="355"/>
      <c r="J3" s="355"/>
      <c r="K3" s="287" t="s">
        <v>19</v>
      </c>
      <c r="L3" s="288"/>
      <c r="M3" s="289" t="s">
        <v>18</v>
      </c>
      <c r="N3" s="290"/>
      <c r="O3" s="290"/>
      <c r="P3" s="291"/>
      <c r="Q3" s="362">
        <f ca="1">TODAY()</f>
        <v>44907</v>
      </c>
      <c r="R3" s="321"/>
      <c r="T3" s="310"/>
      <c r="U3" s="170"/>
      <c r="V3" s="170"/>
      <c r="W3" s="170"/>
      <c r="X3" s="170"/>
      <c r="Y3" s="170"/>
      <c r="Z3" s="170"/>
      <c r="AA3" s="144"/>
      <c r="AB3" s="170"/>
      <c r="AC3" s="170"/>
      <c r="AN3" s="175"/>
    </row>
    <row r="4" spans="2:40" ht="17.25" customHeight="1" thickBot="1" x14ac:dyDescent="0.3">
      <c r="B4" s="292"/>
      <c r="C4" s="293"/>
      <c r="D4" s="361" t="s">
        <v>187</v>
      </c>
      <c r="E4" s="316"/>
      <c r="F4" s="294"/>
      <c r="G4" s="294"/>
      <c r="H4" s="295"/>
      <c r="I4" s="295"/>
      <c r="J4" s="295"/>
      <c r="K4" s="295"/>
      <c r="L4" s="295"/>
      <c r="M4" s="295"/>
      <c r="N4" s="295"/>
      <c r="O4" s="296"/>
      <c r="P4" s="296"/>
      <c r="Q4" s="296"/>
      <c r="R4" s="297"/>
      <c r="T4" s="175"/>
      <c r="U4" s="170"/>
      <c r="V4" s="170"/>
      <c r="W4" s="170"/>
      <c r="X4" s="170"/>
      <c r="Y4" s="170"/>
      <c r="Z4" s="170"/>
      <c r="AA4" s="144"/>
      <c r="AB4" s="170"/>
      <c r="AC4" s="170"/>
      <c r="AN4" s="175"/>
    </row>
    <row r="5" spans="2:40" ht="24.95" customHeight="1" x14ac:dyDescent="0.2">
      <c r="B5" s="360" t="s">
        <v>143</v>
      </c>
      <c r="C5" s="16"/>
      <c r="D5" s="15" t="s">
        <v>144</v>
      </c>
      <c r="E5" s="15" t="s">
        <v>145</v>
      </c>
      <c r="F5" s="14" t="s">
        <v>146</v>
      </c>
      <c r="G5" s="298" t="s">
        <v>188</v>
      </c>
      <c r="H5" s="298" t="s">
        <v>189</v>
      </c>
      <c r="I5" s="298" t="s">
        <v>190</v>
      </c>
      <c r="J5" s="299">
        <v>4</v>
      </c>
      <c r="K5" s="299">
        <v>5</v>
      </c>
      <c r="L5" s="299">
        <v>6</v>
      </c>
      <c r="M5" s="299">
        <v>7</v>
      </c>
      <c r="N5" s="299">
        <v>8</v>
      </c>
      <c r="O5" s="299">
        <v>9</v>
      </c>
      <c r="P5" s="299">
        <v>10</v>
      </c>
      <c r="Q5" s="299">
        <v>11</v>
      </c>
      <c r="R5" s="300">
        <v>12</v>
      </c>
      <c r="T5" s="309"/>
      <c r="U5" s="144"/>
      <c r="V5" s="144"/>
      <c r="W5" s="144"/>
      <c r="X5" s="144"/>
      <c r="Y5" s="144"/>
      <c r="Z5" s="144"/>
      <c r="AA5" s="144"/>
      <c r="AB5" s="170"/>
      <c r="AC5" s="170"/>
      <c r="AN5" s="175"/>
    </row>
    <row r="6" spans="2:40" ht="24.95" customHeight="1" x14ac:dyDescent="0.2">
      <c r="B6" s="357"/>
      <c r="C6" s="13" t="str">
        <f>'BOBINAGEM C1'!C22</f>
        <v>Fibra V. interna</v>
      </c>
      <c r="D6" s="141">
        <f>E6*(1-($D$29/100))</f>
        <v>930.19639999999993</v>
      </c>
      <c r="E6" s="20">
        <v>949.18</v>
      </c>
      <c r="F6" s="141">
        <f>E6*(1+($D$29/100))</f>
        <v>968.16359999999997</v>
      </c>
      <c r="G6" s="24"/>
      <c r="H6" s="25"/>
      <c r="I6" s="25"/>
      <c r="J6" s="31"/>
      <c r="K6" s="23"/>
      <c r="L6" s="31"/>
      <c r="M6" s="23"/>
      <c r="N6" s="23"/>
      <c r="O6" s="22"/>
      <c r="P6" s="22"/>
      <c r="Q6" s="22"/>
      <c r="R6" s="21"/>
      <c r="T6" s="310"/>
      <c r="U6" s="175"/>
      <c r="V6" s="175"/>
      <c r="W6" s="170"/>
      <c r="X6" s="170"/>
      <c r="Y6" s="170"/>
      <c r="Z6" s="170"/>
      <c r="AA6" s="144"/>
      <c r="AB6" s="170"/>
      <c r="AC6" s="170"/>
      <c r="AN6" s="175"/>
    </row>
    <row r="7" spans="2:40" ht="24.95" customHeight="1" x14ac:dyDescent="0.2">
      <c r="B7" s="357"/>
      <c r="C7" s="13" t="str">
        <f>'BOBINAGEM C1'!C24</f>
        <v>Altura da camada</v>
      </c>
      <c r="D7" s="141">
        <f>E7*(1-($D$29/100))</f>
        <v>298.80395999999996</v>
      </c>
      <c r="E7" s="20">
        <v>304.90199999999999</v>
      </c>
      <c r="F7" s="141">
        <f>E7*(1+($D$29/100))</f>
        <v>311.00004000000001</v>
      </c>
      <c r="G7" s="26"/>
      <c r="H7" s="27"/>
      <c r="I7" s="27"/>
      <c r="J7" s="32"/>
      <c r="K7" s="10"/>
      <c r="L7" s="32"/>
      <c r="M7" s="10"/>
      <c r="N7" s="10"/>
      <c r="O7" s="9"/>
      <c r="P7" s="9"/>
      <c r="Q7" s="9"/>
      <c r="R7" s="8"/>
      <c r="T7" s="175"/>
      <c r="U7" s="175"/>
      <c r="V7" s="175"/>
      <c r="W7" s="170"/>
      <c r="X7" s="170"/>
      <c r="Y7" s="170"/>
      <c r="Z7" s="170"/>
      <c r="AA7" s="144"/>
      <c r="AB7" s="170"/>
      <c r="AC7" s="170"/>
      <c r="AN7" s="175"/>
    </row>
    <row r="8" spans="2:40" ht="24.95" customHeight="1" thickBot="1" x14ac:dyDescent="0.25">
      <c r="B8" s="357"/>
      <c r="C8" s="7" t="str">
        <f>'BOBINAGEM C1'!C26</f>
        <v>Perimetro</v>
      </c>
      <c r="D8" s="141">
        <f>E8*(1-($D$29/100))</f>
        <v>3533.9036179999998</v>
      </c>
      <c r="E8" s="20">
        <v>3606.0241000000001</v>
      </c>
      <c r="F8" s="141">
        <f>E8*(1+($D$29/100))</f>
        <v>3678.1445820000004</v>
      </c>
      <c r="G8" s="28"/>
      <c r="H8" s="29"/>
      <c r="I8" s="29"/>
      <c r="J8" s="33"/>
      <c r="K8" s="19"/>
      <c r="L8" s="33"/>
      <c r="M8" s="19"/>
      <c r="N8" s="19"/>
      <c r="O8" s="18"/>
      <c r="P8" s="18"/>
      <c r="Q8" s="18"/>
      <c r="R8" s="17"/>
      <c r="T8" s="309"/>
      <c r="U8" s="144"/>
      <c r="V8" s="144"/>
      <c r="W8" s="144"/>
      <c r="X8" s="144"/>
      <c r="Y8" s="144"/>
      <c r="Z8" s="144"/>
      <c r="AA8" s="144"/>
      <c r="AB8" s="144"/>
      <c r="AC8" s="144"/>
      <c r="AD8" s="144"/>
      <c r="AE8" s="144"/>
      <c r="AF8" s="144"/>
      <c r="AG8" s="144"/>
      <c r="AH8" s="144"/>
      <c r="AI8" s="144"/>
      <c r="AJ8" s="144"/>
      <c r="AN8" s="175"/>
    </row>
    <row r="9" spans="2:40" ht="24.95" customHeight="1" x14ac:dyDescent="0.2">
      <c r="B9" s="356" t="s">
        <v>150</v>
      </c>
      <c r="C9" s="16"/>
      <c r="D9" s="15" t="s">
        <v>144</v>
      </c>
      <c r="E9" s="15" t="s">
        <v>145</v>
      </c>
      <c r="F9" s="14" t="s">
        <v>146</v>
      </c>
      <c r="G9" s="298" t="s">
        <v>188</v>
      </c>
      <c r="H9" s="298" t="s">
        <v>189</v>
      </c>
      <c r="I9" s="298" t="s">
        <v>190</v>
      </c>
      <c r="J9" s="299">
        <v>4</v>
      </c>
      <c r="K9" s="299">
        <v>5</v>
      </c>
      <c r="L9" s="299">
        <v>6</v>
      </c>
      <c r="M9" s="299">
        <v>7</v>
      </c>
      <c r="N9" s="299">
        <v>8</v>
      </c>
      <c r="O9" s="299">
        <v>9</v>
      </c>
      <c r="P9" s="299">
        <v>10</v>
      </c>
      <c r="Q9" s="299">
        <v>11</v>
      </c>
      <c r="R9" s="300">
        <v>12</v>
      </c>
      <c r="T9" s="310"/>
      <c r="U9" s="175"/>
      <c r="V9" s="145"/>
      <c r="W9" s="170"/>
      <c r="X9" s="170"/>
      <c r="Y9" s="170"/>
      <c r="Z9" s="170"/>
      <c r="AA9" s="144"/>
      <c r="AB9" s="170"/>
      <c r="AC9" s="170"/>
      <c r="AN9" s="175"/>
    </row>
    <row r="10" spans="2:40" ht="24.95" customHeight="1" x14ac:dyDescent="0.2">
      <c r="B10" s="357"/>
      <c r="C10" s="13" t="str">
        <f>C7</f>
        <v>Altura da camada</v>
      </c>
      <c r="D10" s="141">
        <f>E10*(1-($D$29/100))</f>
        <v>297.5014812</v>
      </c>
      <c r="E10" s="20">
        <v>303.57294000000002</v>
      </c>
      <c r="F10" s="141">
        <f>E10*(1+($D$29/100))</f>
        <v>309.64439880000003</v>
      </c>
      <c r="G10" s="26"/>
      <c r="H10" s="27"/>
      <c r="I10" s="27"/>
      <c r="J10" s="32"/>
      <c r="K10" s="10"/>
      <c r="L10" s="32"/>
      <c r="M10" s="10"/>
      <c r="N10" s="10"/>
      <c r="O10" s="9"/>
      <c r="P10" s="9"/>
      <c r="Q10" s="9"/>
      <c r="R10" s="8"/>
      <c r="U10" s="175"/>
      <c r="V10" s="145"/>
      <c r="W10" s="170"/>
      <c r="X10" s="170"/>
      <c r="Y10" s="170"/>
      <c r="Z10" s="170"/>
      <c r="AA10" s="144"/>
      <c r="AB10" s="170"/>
      <c r="AC10" s="170"/>
    </row>
    <row r="11" spans="2:40" ht="24.95" customHeight="1" thickBot="1" x14ac:dyDescent="0.25">
      <c r="B11" s="357"/>
      <c r="C11" s="7" t="str">
        <f>C8</f>
        <v>Perimetro</v>
      </c>
      <c r="D11" s="141">
        <f>E11*(1-($D$29/100))</f>
        <v>3554.7486394000002</v>
      </c>
      <c r="E11" s="20">
        <v>3627.2945300000001</v>
      </c>
      <c r="F11" s="141">
        <f>E11*(1+($D$29/100))</f>
        <v>3699.8404206</v>
      </c>
      <c r="G11" s="28"/>
      <c r="H11" s="29"/>
      <c r="I11" s="29"/>
      <c r="J11" s="33"/>
      <c r="K11" s="19"/>
      <c r="L11" s="33"/>
      <c r="M11" s="19"/>
      <c r="N11" s="19"/>
      <c r="O11" s="18"/>
      <c r="P11" s="18"/>
      <c r="Q11" s="18"/>
      <c r="R11" s="17"/>
      <c r="T11" s="309"/>
      <c r="U11" s="144"/>
      <c r="V11" s="144"/>
      <c r="W11" s="144"/>
      <c r="X11" s="144"/>
      <c r="Y11" s="144"/>
      <c r="Z11" s="144"/>
      <c r="AA11" s="144"/>
      <c r="AB11" s="182"/>
      <c r="AC11" s="182"/>
      <c r="AD11" s="182"/>
      <c r="AE11" s="182"/>
      <c r="AF11" s="182"/>
      <c r="AG11" s="182"/>
      <c r="AH11" s="182"/>
      <c r="AI11" s="182"/>
      <c r="AN11" s="182"/>
    </row>
    <row r="12" spans="2:40" ht="24.95" customHeight="1" x14ac:dyDescent="0.2">
      <c r="B12" s="356" t="s">
        <v>151</v>
      </c>
      <c r="C12" s="16"/>
      <c r="D12" s="15" t="s">
        <v>144</v>
      </c>
      <c r="E12" s="15" t="s">
        <v>145</v>
      </c>
      <c r="F12" s="14" t="s">
        <v>146</v>
      </c>
      <c r="G12" s="298" t="s">
        <v>188</v>
      </c>
      <c r="H12" s="298" t="s">
        <v>189</v>
      </c>
      <c r="I12" s="298" t="s">
        <v>190</v>
      </c>
      <c r="J12" s="299">
        <v>4</v>
      </c>
      <c r="K12" s="299">
        <v>5</v>
      </c>
      <c r="L12" s="299">
        <v>6</v>
      </c>
      <c r="M12" s="299">
        <v>7</v>
      </c>
      <c r="N12" s="299">
        <v>8</v>
      </c>
      <c r="O12" s="299">
        <v>9</v>
      </c>
      <c r="P12" s="299">
        <v>10</v>
      </c>
      <c r="Q12" s="299">
        <v>11</v>
      </c>
      <c r="R12" s="300">
        <v>12</v>
      </c>
      <c r="T12" s="310"/>
      <c r="U12" s="175"/>
      <c r="V12" s="145"/>
      <c r="W12" s="170"/>
      <c r="X12" s="170"/>
      <c r="AB12" s="187"/>
      <c r="AC12" s="187"/>
      <c r="AD12" s="187"/>
      <c r="AE12" s="187"/>
      <c r="AF12" s="187"/>
      <c r="AG12" s="187"/>
      <c r="AH12" s="187"/>
      <c r="AI12" s="187"/>
      <c r="AN12" s="187"/>
    </row>
    <row r="13" spans="2:40" ht="24.95" customHeight="1" x14ac:dyDescent="0.2">
      <c r="B13" s="357"/>
      <c r="C13" s="13" t="str">
        <f>C10</f>
        <v>Altura da camada</v>
      </c>
      <c r="D13" s="141">
        <f>E13*(1-($D$29/100))</f>
        <v>297.5014812</v>
      </c>
      <c r="E13" s="20">
        <v>303.57294000000002</v>
      </c>
      <c r="F13" s="141">
        <f>E13*(1+($D$29/100))</f>
        <v>309.64439880000003</v>
      </c>
      <c r="G13" s="26"/>
      <c r="H13" s="27"/>
      <c r="I13" s="27"/>
      <c r="J13" s="32"/>
      <c r="K13" s="10"/>
      <c r="L13" s="32"/>
      <c r="M13" s="10"/>
      <c r="N13" s="10"/>
      <c r="O13" s="9"/>
      <c r="P13" s="9"/>
      <c r="Q13" s="9"/>
      <c r="R13" s="8"/>
      <c r="U13" s="175"/>
      <c r="V13" s="145"/>
      <c r="W13" s="170"/>
      <c r="X13" s="170"/>
      <c r="Y13" s="170"/>
      <c r="Z13" s="170"/>
      <c r="AA13" s="144"/>
      <c r="AB13" s="170"/>
      <c r="AC13" s="170"/>
      <c r="AN13" s="187"/>
    </row>
    <row r="14" spans="2:40" ht="24.95" customHeight="1" thickBot="1" x14ac:dyDescent="0.25">
      <c r="B14" s="357"/>
      <c r="C14" s="7" t="str">
        <f>C11</f>
        <v>Perimetro</v>
      </c>
      <c r="D14" s="141">
        <f>E14*(1-($D$29/100))</f>
        <v>3575.5936509999997</v>
      </c>
      <c r="E14" s="20">
        <v>3648.56495</v>
      </c>
      <c r="F14" s="141">
        <f>E14*(1+($D$29/100))</f>
        <v>3721.5362490000002</v>
      </c>
      <c r="G14" s="28"/>
      <c r="H14" s="29"/>
      <c r="I14" s="29"/>
      <c r="J14" s="33"/>
      <c r="K14" s="19"/>
      <c r="L14" s="33"/>
      <c r="M14" s="19"/>
      <c r="N14" s="19"/>
      <c r="O14" s="18"/>
      <c r="P14" s="18"/>
      <c r="Q14" s="18"/>
      <c r="R14" s="17"/>
      <c r="T14" s="309"/>
      <c r="U14" s="144"/>
      <c r="V14" s="144"/>
      <c r="W14" s="144"/>
      <c r="X14" s="144"/>
      <c r="Y14" s="144"/>
      <c r="Z14" s="144"/>
      <c r="AA14" s="144"/>
      <c r="AB14" s="144"/>
      <c r="AN14" s="187"/>
    </row>
    <row r="15" spans="2:40" ht="24.95" customHeight="1" x14ac:dyDescent="0.2">
      <c r="B15" s="356" t="s">
        <v>152</v>
      </c>
      <c r="C15" s="16"/>
      <c r="D15" s="15" t="s">
        <v>144</v>
      </c>
      <c r="E15" s="15" t="s">
        <v>145</v>
      </c>
      <c r="F15" s="14" t="s">
        <v>146</v>
      </c>
      <c r="G15" s="298"/>
      <c r="H15" s="298"/>
      <c r="I15" s="298"/>
      <c r="J15" s="299">
        <v>4</v>
      </c>
      <c r="K15" s="299">
        <v>5</v>
      </c>
      <c r="L15" s="299">
        <v>6</v>
      </c>
      <c r="M15" s="299">
        <v>7</v>
      </c>
      <c r="N15" s="299">
        <v>8</v>
      </c>
      <c r="O15" s="299">
        <v>9</v>
      </c>
      <c r="P15" s="299">
        <v>10</v>
      </c>
      <c r="Q15" s="299">
        <v>11</v>
      </c>
      <c r="R15" s="300">
        <v>12</v>
      </c>
      <c r="T15" s="310"/>
      <c r="U15" s="170"/>
      <c r="V15" s="170"/>
      <c r="W15" s="144"/>
      <c r="X15" s="170"/>
      <c r="Y15" s="170"/>
      <c r="AN15" s="187"/>
    </row>
    <row r="16" spans="2:40" ht="24.95" customHeight="1" x14ac:dyDescent="0.2">
      <c r="B16" s="357"/>
      <c r="C16" s="13" t="str">
        <f>C13</f>
        <v>Altura da camada</v>
      </c>
      <c r="D16" s="141">
        <f>E16*(1-($D$29/100))</f>
        <v>0</v>
      </c>
      <c r="E16" s="20"/>
      <c r="F16" s="141">
        <f>E16*(1+($D$29/100))</f>
        <v>0</v>
      </c>
      <c r="G16" s="26"/>
      <c r="H16" s="27"/>
      <c r="I16" s="27"/>
      <c r="J16" s="32"/>
      <c r="K16" s="10"/>
      <c r="L16" s="32"/>
      <c r="M16" s="10"/>
      <c r="N16" s="10"/>
      <c r="O16" s="9"/>
      <c r="P16" s="9"/>
      <c r="Q16" s="9"/>
      <c r="R16" s="8"/>
      <c r="U16" s="175"/>
      <c r="V16" s="145"/>
      <c r="W16" s="170"/>
      <c r="X16" s="170"/>
      <c r="Y16" s="170"/>
      <c r="Z16" s="170"/>
      <c r="AA16" s="144"/>
      <c r="AB16" s="170"/>
      <c r="AC16" s="170"/>
    </row>
    <row r="17" spans="2:29" ht="24.95" customHeight="1" thickBot="1" x14ac:dyDescent="0.25">
      <c r="B17" s="357"/>
      <c r="C17" s="7" t="str">
        <f>C14</f>
        <v>Perimetro</v>
      </c>
      <c r="D17" s="141">
        <f>E17*(1-($D$29/100))</f>
        <v>0</v>
      </c>
      <c r="E17" s="20"/>
      <c r="F17" s="141">
        <f>E17*(1+($D$29/100))</f>
        <v>0</v>
      </c>
      <c r="G17" s="28"/>
      <c r="H17" s="29"/>
      <c r="I17" s="29"/>
      <c r="J17" s="33"/>
      <c r="K17" s="19"/>
      <c r="L17" s="33"/>
      <c r="M17" s="19"/>
      <c r="N17" s="19"/>
      <c r="O17" s="18"/>
      <c r="P17" s="18"/>
      <c r="Q17" s="18"/>
      <c r="R17" s="17"/>
      <c r="T17" s="309"/>
      <c r="U17" s="144"/>
      <c r="V17" s="144"/>
      <c r="W17" s="144"/>
      <c r="X17" s="170"/>
      <c r="Y17" s="170"/>
      <c r="Z17" s="170"/>
      <c r="AA17" s="144"/>
      <c r="AB17" s="170"/>
      <c r="AC17" s="170"/>
    </row>
    <row r="18" spans="2:29" ht="24.95" customHeight="1" x14ac:dyDescent="0.2">
      <c r="B18" s="356" t="s">
        <v>153</v>
      </c>
      <c r="C18" s="16"/>
      <c r="D18" s="15" t="s">
        <v>144</v>
      </c>
      <c r="E18" s="15" t="s">
        <v>145</v>
      </c>
      <c r="F18" s="14" t="s">
        <v>146</v>
      </c>
      <c r="G18" s="298"/>
      <c r="H18" s="298"/>
      <c r="I18" s="298"/>
      <c r="J18" s="299">
        <v>4</v>
      </c>
      <c r="K18" s="299">
        <v>5</v>
      </c>
      <c r="L18" s="299">
        <v>6</v>
      </c>
      <c r="M18" s="299">
        <v>7</v>
      </c>
      <c r="N18" s="299">
        <v>8</v>
      </c>
      <c r="O18" s="299">
        <v>9</v>
      </c>
      <c r="P18" s="299">
        <v>10</v>
      </c>
      <c r="Q18" s="299">
        <v>11</v>
      </c>
      <c r="R18" s="300">
        <v>12</v>
      </c>
      <c r="T18" s="310"/>
      <c r="U18" s="175"/>
      <c r="V18" s="145"/>
      <c r="W18" s="170"/>
      <c r="X18" s="170"/>
      <c r="Y18" s="170"/>
      <c r="Z18" s="170"/>
      <c r="AA18" s="144"/>
      <c r="AB18" s="170"/>
      <c r="AC18" s="170"/>
    </row>
    <row r="19" spans="2:29" ht="24.95" customHeight="1" x14ac:dyDescent="0.2">
      <c r="B19" s="357"/>
      <c r="C19" s="13" t="str">
        <f>C16</f>
        <v>Altura da camada</v>
      </c>
      <c r="D19" s="141">
        <f>E19*(1-($D$29/100))</f>
        <v>0</v>
      </c>
      <c r="E19" s="20"/>
      <c r="F19" s="141">
        <f>E19*(1+($D$29/100))</f>
        <v>0</v>
      </c>
      <c r="G19" s="26"/>
      <c r="H19" s="27"/>
      <c r="I19" s="27"/>
      <c r="J19" s="32"/>
      <c r="K19" s="10"/>
      <c r="L19" s="32"/>
      <c r="M19" s="10"/>
      <c r="N19" s="10"/>
      <c r="O19" s="9"/>
      <c r="P19" s="9"/>
      <c r="Q19" s="9"/>
      <c r="R19" s="8"/>
      <c r="U19" s="175"/>
      <c r="V19" s="145"/>
      <c r="W19" s="170"/>
      <c r="X19" s="170"/>
      <c r="Y19" s="170"/>
      <c r="Z19" s="170"/>
      <c r="AA19" s="144"/>
      <c r="AB19" s="170"/>
      <c r="AC19" s="170"/>
    </row>
    <row r="20" spans="2:29" ht="24.95" customHeight="1" thickBot="1" x14ac:dyDescent="0.25">
      <c r="B20" s="357"/>
      <c r="C20" s="7" t="str">
        <f>C17</f>
        <v>Perimetro</v>
      </c>
      <c r="D20" s="141">
        <f>E20*(1-($D$29/100))</f>
        <v>0</v>
      </c>
      <c r="E20" s="20"/>
      <c r="F20" s="141">
        <f>E20*(1+($D$29/100))</f>
        <v>0</v>
      </c>
      <c r="G20" s="28"/>
      <c r="H20" s="29"/>
      <c r="I20" s="29"/>
      <c r="J20" s="33"/>
      <c r="K20" s="19"/>
      <c r="L20" s="33"/>
      <c r="M20" s="19"/>
      <c r="N20" s="19"/>
      <c r="O20" s="18"/>
      <c r="P20" s="18"/>
      <c r="Q20" s="18"/>
      <c r="R20" s="17"/>
      <c r="T20" s="309"/>
      <c r="U20" s="144"/>
      <c r="V20" s="144"/>
      <c r="W20" s="144"/>
      <c r="X20" s="144"/>
      <c r="Y20" s="170"/>
      <c r="Z20" s="170"/>
      <c r="AA20" s="144"/>
      <c r="AB20" s="170"/>
      <c r="AC20" s="170"/>
    </row>
    <row r="21" spans="2:29" ht="24.95" customHeight="1" x14ac:dyDescent="0.2">
      <c r="B21" s="356" t="s">
        <v>154</v>
      </c>
      <c r="C21" s="16"/>
      <c r="D21" s="15" t="s">
        <v>144</v>
      </c>
      <c r="E21" s="15" t="s">
        <v>145</v>
      </c>
      <c r="F21" s="14" t="s">
        <v>146</v>
      </c>
      <c r="G21" s="298"/>
      <c r="H21" s="298"/>
      <c r="I21" s="298"/>
      <c r="J21" s="299">
        <v>4</v>
      </c>
      <c r="K21" s="299">
        <v>5</v>
      </c>
      <c r="L21" s="299">
        <v>6</v>
      </c>
      <c r="M21" s="299">
        <v>7</v>
      </c>
      <c r="N21" s="299">
        <v>8</v>
      </c>
      <c r="O21" s="299">
        <v>9</v>
      </c>
      <c r="P21" s="299">
        <v>10</v>
      </c>
      <c r="Q21" s="299">
        <v>11</v>
      </c>
      <c r="R21" s="300">
        <v>12</v>
      </c>
      <c r="T21" s="310"/>
      <c r="U21" s="175"/>
      <c r="V21" s="145"/>
      <c r="W21" s="170"/>
      <c r="X21" s="170"/>
      <c r="Y21" s="170"/>
      <c r="Z21" s="170"/>
      <c r="AA21" s="144"/>
      <c r="AB21" s="170"/>
      <c r="AC21" s="170"/>
    </row>
    <row r="22" spans="2:29" ht="24.95" customHeight="1" x14ac:dyDescent="0.2">
      <c r="B22" s="357"/>
      <c r="C22" s="13" t="str">
        <f>C19</f>
        <v>Altura da camada</v>
      </c>
      <c r="D22" s="141">
        <f>E22*(1-($D$29/100))</f>
        <v>0</v>
      </c>
      <c r="E22" s="20"/>
      <c r="F22" s="141">
        <f>E22*(1+($D$29/100))</f>
        <v>0</v>
      </c>
      <c r="G22" s="12"/>
      <c r="H22" s="11"/>
      <c r="I22" s="11"/>
      <c r="J22" s="32"/>
      <c r="K22" s="10"/>
      <c r="L22" s="10"/>
      <c r="M22" s="10"/>
      <c r="N22" s="10"/>
      <c r="O22" s="9"/>
      <c r="P22" s="9"/>
      <c r="Q22" s="9"/>
      <c r="R22" s="8"/>
      <c r="T22" s="310"/>
      <c r="U22" s="144"/>
      <c r="V22" s="144"/>
      <c r="W22" s="144"/>
      <c r="X22" s="144"/>
      <c r="Y22" s="170"/>
      <c r="Z22" s="170"/>
      <c r="AA22" s="144"/>
      <c r="AB22" s="170"/>
      <c r="AC22" s="170"/>
    </row>
    <row r="23" spans="2:29" ht="24.95" customHeight="1" thickBot="1" x14ac:dyDescent="0.25">
      <c r="B23" s="357"/>
      <c r="C23" s="7" t="str">
        <f>C20</f>
        <v>Perimetro</v>
      </c>
      <c r="D23" s="141">
        <f>E23*(1-($D$29/100))</f>
        <v>0</v>
      </c>
      <c r="E23" s="20"/>
      <c r="F23" s="141">
        <f>E23*(1+($D$29/100))</f>
        <v>0</v>
      </c>
      <c r="G23" s="6"/>
      <c r="H23" s="5"/>
      <c r="I23" s="5"/>
      <c r="J23" s="6"/>
      <c r="K23" s="5"/>
      <c r="L23" s="5"/>
      <c r="M23" s="4"/>
      <c r="N23" s="4"/>
      <c r="O23" s="3"/>
      <c r="P23" s="3"/>
      <c r="Q23" s="3"/>
      <c r="R23" s="2"/>
      <c r="T23" s="310"/>
      <c r="U23" s="175"/>
      <c r="V23" s="145"/>
      <c r="W23" s="170"/>
      <c r="X23" s="170"/>
      <c r="Y23" s="170"/>
      <c r="Z23" s="170"/>
      <c r="AA23" s="144"/>
      <c r="AB23" s="170"/>
      <c r="AC23" s="170"/>
    </row>
    <row r="24" spans="2:29" ht="24.95" customHeight="1" x14ac:dyDescent="0.2">
      <c r="B24" s="356" t="s">
        <v>155</v>
      </c>
      <c r="C24" s="16"/>
      <c r="D24" s="15" t="s">
        <v>144</v>
      </c>
      <c r="E24" s="15" t="s">
        <v>145</v>
      </c>
      <c r="F24" s="14" t="s">
        <v>146</v>
      </c>
      <c r="G24" s="298"/>
      <c r="H24" s="298"/>
      <c r="I24" s="298"/>
      <c r="J24" s="299">
        <v>4</v>
      </c>
      <c r="K24" s="299">
        <v>5</v>
      </c>
      <c r="L24" s="299">
        <v>6</v>
      </c>
      <c r="M24" s="299">
        <v>7</v>
      </c>
      <c r="N24" s="299">
        <v>8</v>
      </c>
      <c r="O24" s="299">
        <v>9</v>
      </c>
      <c r="P24" s="299">
        <v>10</v>
      </c>
      <c r="Q24" s="299">
        <v>11</v>
      </c>
      <c r="R24" s="300">
        <v>12</v>
      </c>
      <c r="U24" s="175"/>
      <c r="V24" s="145"/>
      <c r="W24" s="170"/>
      <c r="X24" s="170"/>
      <c r="Y24" s="170"/>
      <c r="Z24" s="170"/>
      <c r="AA24" s="144"/>
      <c r="AB24" s="170"/>
      <c r="AC24" s="170"/>
    </row>
    <row r="25" spans="2:29" ht="24.95" customHeight="1" x14ac:dyDescent="0.2">
      <c r="B25" s="357"/>
      <c r="C25" s="13" t="str">
        <f>C22</f>
        <v>Altura da camada</v>
      </c>
      <c r="D25" s="141">
        <f>E25*(1-($D$29/100))</f>
        <v>0</v>
      </c>
      <c r="E25" s="20"/>
      <c r="F25" s="141">
        <f>E25*(1+($D$29/100))</f>
        <v>0</v>
      </c>
      <c r="G25" s="12"/>
      <c r="H25" s="11"/>
      <c r="I25" s="11"/>
      <c r="J25" s="32"/>
      <c r="K25" s="10"/>
      <c r="L25" s="10"/>
      <c r="M25" s="10"/>
      <c r="N25" s="10"/>
      <c r="O25" s="9"/>
      <c r="P25" s="9"/>
      <c r="Q25" s="9"/>
      <c r="R25" s="8"/>
      <c r="T25" s="309"/>
      <c r="U25" s="144"/>
      <c r="V25" s="144"/>
      <c r="W25" s="144"/>
      <c r="X25" s="144"/>
      <c r="Y25" s="144"/>
      <c r="Z25" s="170"/>
      <c r="AA25" s="144"/>
      <c r="AB25" s="170"/>
      <c r="AC25" s="170"/>
    </row>
    <row r="26" spans="2:29" ht="24.95" customHeight="1" thickBot="1" x14ac:dyDescent="0.25">
      <c r="B26" s="357"/>
      <c r="C26" s="7" t="str">
        <f>C23</f>
        <v>Perimetro</v>
      </c>
      <c r="D26" s="141">
        <f>E26*(1-($D$29/100))</f>
        <v>0</v>
      </c>
      <c r="E26" s="20"/>
      <c r="F26" s="141">
        <f>E26*(1+($D$29/100))</f>
        <v>0</v>
      </c>
      <c r="G26" s="6"/>
      <c r="H26" s="5"/>
      <c r="I26" s="5"/>
      <c r="J26" s="6"/>
      <c r="K26" s="5"/>
      <c r="L26" s="5"/>
      <c r="M26" s="4"/>
      <c r="N26" s="4"/>
      <c r="O26" s="3"/>
      <c r="P26" s="3"/>
      <c r="Q26" s="3"/>
      <c r="R26" s="2"/>
      <c r="T26" s="310"/>
      <c r="U26" s="175"/>
      <c r="V26" s="145"/>
      <c r="W26" s="170"/>
      <c r="X26" s="170"/>
      <c r="Y26" s="170"/>
      <c r="Z26" s="170"/>
      <c r="AA26" s="144"/>
      <c r="AB26" s="170"/>
      <c r="AC26" s="170"/>
    </row>
    <row r="27" spans="2:29" ht="24.95" customHeight="1" thickBot="1" x14ac:dyDescent="0.3">
      <c r="B27" s="358" t="s">
        <v>156</v>
      </c>
      <c r="C27" s="313"/>
      <c r="D27" s="301">
        <f ca="1">TODAY()</f>
        <v>44907</v>
      </c>
      <c r="E27" s="359" t="s">
        <v>157</v>
      </c>
      <c r="F27" s="340"/>
      <c r="G27" s="302"/>
      <c r="H27" s="303"/>
      <c r="I27" s="303"/>
      <c r="J27" s="303"/>
      <c r="K27" s="303"/>
      <c r="L27" s="303"/>
      <c r="M27" s="304"/>
      <c r="N27" s="304"/>
      <c r="O27" s="304"/>
      <c r="P27" s="304"/>
      <c r="Q27" s="304"/>
      <c r="R27" s="305"/>
      <c r="U27" s="175"/>
      <c r="V27" s="145"/>
      <c r="W27" s="170"/>
      <c r="X27" s="170"/>
      <c r="Y27" s="170"/>
      <c r="Z27" s="170"/>
      <c r="AA27" s="144"/>
      <c r="AB27" s="170"/>
      <c r="AC27" s="170"/>
    </row>
    <row r="28" spans="2:29" ht="15.75" customHeight="1" thickBot="1" x14ac:dyDescent="0.25">
      <c r="T28" s="309"/>
      <c r="U28" s="144"/>
      <c r="V28" s="144"/>
      <c r="W28" s="144"/>
      <c r="X28" s="144"/>
      <c r="Y28" s="170"/>
      <c r="Z28" s="170"/>
      <c r="AA28" s="144"/>
      <c r="AB28" s="170"/>
      <c r="AC28" s="170"/>
    </row>
    <row r="29" spans="2:29" ht="17.25" customHeight="1" thickBot="1" x14ac:dyDescent="0.3">
      <c r="B29" s="363" t="s">
        <v>135</v>
      </c>
      <c r="C29" s="313"/>
      <c r="D29" s="306">
        <v>2</v>
      </c>
      <c r="E29" s="306" t="s">
        <v>136</v>
      </c>
      <c r="F29" s="307"/>
      <c r="T29" s="310"/>
      <c r="U29" s="175"/>
      <c r="V29" s="145"/>
      <c r="W29" s="170"/>
      <c r="X29" s="170"/>
      <c r="Y29" s="170"/>
      <c r="Z29" s="170"/>
      <c r="AA29" s="144"/>
      <c r="AB29" s="170"/>
      <c r="AC29" s="170"/>
    </row>
    <row r="30" spans="2:29" ht="16.5" customHeight="1" x14ac:dyDescent="0.2">
      <c r="U30" s="175"/>
      <c r="V30" s="145"/>
      <c r="W30" s="170"/>
      <c r="X30" s="170"/>
      <c r="Y30" s="170"/>
      <c r="Z30" s="170"/>
      <c r="AA30" s="144"/>
      <c r="AB30" s="170"/>
      <c r="AC30" s="170"/>
    </row>
    <row r="31" spans="2:29" ht="15" customHeight="1" x14ac:dyDescent="0.2">
      <c r="T31" s="309"/>
      <c r="U31" s="144"/>
      <c r="V31" s="144"/>
    </row>
    <row r="32" spans="2:29" ht="16.5" customHeight="1" x14ac:dyDescent="0.2">
      <c r="T32" s="310"/>
      <c r="U32" s="175"/>
      <c r="V32" s="145"/>
      <c r="W32" s="170"/>
      <c r="X32" s="170"/>
      <c r="Y32" s="170"/>
      <c r="Z32" s="170"/>
      <c r="AA32" s="144"/>
      <c r="AB32" s="170"/>
      <c r="AC32" s="170"/>
    </row>
    <row r="33" spans="20:32" ht="16.5" customHeight="1" x14ac:dyDescent="0.2">
      <c r="U33" s="175"/>
      <c r="V33" s="145"/>
      <c r="W33" s="170"/>
      <c r="X33" s="170"/>
      <c r="Y33" s="170"/>
      <c r="Z33" s="170"/>
      <c r="AA33" s="144"/>
      <c r="AB33" s="170"/>
      <c r="AC33" s="170"/>
    </row>
    <row r="34" spans="20:32" ht="15" customHeight="1" x14ac:dyDescent="0.2">
      <c r="T34" s="309"/>
      <c r="U34" s="144"/>
      <c r="V34" s="144"/>
      <c r="W34" s="144"/>
      <c r="X34" s="144"/>
      <c r="Y34" s="144"/>
      <c r="Z34" s="144"/>
      <c r="AA34" s="144"/>
      <c r="AB34" s="144"/>
      <c r="AC34" s="170"/>
    </row>
    <row r="35" spans="20:32" ht="16.5" customHeight="1" x14ac:dyDescent="0.2">
      <c r="T35" s="310"/>
      <c r="U35" s="175"/>
      <c r="V35" s="145"/>
      <c r="W35" s="170"/>
      <c r="X35" s="170"/>
      <c r="Y35" s="170"/>
      <c r="Z35" s="170"/>
      <c r="AA35" s="144"/>
      <c r="AB35" s="170"/>
      <c r="AC35" s="170"/>
    </row>
    <row r="36" spans="20:32" ht="15" customHeight="1" x14ac:dyDescent="0.2">
      <c r="T36" s="310"/>
      <c r="U36" s="144"/>
      <c r="V36" s="144"/>
      <c r="W36" s="144"/>
      <c r="X36" s="144"/>
      <c r="Y36" s="144"/>
      <c r="Z36" s="144"/>
      <c r="AA36" s="144"/>
      <c r="AB36" s="144"/>
      <c r="AC36" s="144"/>
      <c r="AD36" s="144"/>
      <c r="AE36" s="144"/>
      <c r="AF36" s="144"/>
    </row>
    <row r="37" spans="20:32" ht="16.5" customHeight="1" x14ac:dyDescent="0.2">
      <c r="T37" s="310"/>
      <c r="U37" s="175"/>
      <c r="V37" s="145"/>
      <c r="W37" s="170"/>
      <c r="X37" s="170"/>
      <c r="Y37" s="170"/>
      <c r="Z37" s="170"/>
      <c r="AA37" s="144"/>
      <c r="AB37" s="170"/>
      <c r="AC37" s="170"/>
    </row>
    <row r="38" spans="20:32" ht="16.5" customHeight="1" x14ac:dyDescent="0.2">
      <c r="U38" s="175"/>
      <c r="V38" s="145"/>
      <c r="W38" s="170"/>
      <c r="X38" s="170"/>
      <c r="Y38" s="170"/>
      <c r="Z38" s="170"/>
      <c r="AA38" s="144"/>
      <c r="AB38" s="170"/>
      <c r="AC38" s="170"/>
    </row>
    <row r="39" spans="20:32" ht="15" customHeight="1" x14ac:dyDescent="0.2">
      <c r="T39" s="309"/>
      <c r="U39" s="144"/>
      <c r="V39" s="144"/>
      <c r="W39" s="170"/>
      <c r="X39" s="170"/>
      <c r="Y39" s="170"/>
      <c r="Z39" s="170"/>
      <c r="AA39" s="144"/>
      <c r="AB39" s="170"/>
      <c r="AC39" s="170"/>
    </row>
    <row r="40" spans="20:32" ht="16.5" customHeight="1" x14ac:dyDescent="0.2">
      <c r="T40" s="310"/>
      <c r="U40" s="175"/>
      <c r="V40" s="145"/>
      <c r="W40" s="170"/>
      <c r="X40" s="170"/>
      <c r="Y40" s="170"/>
      <c r="Z40" s="170"/>
      <c r="AA40" s="144"/>
      <c r="AB40" s="170"/>
      <c r="AC40" s="170"/>
    </row>
    <row r="41" spans="20:32" ht="16.5" customHeight="1" x14ac:dyDescent="0.2">
      <c r="U41" s="175"/>
      <c r="V41" s="145"/>
      <c r="W41" s="170"/>
      <c r="X41" s="170"/>
      <c r="Y41" s="170"/>
      <c r="Z41" s="170"/>
      <c r="AA41" s="144"/>
      <c r="AB41" s="170"/>
      <c r="AC41" s="170"/>
    </row>
    <row r="42" spans="20:32" ht="15" customHeight="1" x14ac:dyDescent="0.2">
      <c r="T42" s="309"/>
      <c r="U42" s="144"/>
      <c r="V42" s="144"/>
      <c r="W42" s="144"/>
      <c r="X42" s="144"/>
      <c r="Y42" s="144"/>
      <c r="Z42" s="144"/>
      <c r="AA42" s="144"/>
      <c r="AB42" s="170"/>
      <c r="AC42" s="170"/>
    </row>
    <row r="43" spans="20:32" ht="16.5" customHeight="1" x14ac:dyDescent="0.2">
      <c r="T43" s="310"/>
      <c r="U43" s="175"/>
      <c r="V43" s="145"/>
      <c r="W43" s="170"/>
      <c r="X43" s="170"/>
      <c r="Y43" s="170"/>
      <c r="Z43" s="170"/>
      <c r="AA43" s="144"/>
      <c r="AB43" s="170"/>
      <c r="AC43" s="170"/>
    </row>
    <row r="44" spans="20:32" ht="15" customHeight="1" x14ac:dyDescent="0.2">
      <c r="X44" s="170"/>
      <c r="Y44" s="170"/>
      <c r="Z44" s="170"/>
      <c r="AA44" s="144"/>
      <c r="AB44" s="170"/>
      <c r="AC44" s="170"/>
    </row>
    <row r="45" spans="20:32" ht="15" customHeight="1" x14ac:dyDescent="0.2">
      <c r="T45" s="309"/>
      <c r="U45" s="144"/>
      <c r="V45" s="144"/>
      <c r="W45" s="144"/>
      <c r="X45" s="170"/>
      <c r="Y45" s="170"/>
      <c r="Z45" s="170"/>
      <c r="AA45" s="144"/>
      <c r="AB45" s="170"/>
      <c r="AC45" s="170"/>
    </row>
    <row r="46" spans="20:32" ht="16.5" customHeight="1" x14ac:dyDescent="0.2">
      <c r="T46" s="310"/>
      <c r="U46" s="175"/>
      <c r="V46" s="145"/>
      <c r="W46" s="170"/>
      <c r="X46" s="170"/>
      <c r="Y46" s="170"/>
      <c r="Z46" s="170"/>
      <c r="AA46" s="144"/>
      <c r="AB46" s="170"/>
      <c r="AC46" s="170"/>
    </row>
    <row r="47" spans="20:32" ht="16.5" customHeight="1" x14ac:dyDescent="0.2">
      <c r="U47" s="175"/>
      <c r="V47" s="145"/>
      <c r="W47" s="170"/>
      <c r="X47" s="170"/>
      <c r="Y47" s="170"/>
      <c r="Z47" s="170"/>
      <c r="AA47" s="144"/>
      <c r="AB47" s="170"/>
      <c r="AC47" s="170"/>
    </row>
    <row r="48" spans="20:32" ht="15" customHeight="1" x14ac:dyDescent="0.2">
      <c r="T48" s="309"/>
      <c r="U48" s="146"/>
      <c r="V48" s="146"/>
      <c r="W48" s="146"/>
      <c r="X48" s="170"/>
      <c r="Y48" s="170"/>
      <c r="Z48" s="170"/>
      <c r="AA48" s="144"/>
      <c r="AB48" s="170"/>
      <c r="AC48" s="170"/>
    </row>
    <row r="49" spans="20:29" ht="15" customHeight="1" x14ac:dyDescent="0.2">
      <c r="T49" s="310"/>
      <c r="U49" s="146"/>
      <c r="V49" s="146"/>
      <c r="W49" s="146"/>
      <c r="X49" s="170"/>
      <c r="Y49" s="170"/>
      <c r="Z49" s="170"/>
      <c r="AA49" s="144"/>
      <c r="AB49" s="170"/>
      <c r="AC49" s="170"/>
    </row>
    <row r="50" spans="20:29" ht="15" customHeight="1" x14ac:dyDescent="0.2">
      <c r="T50" s="310"/>
      <c r="U50" s="146"/>
      <c r="V50" s="170"/>
      <c r="W50" s="146"/>
      <c r="X50" s="170"/>
      <c r="Y50" s="170"/>
      <c r="Z50" s="170"/>
      <c r="AA50" s="144"/>
      <c r="AB50" s="170"/>
      <c r="AC50" s="170"/>
    </row>
    <row r="51" spans="20:29" ht="15" customHeight="1" x14ac:dyDescent="0.2">
      <c r="T51" s="310"/>
      <c r="U51" s="146"/>
      <c r="V51" s="146"/>
      <c r="W51" s="146"/>
      <c r="X51" s="170"/>
      <c r="Y51" s="170"/>
      <c r="Z51" s="170"/>
      <c r="AA51" s="144"/>
      <c r="AB51" s="170"/>
      <c r="AC51" s="170"/>
    </row>
    <row r="52" spans="20:29" ht="15" customHeight="1" x14ac:dyDescent="0.2">
      <c r="T52" s="310"/>
      <c r="U52" s="170"/>
      <c r="V52" s="170"/>
      <c r="W52" s="170"/>
      <c r="X52" s="170"/>
      <c r="Y52" s="170"/>
      <c r="Z52" s="170"/>
      <c r="AA52" s="144"/>
      <c r="AB52" s="170"/>
      <c r="AC52" s="170"/>
    </row>
    <row r="53" spans="20:29" ht="15" customHeight="1" x14ac:dyDescent="0.2">
      <c r="T53" s="310"/>
      <c r="U53" s="146"/>
      <c r="V53" s="146"/>
      <c r="W53" s="146"/>
      <c r="X53" s="170"/>
      <c r="Y53" s="170"/>
      <c r="Z53" s="170"/>
      <c r="AA53" s="144"/>
      <c r="AB53" s="170"/>
      <c r="AC53" s="170"/>
    </row>
    <row r="54" spans="20:29" ht="15" customHeight="1" x14ac:dyDescent="0.2">
      <c r="U54" s="146"/>
      <c r="V54" s="146"/>
      <c r="W54" s="146"/>
      <c r="X54" s="170"/>
      <c r="Y54" s="170"/>
      <c r="Z54" s="170"/>
      <c r="AA54" s="144"/>
      <c r="AB54" s="170"/>
      <c r="AC54" s="170"/>
    </row>
    <row r="55" spans="20:29" ht="15" customHeight="1" x14ac:dyDescent="0.2">
      <c r="T55" s="309"/>
      <c r="U55" s="170"/>
      <c r="V55" s="146"/>
      <c r="W55" s="62"/>
      <c r="X55" s="59"/>
      <c r="Y55" s="59"/>
      <c r="Z55" s="59"/>
      <c r="AA55" s="144"/>
      <c r="AB55" s="170"/>
      <c r="AC55" s="170"/>
    </row>
    <row r="56" spans="20:29" ht="15" customHeight="1" x14ac:dyDescent="0.2">
      <c r="T56" s="310"/>
      <c r="U56" s="146"/>
      <c r="V56" s="146"/>
      <c r="W56" s="146"/>
      <c r="X56" s="170"/>
      <c r="Y56" s="170"/>
      <c r="Z56" s="170"/>
      <c r="AA56" s="144"/>
      <c r="AB56" s="170"/>
      <c r="AC56" s="170"/>
    </row>
    <row r="57" spans="20:29" ht="15" customHeight="1" x14ac:dyDescent="0.2">
      <c r="U57" s="146"/>
      <c r="V57" s="146"/>
      <c r="W57" s="146"/>
      <c r="X57" s="170"/>
      <c r="Y57" s="170"/>
      <c r="Z57" s="170"/>
      <c r="AA57" s="144"/>
      <c r="AB57" s="170"/>
      <c r="AC57" s="170"/>
    </row>
    <row r="58" spans="20:29" ht="15" customHeight="1" x14ac:dyDescent="0.2">
      <c r="T58" s="309"/>
      <c r="U58" s="144"/>
      <c r="V58" s="146"/>
      <c r="W58" s="146"/>
      <c r="X58" s="170"/>
      <c r="Y58" s="170"/>
      <c r="Z58" s="170"/>
      <c r="AA58" s="144"/>
      <c r="AB58" s="170"/>
      <c r="AC58" s="170"/>
    </row>
    <row r="59" spans="20:29" ht="15" customHeight="1" x14ac:dyDescent="0.2">
      <c r="T59" s="310"/>
      <c r="U59" s="146"/>
      <c r="V59" s="146"/>
      <c r="W59" s="146"/>
      <c r="X59" s="170"/>
      <c r="Y59" s="170"/>
      <c r="Z59" s="170"/>
      <c r="AA59" s="144"/>
      <c r="AB59" s="170"/>
      <c r="AC59" s="170"/>
    </row>
    <row r="60" spans="20:29" ht="15" customHeight="1" x14ac:dyDescent="0.2">
      <c r="U60" s="146"/>
      <c r="V60" s="146"/>
      <c r="W60" s="146"/>
      <c r="X60" s="170"/>
      <c r="Y60" s="170"/>
      <c r="Z60" s="170"/>
      <c r="AA60" s="144"/>
      <c r="AB60" s="170"/>
      <c r="AC60" s="170"/>
    </row>
    <row r="61" spans="20:29" ht="15" customHeight="1" x14ac:dyDescent="0.2">
      <c r="T61" s="309"/>
      <c r="Y61" s="170"/>
      <c r="Z61" s="170"/>
      <c r="AA61" s="144"/>
      <c r="AB61" s="170"/>
      <c r="AC61" s="170"/>
    </row>
    <row r="62" spans="20:29" ht="15" customHeight="1" x14ac:dyDescent="0.2">
      <c r="T62" s="310"/>
      <c r="U62" s="146"/>
      <c r="V62" s="146"/>
      <c r="W62" s="146"/>
      <c r="X62" s="170"/>
      <c r="Y62" s="170"/>
      <c r="Z62" s="170"/>
      <c r="AA62" s="144"/>
      <c r="AB62" s="170"/>
      <c r="AC62" s="170"/>
    </row>
    <row r="63" spans="20:29" ht="15" customHeight="1" x14ac:dyDescent="0.2">
      <c r="U63" s="146"/>
      <c r="V63" s="146"/>
      <c r="W63" s="146"/>
      <c r="X63" s="170"/>
      <c r="Y63" s="170"/>
      <c r="Z63" s="170"/>
      <c r="AA63" s="144"/>
      <c r="AB63" s="170"/>
      <c r="AC63" s="170"/>
    </row>
    <row r="64" spans="20:29" ht="15" customHeight="1" x14ac:dyDescent="0.2">
      <c r="T64" s="309"/>
      <c r="U64" s="144"/>
      <c r="V64" s="144"/>
      <c r="Y64" s="170"/>
      <c r="Z64" s="170"/>
      <c r="AA64" s="144"/>
      <c r="AB64" s="170"/>
      <c r="AC64" s="170"/>
    </row>
    <row r="65" spans="20:37" ht="16.5" customHeight="1" x14ac:dyDescent="0.2">
      <c r="T65" s="310"/>
      <c r="U65" s="175"/>
      <c r="V65" s="145"/>
      <c r="Y65" s="170"/>
      <c r="Z65" s="170"/>
      <c r="AA65" s="144"/>
      <c r="AB65" s="170"/>
      <c r="AC65" s="170"/>
    </row>
    <row r="66" spans="20:37" ht="16.5" customHeight="1" x14ac:dyDescent="0.2">
      <c r="T66" s="310"/>
      <c r="U66" s="175"/>
      <c r="V66" s="175"/>
    </row>
    <row r="67" spans="20:37" ht="15" customHeight="1" x14ac:dyDescent="0.2">
      <c r="T67" s="310"/>
      <c r="AA67" s="144"/>
      <c r="AB67" s="144"/>
    </row>
    <row r="68" spans="20:37" ht="16.5" customHeight="1" x14ac:dyDescent="0.2">
      <c r="T68" s="310"/>
      <c r="X68" s="175"/>
      <c r="AA68" s="144"/>
      <c r="AB68" s="144"/>
      <c r="AC68" s="175"/>
      <c r="AD68" s="175"/>
      <c r="AE68" s="175"/>
      <c r="AF68" s="175"/>
      <c r="AG68" s="175"/>
      <c r="AH68" s="175"/>
      <c r="AI68" s="175"/>
      <c r="AJ68" s="175"/>
      <c r="AK68" s="175"/>
    </row>
    <row r="69" spans="20:37" ht="16.5" customHeight="1" x14ac:dyDescent="0.2">
      <c r="T69" s="310"/>
      <c r="X69" s="147"/>
      <c r="AA69" s="144"/>
      <c r="AB69" s="144"/>
      <c r="AC69" s="175"/>
      <c r="AD69" s="175"/>
      <c r="AE69" s="175"/>
      <c r="AF69" s="175"/>
      <c r="AG69" s="175"/>
      <c r="AH69" s="175"/>
      <c r="AI69" s="175"/>
      <c r="AJ69" s="175"/>
      <c r="AK69" s="175"/>
    </row>
    <row r="70" spans="20:37" ht="16.5" customHeight="1" x14ac:dyDescent="0.2">
      <c r="T70" s="310"/>
      <c r="X70" s="175"/>
      <c r="AA70" s="144"/>
      <c r="AB70" s="144"/>
      <c r="AC70" s="175"/>
      <c r="AD70" s="175"/>
      <c r="AE70" s="175"/>
      <c r="AF70" s="175"/>
      <c r="AG70" s="175"/>
      <c r="AH70" s="175"/>
      <c r="AI70" s="175"/>
      <c r="AJ70" s="175"/>
      <c r="AK70" s="175"/>
    </row>
    <row r="71" spans="20:37" ht="16.5" customHeight="1" x14ac:dyDescent="0.2">
      <c r="T71" s="310"/>
      <c r="X71" s="175"/>
      <c r="AA71" s="144"/>
      <c r="AB71" s="144"/>
      <c r="AC71" s="175"/>
      <c r="AD71" s="175"/>
      <c r="AE71" s="175"/>
      <c r="AF71" s="175"/>
      <c r="AG71" s="175"/>
      <c r="AH71" s="175"/>
      <c r="AI71" s="175"/>
      <c r="AJ71" s="175"/>
      <c r="AK71" s="175"/>
    </row>
    <row r="72" spans="20:37" ht="16.5" customHeight="1" x14ac:dyDescent="0.2">
      <c r="T72" s="310"/>
      <c r="X72" s="175"/>
      <c r="AA72" s="144"/>
      <c r="AB72" s="144"/>
      <c r="AC72" s="175"/>
      <c r="AD72" s="175"/>
      <c r="AE72" s="175"/>
      <c r="AF72" s="175"/>
      <c r="AG72" s="175"/>
      <c r="AH72" s="175"/>
      <c r="AI72" s="175"/>
      <c r="AJ72" s="175"/>
      <c r="AK72" s="175"/>
    </row>
    <row r="73" spans="20:37" ht="16.5" customHeight="1" x14ac:dyDescent="0.2">
      <c r="T73" s="310"/>
      <c r="X73" s="175"/>
      <c r="AA73" s="144"/>
      <c r="AB73" s="144"/>
      <c r="AC73" s="175"/>
      <c r="AD73" s="175"/>
      <c r="AE73" s="175"/>
      <c r="AF73" s="175"/>
      <c r="AG73" s="175"/>
      <c r="AH73" s="175"/>
      <c r="AI73" s="175"/>
      <c r="AJ73" s="175"/>
      <c r="AK73" s="175"/>
    </row>
    <row r="74" spans="20:37" ht="16.5" customHeight="1" x14ac:dyDescent="0.2">
      <c r="T74" s="310"/>
      <c r="X74" s="220"/>
      <c r="AA74" s="144"/>
      <c r="AB74" s="144"/>
      <c r="AC74" s="175"/>
      <c r="AD74" s="175"/>
      <c r="AE74" s="175"/>
      <c r="AF74" s="175"/>
      <c r="AG74" s="175"/>
      <c r="AH74" s="175"/>
      <c r="AI74" s="175"/>
      <c r="AJ74" s="175"/>
      <c r="AK74" s="175"/>
    </row>
    <row r="75" spans="20:37" ht="15" customHeight="1" x14ac:dyDescent="0.2">
      <c r="T75" s="310"/>
      <c r="X75" s="148"/>
      <c r="AA75" s="144"/>
      <c r="AB75" s="144"/>
    </row>
    <row r="76" spans="20:37" ht="15" customHeight="1" x14ac:dyDescent="0.2">
      <c r="T76" s="310"/>
      <c r="X76" s="148"/>
      <c r="AA76" s="144"/>
      <c r="AB76" s="144"/>
      <c r="AC76" s="182"/>
      <c r="AD76" s="182"/>
      <c r="AE76" s="182"/>
      <c r="AF76" s="182"/>
      <c r="AG76" s="182"/>
      <c r="AH76" s="182"/>
      <c r="AI76" s="182"/>
      <c r="AJ76" s="182"/>
      <c r="AK76" s="182"/>
    </row>
    <row r="77" spans="20:37" ht="15" customHeight="1" x14ac:dyDescent="0.2">
      <c r="T77" s="310"/>
      <c r="X77" s="148"/>
      <c r="AA77" s="144"/>
      <c r="AB77" s="144"/>
      <c r="AC77" s="187"/>
      <c r="AD77" s="187"/>
      <c r="AE77" s="187"/>
      <c r="AF77" s="187"/>
      <c r="AG77" s="187"/>
      <c r="AH77" s="187"/>
      <c r="AI77" s="187"/>
      <c r="AJ77" s="187"/>
      <c r="AK77" s="187"/>
    </row>
    <row r="78" spans="20:37" ht="15" customHeight="1" x14ac:dyDescent="0.2">
      <c r="T78" s="310"/>
      <c r="X78" s="148"/>
      <c r="AA78" s="144"/>
      <c r="AB78" s="144"/>
    </row>
    <row r="79" spans="20:37" ht="15" customHeight="1" x14ac:dyDescent="0.2">
      <c r="T79" s="310"/>
      <c r="X79" s="148"/>
      <c r="AA79" s="144"/>
      <c r="AB79" s="144"/>
    </row>
    <row r="80" spans="20:37" ht="15" customHeight="1" x14ac:dyDescent="0.2">
      <c r="T80" s="310"/>
      <c r="X80" s="148"/>
      <c r="AA80" s="144"/>
      <c r="AB80" s="144"/>
    </row>
    <row r="81" spans="20:28" ht="15" customHeight="1" x14ac:dyDescent="0.2">
      <c r="T81" s="310"/>
      <c r="X81" s="148"/>
      <c r="AA81" s="144"/>
      <c r="AB81" s="144"/>
    </row>
    <row r="82" spans="20:28" x14ac:dyDescent="0.2">
      <c r="T82" s="310"/>
    </row>
    <row r="83" spans="20:28" x14ac:dyDescent="0.2">
      <c r="T83" s="310"/>
    </row>
    <row r="84" spans="20:28" x14ac:dyDescent="0.2">
      <c r="T84" s="310"/>
    </row>
    <row r="85" spans="20:28" x14ac:dyDescent="0.2">
      <c r="T85" s="310"/>
    </row>
    <row r="86" spans="20:28" x14ac:dyDescent="0.2">
      <c r="T86" s="310"/>
    </row>
    <row r="87" spans="20:28" x14ac:dyDescent="0.2">
      <c r="T87" s="310"/>
    </row>
    <row r="88" spans="20:28" x14ac:dyDescent="0.2">
      <c r="T88" s="310"/>
    </row>
    <row r="89" spans="20:28" x14ac:dyDescent="0.2">
      <c r="T89" s="310"/>
    </row>
    <row r="90" spans="20:28" x14ac:dyDescent="0.2">
      <c r="T90" s="310"/>
    </row>
    <row r="91" spans="20:28" x14ac:dyDescent="0.2">
      <c r="T91" s="310"/>
    </row>
    <row r="92" spans="20:28" x14ac:dyDescent="0.2">
      <c r="T92" s="310"/>
    </row>
    <row r="93" spans="20:28" x14ac:dyDescent="0.2">
      <c r="T93" s="310"/>
    </row>
    <row r="94" spans="20:28" x14ac:dyDescent="0.2">
      <c r="T94" s="310"/>
    </row>
    <row r="95" spans="20:28" x14ac:dyDescent="0.2">
      <c r="T95" s="310"/>
    </row>
    <row r="96" spans="20:28" x14ac:dyDescent="0.2">
      <c r="T96" s="310"/>
    </row>
    <row r="97" spans="20:20" x14ac:dyDescent="0.2">
      <c r="T97" s="310"/>
    </row>
    <row r="98" spans="20:20" x14ac:dyDescent="0.2">
      <c r="T98" s="310"/>
    </row>
    <row r="99" spans="20:20" x14ac:dyDescent="0.2">
      <c r="T99" s="310"/>
    </row>
    <row r="100" spans="20:20" x14ac:dyDescent="0.2">
      <c r="T100" s="310"/>
    </row>
    <row r="101" spans="20:20" x14ac:dyDescent="0.2">
      <c r="T101" s="310"/>
    </row>
    <row r="102" spans="20:20" x14ac:dyDescent="0.2">
      <c r="T102" s="310"/>
    </row>
    <row r="103" spans="20:20" x14ac:dyDescent="0.2">
      <c r="T103" s="310"/>
    </row>
    <row r="104" spans="20:20" x14ac:dyDescent="0.2">
      <c r="T104" s="310"/>
    </row>
    <row r="105" spans="20:20" x14ac:dyDescent="0.2">
      <c r="T105" s="310"/>
    </row>
    <row r="106" spans="20:20" x14ac:dyDescent="0.2">
      <c r="T106" s="310"/>
    </row>
    <row r="107" spans="20:20" x14ac:dyDescent="0.2">
      <c r="T107" s="310"/>
    </row>
    <row r="108" spans="20:20" x14ac:dyDescent="0.2">
      <c r="T108" s="310"/>
    </row>
    <row r="109" spans="20:20" x14ac:dyDescent="0.2">
      <c r="T109" s="310"/>
    </row>
    <row r="110" spans="20:20" x14ac:dyDescent="0.2">
      <c r="T110" s="310"/>
    </row>
    <row r="111" spans="20:20" x14ac:dyDescent="0.2">
      <c r="T111" s="310"/>
    </row>
    <row r="112" spans="20:20" x14ac:dyDescent="0.2">
      <c r="T112" s="310"/>
    </row>
    <row r="113" spans="20:20" x14ac:dyDescent="0.2">
      <c r="T113" s="310"/>
    </row>
    <row r="114" spans="20:20" x14ac:dyDescent="0.2">
      <c r="T114" s="310"/>
    </row>
    <row r="115" spans="20:20" x14ac:dyDescent="0.2">
      <c r="T115" s="310"/>
    </row>
    <row r="116" spans="20:20" x14ac:dyDescent="0.2">
      <c r="T116" s="310"/>
    </row>
    <row r="117" spans="20:20" x14ac:dyDescent="0.2">
      <c r="T117" s="310"/>
    </row>
    <row r="118" spans="20:20" x14ac:dyDescent="0.2">
      <c r="T118" s="310"/>
    </row>
    <row r="119" spans="20:20" x14ac:dyDescent="0.2">
      <c r="T119" s="310"/>
    </row>
    <row r="120" spans="20:20" x14ac:dyDescent="0.2">
      <c r="T120" s="310"/>
    </row>
    <row r="121" spans="20:20" x14ac:dyDescent="0.2">
      <c r="T121" s="310"/>
    </row>
    <row r="122" spans="20:20" x14ac:dyDescent="0.2">
      <c r="T122" s="310"/>
    </row>
    <row r="123" spans="20:20" x14ac:dyDescent="0.2">
      <c r="T123" s="310"/>
    </row>
    <row r="124" spans="20:20" x14ac:dyDescent="0.2">
      <c r="T124" s="310"/>
    </row>
    <row r="125" spans="20:20" x14ac:dyDescent="0.2">
      <c r="T125" s="310"/>
    </row>
    <row r="126" spans="20:20" x14ac:dyDescent="0.2">
      <c r="T126" s="310"/>
    </row>
    <row r="127" spans="20:20" x14ac:dyDescent="0.2">
      <c r="T127" s="310"/>
    </row>
    <row r="128" spans="20:20" x14ac:dyDescent="0.2">
      <c r="T128" s="310"/>
    </row>
    <row r="129" spans="20:20" x14ac:dyDescent="0.2">
      <c r="T129" s="310"/>
    </row>
    <row r="130" spans="20:20" x14ac:dyDescent="0.2">
      <c r="T130" s="310"/>
    </row>
    <row r="131" spans="20:20" x14ac:dyDescent="0.2">
      <c r="T131" s="310"/>
    </row>
    <row r="132" spans="20:20" x14ac:dyDescent="0.2">
      <c r="T132" s="310"/>
    </row>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2" right="0.51181102362204722" top="0.78740157480314965" bottom="0.78740157480314965" header="0.31496062992125978" footer="0.31496062992125978"/>
  <pageSetup paperSize="9" scale="66"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Planilha5">
    <tabColor rgb="FF00B050"/>
    <pageSetUpPr fitToPage="1"/>
  </sheetPr>
  <dimension ref="B1:AN132"/>
  <sheetViews>
    <sheetView topLeftCell="A16" workbookViewId="0">
      <selection activeCell="K14" sqref="K14"/>
    </sheetView>
  </sheetViews>
  <sheetFormatPr defaultColWidth="9.140625" defaultRowHeight="12.75" x14ac:dyDescent="0.2"/>
  <cols>
    <col min="1" max="1" width="9.140625" style="279" customWidth="1"/>
    <col min="2" max="2" width="8.7109375" style="279" customWidth="1"/>
    <col min="3" max="3" width="21.28515625" style="279" customWidth="1"/>
    <col min="4" max="6" width="8.7109375" style="279" customWidth="1"/>
    <col min="7" max="7" width="20.140625" style="279" bestFit="1" customWidth="1"/>
    <col min="8" max="8" width="19.5703125" style="279" bestFit="1" customWidth="1"/>
    <col min="9" max="9" width="20.140625" style="279" bestFit="1" customWidth="1"/>
    <col min="10" max="18" width="9.7109375" style="279" customWidth="1"/>
    <col min="19" max="19" width="9.140625" style="279" customWidth="1"/>
    <col min="20" max="20" width="17.42578125" style="170" customWidth="1"/>
    <col min="21" max="21" width="39.85546875" style="171" bestFit="1" customWidth="1"/>
    <col min="22" max="22" width="37.5703125" style="171" bestFit="1" customWidth="1"/>
    <col min="23" max="23" width="35.7109375" style="171" bestFit="1" customWidth="1"/>
    <col min="24" max="24" width="43.5703125" style="171" bestFit="1" customWidth="1"/>
    <col min="25" max="25" width="33.85546875" style="171" bestFit="1" customWidth="1"/>
    <col min="26" max="26" width="37.85546875" style="171" bestFit="1" customWidth="1"/>
    <col min="27" max="27" width="42.42578125" style="171" bestFit="1" customWidth="1"/>
    <col min="28" max="28" width="33.85546875" style="171" bestFit="1" customWidth="1"/>
    <col min="29" max="29" width="42.28515625" style="171" bestFit="1" customWidth="1"/>
    <col min="30" max="30" width="41.7109375" style="171" bestFit="1" customWidth="1"/>
    <col min="31" max="31" width="45.28515625" style="171" bestFit="1" customWidth="1"/>
    <col min="32" max="32" width="42.42578125" style="171" bestFit="1" customWidth="1"/>
    <col min="33" max="33" width="15.140625" style="171" bestFit="1" customWidth="1"/>
    <col min="34" max="34" width="24" style="171" bestFit="1" customWidth="1"/>
    <col min="35" max="35" width="23.28515625" style="171" customWidth="1"/>
    <col min="36" max="36" width="20.85546875" style="171" bestFit="1" customWidth="1"/>
    <col min="37" max="37" width="25.7109375" style="171" bestFit="1" customWidth="1"/>
    <col min="38" max="38" width="12.5703125" style="143" bestFit="1" customWidth="1"/>
    <col min="39" max="39" width="9.140625" style="143" customWidth="1"/>
    <col min="40" max="40" width="9.140625" style="171" customWidth="1"/>
    <col min="41" max="43" width="9.140625" style="279" customWidth="1"/>
    <col min="44" max="16384" width="9.140625" style="279"/>
  </cols>
  <sheetData>
    <row r="1" spans="2:40" ht="13.5" customHeight="1" thickBot="1" x14ac:dyDescent="0.25"/>
    <row r="2" spans="2:40" ht="15" customHeight="1" x14ac:dyDescent="0.2">
      <c r="B2" s="280"/>
      <c r="C2" s="281"/>
      <c r="D2" s="282" t="s">
        <v>137</v>
      </c>
      <c r="E2" s="283"/>
      <c r="F2" s="283"/>
      <c r="G2" s="283"/>
      <c r="H2" s="282" t="s">
        <v>138</v>
      </c>
      <c r="I2" s="282"/>
      <c r="J2" s="283"/>
      <c r="K2" s="282" t="s">
        <v>139</v>
      </c>
      <c r="L2" s="283"/>
      <c r="M2" s="282" t="s">
        <v>140</v>
      </c>
      <c r="N2" s="282"/>
      <c r="O2" s="283"/>
      <c r="P2" s="283"/>
      <c r="Q2" s="283" t="s">
        <v>141</v>
      </c>
      <c r="R2" s="284"/>
      <c r="T2" s="309"/>
      <c r="U2" s="170"/>
      <c r="V2" s="170"/>
      <c r="W2" s="170"/>
      <c r="X2" s="170"/>
      <c r="Y2" s="170"/>
      <c r="Z2" s="170"/>
      <c r="AA2" s="170"/>
      <c r="AB2" s="170"/>
      <c r="AC2" s="170"/>
    </row>
    <row r="3" spans="2:40" ht="17.25" customHeight="1" thickBot="1" x14ac:dyDescent="0.3">
      <c r="B3" s="285"/>
      <c r="C3" s="286"/>
      <c r="D3" s="354" t="s">
        <v>17</v>
      </c>
      <c r="E3" s="355"/>
      <c r="F3" s="355"/>
      <c r="G3" s="355"/>
      <c r="H3" s="354" t="s">
        <v>3</v>
      </c>
      <c r="I3" s="355"/>
      <c r="J3" s="355"/>
      <c r="K3" s="287" t="s">
        <v>19</v>
      </c>
      <c r="L3" s="288"/>
      <c r="M3" s="289" t="s">
        <v>18</v>
      </c>
      <c r="N3" s="290"/>
      <c r="O3" s="290"/>
      <c r="P3" s="291"/>
      <c r="Q3" s="362">
        <f ca="1">TODAY()</f>
        <v>44907</v>
      </c>
      <c r="R3" s="321"/>
      <c r="T3" s="310"/>
      <c r="U3" s="170"/>
      <c r="V3" s="170"/>
      <c r="W3" s="170"/>
      <c r="X3" s="170"/>
      <c r="Y3" s="170"/>
      <c r="Z3" s="170"/>
      <c r="AA3" s="144"/>
      <c r="AB3" s="170"/>
      <c r="AC3" s="170"/>
      <c r="AN3" s="175"/>
    </row>
    <row r="4" spans="2:40" ht="17.25" customHeight="1" thickBot="1" x14ac:dyDescent="0.3">
      <c r="B4" s="292"/>
      <c r="C4" s="293"/>
      <c r="D4" s="361" t="s">
        <v>191</v>
      </c>
      <c r="E4" s="316"/>
      <c r="F4" s="294"/>
      <c r="G4" s="294"/>
      <c r="H4" s="295"/>
      <c r="I4" s="295"/>
      <c r="J4" s="295"/>
      <c r="K4" s="295"/>
      <c r="L4" s="295"/>
      <c r="M4" s="295"/>
      <c r="N4" s="295"/>
      <c r="O4" s="296"/>
      <c r="P4" s="296"/>
      <c r="Q4" s="296"/>
      <c r="R4" s="297"/>
      <c r="T4" s="175"/>
      <c r="U4" s="170"/>
      <c r="V4" s="170"/>
      <c r="W4" s="170"/>
      <c r="X4" s="170"/>
      <c r="Y4" s="170"/>
      <c r="Z4" s="170"/>
      <c r="AA4" s="144"/>
      <c r="AB4" s="170"/>
      <c r="AC4" s="170"/>
      <c r="AN4" s="175"/>
    </row>
    <row r="5" spans="2:40" ht="24.95" customHeight="1" x14ac:dyDescent="0.2">
      <c r="B5" s="360" t="s">
        <v>143</v>
      </c>
      <c r="C5" s="16"/>
      <c r="D5" s="15" t="s">
        <v>144</v>
      </c>
      <c r="E5" s="15" t="s">
        <v>145</v>
      </c>
      <c r="F5" s="14" t="s">
        <v>146</v>
      </c>
      <c r="G5" s="298" t="s">
        <v>192</v>
      </c>
      <c r="H5" s="298" t="s">
        <v>193</v>
      </c>
      <c r="I5" s="298" t="s">
        <v>194</v>
      </c>
      <c r="J5" s="299">
        <v>4</v>
      </c>
      <c r="K5" s="299">
        <v>5</v>
      </c>
      <c r="L5" s="299">
        <v>6</v>
      </c>
      <c r="M5" s="299">
        <v>7</v>
      </c>
      <c r="N5" s="299">
        <v>8</v>
      </c>
      <c r="O5" s="299">
        <v>9</v>
      </c>
      <c r="P5" s="299">
        <v>10</v>
      </c>
      <c r="Q5" s="299">
        <v>11</v>
      </c>
      <c r="R5" s="300">
        <v>12</v>
      </c>
      <c r="T5" s="309"/>
      <c r="U5" s="144"/>
      <c r="V5" s="144"/>
      <c r="W5" s="144"/>
      <c r="X5" s="144"/>
      <c r="Y5" s="144"/>
      <c r="Z5" s="144"/>
      <c r="AA5" s="144"/>
      <c r="AB5" s="170"/>
      <c r="AC5" s="170"/>
      <c r="AN5" s="175"/>
    </row>
    <row r="6" spans="2:40" ht="24.95" customHeight="1" x14ac:dyDescent="0.2">
      <c r="B6" s="357"/>
      <c r="C6" s="13" t="str">
        <f>'BOBINAGEM C1'!C22</f>
        <v>Fibra V. interna</v>
      </c>
      <c r="D6" s="141">
        <f>E6*(1-($D$29/100))</f>
        <v>930.19639999999993</v>
      </c>
      <c r="E6" s="20">
        <v>949.18</v>
      </c>
      <c r="F6" s="141">
        <f>E6*(1+($D$29/100))</f>
        <v>968.16359999999997</v>
      </c>
      <c r="G6" s="24"/>
      <c r="H6" s="25"/>
      <c r="I6" s="25"/>
      <c r="J6" s="31"/>
      <c r="K6" s="23"/>
      <c r="L6" s="31"/>
      <c r="M6" s="23"/>
      <c r="N6" s="23"/>
      <c r="O6" s="22"/>
      <c r="P6" s="22"/>
      <c r="Q6" s="22"/>
      <c r="R6" s="21"/>
      <c r="T6" s="310"/>
      <c r="U6" s="175"/>
      <c r="V6" s="175"/>
      <c r="W6" s="170"/>
      <c r="X6" s="170"/>
      <c r="Y6" s="170"/>
      <c r="Z6" s="170"/>
      <c r="AA6" s="144"/>
      <c r="AB6" s="170"/>
      <c r="AC6" s="170"/>
      <c r="AN6" s="175"/>
    </row>
    <row r="7" spans="2:40" ht="24.95" customHeight="1" x14ac:dyDescent="0.2">
      <c r="B7" s="357"/>
      <c r="C7" s="13" t="str">
        <f>'BOBINAGEM C1'!C24</f>
        <v>Altura da camada</v>
      </c>
      <c r="D7" s="141">
        <f>E7*(1-($D$29/100))</f>
        <v>296.19900239999998</v>
      </c>
      <c r="E7" s="20">
        <v>302.24387999999999</v>
      </c>
      <c r="F7" s="141">
        <f>E7*(1+($D$29/100))</f>
        <v>308.2887576</v>
      </c>
      <c r="G7" s="26"/>
      <c r="H7" s="27"/>
      <c r="I7" s="27"/>
      <c r="J7" s="32"/>
      <c r="K7" s="10"/>
      <c r="L7" s="32"/>
      <c r="M7" s="10"/>
      <c r="N7" s="10"/>
      <c r="O7" s="9"/>
      <c r="P7" s="9"/>
      <c r="Q7" s="9"/>
      <c r="R7" s="8"/>
      <c r="T7" s="175"/>
      <c r="U7" s="175"/>
      <c r="V7" s="175"/>
      <c r="W7" s="170"/>
      <c r="X7" s="170"/>
      <c r="Y7" s="170"/>
      <c r="Z7" s="170"/>
      <c r="AA7" s="144"/>
      <c r="AB7" s="170"/>
      <c r="AC7" s="170"/>
      <c r="AN7" s="175"/>
    </row>
    <row r="8" spans="2:40" ht="24.95" customHeight="1" thickBot="1" x14ac:dyDescent="0.25">
      <c r="B8" s="357"/>
      <c r="C8" s="7" t="str">
        <f>'BOBINAGEM C1'!C26</f>
        <v>Perimetro</v>
      </c>
      <c r="D8" s="141">
        <f>E8*(1-($D$29/100))</f>
        <v>3725.7078753999999</v>
      </c>
      <c r="E8" s="20">
        <v>3801.7427299999999</v>
      </c>
      <c r="F8" s="141">
        <f>E8*(1+($D$29/100))</f>
        <v>3877.7775846</v>
      </c>
      <c r="G8" s="28"/>
      <c r="H8" s="29"/>
      <c r="I8" s="29"/>
      <c r="J8" s="33"/>
      <c r="K8" s="19"/>
      <c r="L8" s="33"/>
      <c r="M8" s="19"/>
      <c r="N8" s="19"/>
      <c r="O8" s="18"/>
      <c r="P8" s="18"/>
      <c r="Q8" s="18"/>
      <c r="R8" s="17"/>
      <c r="T8" s="309"/>
      <c r="U8" s="144"/>
      <c r="V8" s="144"/>
      <c r="W8" s="144"/>
      <c r="X8" s="144"/>
      <c r="Y8" s="144"/>
      <c r="Z8" s="144"/>
      <c r="AA8" s="144"/>
      <c r="AB8" s="144"/>
      <c r="AC8" s="144"/>
      <c r="AD8" s="144"/>
      <c r="AE8" s="144"/>
      <c r="AF8" s="144"/>
      <c r="AG8" s="144"/>
      <c r="AH8" s="144"/>
      <c r="AI8" s="144"/>
      <c r="AJ8" s="144"/>
      <c r="AN8" s="175"/>
    </row>
    <row r="9" spans="2:40" ht="24.95" customHeight="1" x14ac:dyDescent="0.2">
      <c r="B9" s="356" t="s">
        <v>150</v>
      </c>
      <c r="C9" s="16"/>
      <c r="D9" s="15" t="s">
        <v>144</v>
      </c>
      <c r="E9" s="15" t="s">
        <v>145</v>
      </c>
      <c r="F9" s="14" t="s">
        <v>146</v>
      </c>
      <c r="G9" s="298" t="s">
        <v>192</v>
      </c>
      <c r="H9" s="298" t="s">
        <v>193</v>
      </c>
      <c r="I9" s="298" t="s">
        <v>194</v>
      </c>
      <c r="J9" s="299">
        <v>4</v>
      </c>
      <c r="K9" s="299">
        <v>5</v>
      </c>
      <c r="L9" s="299">
        <v>6</v>
      </c>
      <c r="M9" s="299">
        <v>7</v>
      </c>
      <c r="N9" s="299">
        <v>8</v>
      </c>
      <c r="O9" s="299">
        <v>9</v>
      </c>
      <c r="P9" s="299">
        <v>10</v>
      </c>
      <c r="Q9" s="299">
        <v>11</v>
      </c>
      <c r="R9" s="300">
        <v>12</v>
      </c>
      <c r="T9" s="310"/>
      <c r="U9" s="175"/>
      <c r="V9" s="145"/>
      <c r="W9" s="170"/>
      <c r="X9" s="170"/>
      <c r="Y9" s="170"/>
      <c r="Z9" s="170"/>
      <c r="AA9" s="144"/>
      <c r="AB9" s="170"/>
      <c r="AC9" s="170"/>
      <c r="AN9" s="175"/>
    </row>
    <row r="10" spans="2:40" ht="24.95" customHeight="1" x14ac:dyDescent="0.2">
      <c r="B10" s="357"/>
      <c r="C10" s="13" t="str">
        <f>C7</f>
        <v>Altura da camada</v>
      </c>
      <c r="D10" s="141">
        <f>E10*(1-($D$29/100))</f>
        <v>297.5014812</v>
      </c>
      <c r="E10" s="20">
        <v>303.57294000000002</v>
      </c>
      <c r="F10" s="141">
        <f>E10*(1+($D$29/100))</f>
        <v>309.64439880000003</v>
      </c>
      <c r="G10" s="26"/>
      <c r="H10" s="27"/>
      <c r="I10" s="27"/>
      <c r="J10" s="32"/>
      <c r="K10" s="10"/>
      <c r="L10" s="32"/>
      <c r="M10" s="10"/>
      <c r="N10" s="10"/>
      <c r="O10" s="9"/>
      <c r="P10" s="9"/>
      <c r="Q10" s="9"/>
      <c r="R10" s="8"/>
      <c r="U10" s="175"/>
      <c r="V10" s="145"/>
      <c r="W10" s="170"/>
      <c r="X10" s="170"/>
      <c r="Y10" s="170"/>
      <c r="Z10" s="170"/>
      <c r="AA10" s="144"/>
      <c r="AB10" s="170"/>
      <c r="AC10" s="170"/>
    </row>
    <row r="11" spans="2:40" ht="24.95" customHeight="1" thickBot="1" x14ac:dyDescent="0.25">
      <c r="B11" s="357"/>
      <c r="C11" s="7" t="str">
        <f>C8</f>
        <v>Perimetro</v>
      </c>
      <c r="D11" s="141">
        <f>E11*(1-($D$29/100))</f>
        <v>3746.5528870000003</v>
      </c>
      <c r="E11" s="20">
        <v>3823.0131500000002</v>
      </c>
      <c r="F11" s="141">
        <f>E11*(1+($D$29/100))</f>
        <v>3899.4734130000002</v>
      </c>
      <c r="G11" s="28"/>
      <c r="H11" s="29"/>
      <c r="I11" s="29"/>
      <c r="J11" s="33"/>
      <c r="K11" s="19"/>
      <c r="L11" s="33"/>
      <c r="M11" s="19"/>
      <c r="N11" s="19"/>
      <c r="O11" s="18"/>
      <c r="P11" s="18"/>
      <c r="Q11" s="18"/>
      <c r="R11" s="17"/>
      <c r="T11" s="309"/>
      <c r="U11" s="144"/>
      <c r="V11" s="144"/>
      <c r="W11" s="144"/>
      <c r="X11" s="144"/>
      <c r="Y11" s="144"/>
      <c r="Z11" s="144"/>
      <c r="AA11" s="144"/>
      <c r="AB11" s="182"/>
      <c r="AC11" s="182"/>
      <c r="AD11" s="182"/>
      <c r="AE11" s="182"/>
      <c r="AF11" s="182"/>
      <c r="AG11" s="182"/>
      <c r="AH11" s="182"/>
      <c r="AI11" s="182"/>
      <c r="AN11" s="182"/>
    </row>
    <row r="12" spans="2:40" ht="24.95" customHeight="1" x14ac:dyDescent="0.2">
      <c r="B12" s="356" t="s">
        <v>151</v>
      </c>
      <c r="C12" s="16"/>
      <c r="D12" s="15" t="s">
        <v>144</v>
      </c>
      <c r="E12" s="15" t="s">
        <v>145</v>
      </c>
      <c r="F12" s="14" t="s">
        <v>146</v>
      </c>
      <c r="G12" s="298" t="s">
        <v>192</v>
      </c>
      <c r="H12" s="298" t="s">
        <v>193</v>
      </c>
      <c r="I12" s="298" t="s">
        <v>194</v>
      </c>
      <c r="J12" s="299">
        <v>4</v>
      </c>
      <c r="K12" s="299">
        <v>5</v>
      </c>
      <c r="L12" s="299">
        <v>6</v>
      </c>
      <c r="M12" s="299">
        <v>7</v>
      </c>
      <c r="N12" s="299">
        <v>8</v>
      </c>
      <c r="O12" s="299">
        <v>9</v>
      </c>
      <c r="P12" s="299">
        <v>10</v>
      </c>
      <c r="Q12" s="299">
        <v>11</v>
      </c>
      <c r="R12" s="300">
        <v>12</v>
      </c>
      <c r="T12" s="310"/>
      <c r="U12" s="175"/>
      <c r="V12" s="145"/>
      <c r="W12" s="170"/>
      <c r="X12" s="170"/>
      <c r="AB12" s="187"/>
      <c r="AC12" s="187"/>
      <c r="AD12" s="187"/>
      <c r="AE12" s="187"/>
      <c r="AF12" s="187"/>
      <c r="AG12" s="187"/>
      <c r="AH12" s="187"/>
      <c r="AI12" s="187"/>
      <c r="AN12" s="187"/>
    </row>
    <row r="13" spans="2:40" ht="24.95" customHeight="1" x14ac:dyDescent="0.2">
      <c r="B13" s="357"/>
      <c r="C13" s="13" t="str">
        <f>C10</f>
        <v>Altura da camada</v>
      </c>
      <c r="D13" s="141">
        <f>E13*(1-($D$29/100))</f>
        <v>298.80395999999996</v>
      </c>
      <c r="E13" s="20">
        <v>304.90199999999999</v>
      </c>
      <c r="F13" s="141">
        <f>E13*(1+($D$29/100))</f>
        <v>311.00004000000001</v>
      </c>
      <c r="G13" s="26"/>
      <c r="H13" s="27"/>
      <c r="I13" s="27"/>
      <c r="J13" s="32"/>
      <c r="K13" s="10"/>
      <c r="L13" s="32"/>
      <c r="M13" s="10"/>
      <c r="N13" s="10"/>
      <c r="O13" s="9"/>
      <c r="P13" s="9"/>
      <c r="Q13" s="9"/>
      <c r="R13" s="8"/>
      <c r="U13" s="175"/>
      <c r="V13" s="145"/>
      <c r="W13" s="170"/>
      <c r="X13" s="170"/>
      <c r="Y13" s="170"/>
      <c r="Z13" s="170"/>
      <c r="AA13" s="144"/>
      <c r="AB13" s="170"/>
      <c r="AC13" s="170"/>
      <c r="AN13" s="187"/>
    </row>
    <row r="14" spans="2:40" ht="24.95" customHeight="1" thickBot="1" x14ac:dyDescent="0.25">
      <c r="B14" s="357"/>
      <c r="C14" s="7" t="str">
        <f>C11</f>
        <v>Perimetro</v>
      </c>
      <c r="D14" s="141">
        <f>E14*(1-($D$29/100))</f>
        <v>3767.3979083999998</v>
      </c>
      <c r="E14" s="20">
        <v>3844.2835799999998</v>
      </c>
      <c r="F14" s="141">
        <f>E14*(1+($D$29/100))</f>
        <v>3921.1692515999998</v>
      </c>
      <c r="G14" s="28"/>
      <c r="H14" s="29"/>
      <c r="I14" s="29"/>
      <c r="J14" s="33"/>
      <c r="K14" s="19"/>
      <c r="L14" s="33"/>
      <c r="M14" s="19"/>
      <c r="N14" s="19"/>
      <c r="O14" s="18"/>
      <c r="P14" s="18"/>
      <c r="Q14" s="18"/>
      <c r="R14" s="17"/>
      <c r="T14" s="309"/>
      <c r="U14" s="144"/>
      <c r="V14" s="144"/>
      <c r="W14" s="144"/>
      <c r="X14" s="144"/>
      <c r="Y14" s="144"/>
      <c r="Z14" s="144"/>
      <c r="AA14" s="144"/>
      <c r="AB14" s="144"/>
      <c r="AN14" s="187"/>
    </row>
    <row r="15" spans="2:40" ht="24.95" customHeight="1" x14ac:dyDescent="0.2">
      <c r="B15" s="356" t="s">
        <v>152</v>
      </c>
      <c r="C15" s="16"/>
      <c r="D15" s="15" t="s">
        <v>144</v>
      </c>
      <c r="E15" s="15" t="s">
        <v>145</v>
      </c>
      <c r="F15" s="14" t="s">
        <v>146</v>
      </c>
      <c r="G15" s="298" t="s">
        <v>192</v>
      </c>
      <c r="H15" s="298" t="s">
        <v>193</v>
      </c>
      <c r="I15" s="298" t="s">
        <v>194</v>
      </c>
      <c r="J15" s="299">
        <v>4</v>
      </c>
      <c r="K15" s="299">
        <v>5</v>
      </c>
      <c r="L15" s="299">
        <v>6</v>
      </c>
      <c r="M15" s="299">
        <v>7</v>
      </c>
      <c r="N15" s="299">
        <v>8</v>
      </c>
      <c r="O15" s="299">
        <v>9</v>
      </c>
      <c r="P15" s="299">
        <v>10</v>
      </c>
      <c r="Q15" s="299">
        <v>11</v>
      </c>
      <c r="R15" s="300">
        <v>12</v>
      </c>
      <c r="T15" s="310"/>
      <c r="U15" s="170"/>
      <c r="V15" s="170"/>
      <c r="W15" s="144"/>
      <c r="X15" s="170"/>
      <c r="Y15" s="170"/>
      <c r="AN15" s="187"/>
    </row>
    <row r="16" spans="2:40" ht="24.95" customHeight="1" x14ac:dyDescent="0.2">
      <c r="B16" s="357"/>
      <c r="C16" s="13" t="str">
        <f>C13</f>
        <v>Altura da camada</v>
      </c>
      <c r="D16" s="141">
        <f>E16*(1-($D$29/100))</f>
        <v>301.33230120000002</v>
      </c>
      <c r="E16" s="20">
        <v>307.48194000000001</v>
      </c>
      <c r="F16" s="141">
        <f>E16*(1+($D$29/100))</f>
        <v>313.6315788</v>
      </c>
      <c r="G16" s="26"/>
      <c r="H16" s="27"/>
      <c r="I16" s="27"/>
      <c r="J16" s="32"/>
      <c r="K16" s="10"/>
      <c r="L16" s="32"/>
      <c r="M16" s="10"/>
      <c r="N16" s="10"/>
      <c r="O16" s="9"/>
      <c r="P16" s="9"/>
      <c r="Q16" s="9"/>
      <c r="R16" s="8"/>
      <c r="U16" s="175"/>
      <c r="V16" s="145"/>
      <c r="W16" s="170"/>
      <c r="X16" s="170"/>
      <c r="Y16" s="170"/>
      <c r="Z16" s="170"/>
      <c r="AA16" s="144"/>
      <c r="AB16" s="170"/>
      <c r="AC16" s="170"/>
    </row>
    <row r="17" spans="2:29" ht="24.95" customHeight="1" thickBot="1" x14ac:dyDescent="0.25">
      <c r="B17" s="357"/>
      <c r="C17" s="7" t="str">
        <f>C14</f>
        <v>Perimetro</v>
      </c>
      <c r="D17" s="141">
        <f>E17*(1-($D$29/100))</f>
        <v>3788.2429200000001</v>
      </c>
      <c r="E17" s="20">
        <v>3865.5540000000001</v>
      </c>
      <c r="F17" s="141">
        <f>E17*(1+($D$29/100))</f>
        <v>3942.86508</v>
      </c>
      <c r="G17" s="28"/>
      <c r="H17" s="29"/>
      <c r="I17" s="29"/>
      <c r="J17" s="33"/>
      <c r="K17" s="19"/>
      <c r="L17" s="33"/>
      <c r="M17" s="19"/>
      <c r="N17" s="19"/>
      <c r="O17" s="18"/>
      <c r="P17" s="18"/>
      <c r="Q17" s="18"/>
      <c r="R17" s="17"/>
      <c r="T17" s="309"/>
      <c r="U17" s="144"/>
      <c r="V17" s="144"/>
      <c r="W17" s="144"/>
      <c r="X17" s="170"/>
      <c r="Y17" s="170"/>
      <c r="Z17" s="170"/>
      <c r="AA17" s="144"/>
      <c r="AB17" s="170"/>
      <c r="AC17" s="170"/>
    </row>
    <row r="18" spans="2:29" ht="24.95" customHeight="1" x14ac:dyDescent="0.2">
      <c r="B18" s="356" t="s">
        <v>153</v>
      </c>
      <c r="C18" s="16"/>
      <c r="D18" s="15" t="s">
        <v>144</v>
      </c>
      <c r="E18" s="15" t="s">
        <v>145</v>
      </c>
      <c r="F18" s="14" t="s">
        <v>146</v>
      </c>
      <c r="G18" s="298"/>
      <c r="H18" s="298"/>
      <c r="I18" s="298"/>
      <c r="J18" s="299">
        <v>4</v>
      </c>
      <c r="K18" s="299">
        <v>5</v>
      </c>
      <c r="L18" s="299">
        <v>6</v>
      </c>
      <c r="M18" s="299">
        <v>7</v>
      </c>
      <c r="N18" s="299">
        <v>8</v>
      </c>
      <c r="O18" s="299">
        <v>9</v>
      </c>
      <c r="P18" s="299">
        <v>10</v>
      </c>
      <c r="Q18" s="299">
        <v>11</v>
      </c>
      <c r="R18" s="300">
        <v>12</v>
      </c>
      <c r="T18" s="310"/>
      <c r="U18" s="175"/>
      <c r="V18" s="145"/>
      <c r="W18" s="170"/>
      <c r="X18" s="170"/>
      <c r="Y18" s="170"/>
      <c r="Z18" s="170"/>
      <c r="AA18" s="144"/>
      <c r="AB18" s="170"/>
      <c r="AC18" s="170"/>
    </row>
    <row r="19" spans="2:29" ht="24.95" customHeight="1" x14ac:dyDescent="0.2">
      <c r="B19" s="357"/>
      <c r="C19" s="13" t="str">
        <f>C16</f>
        <v>Altura da camada</v>
      </c>
      <c r="D19" s="141">
        <f>E19*(1-($D$29/100))</f>
        <v>0</v>
      </c>
      <c r="E19" s="20"/>
      <c r="F19" s="141">
        <f>E19*(1+($D$29/100))</f>
        <v>0</v>
      </c>
      <c r="G19" s="26"/>
      <c r="H19" s="27"/>
      <c r="I19" s="27"/>
      <c r="J19" s="32"/>
      <c r="K19" s="10"/>
      <c r="L19" s="32"/>
      <c r="M19" s="10"/>
      <c r="N19" s="10"/>
      <c r="O19" s="9"/>
      <c r="P19" s="9"/>
      <c r="Q19" s="9"/>
      <c r="R19" s="8"/>
      <c r="U19" s="175"/>
      <c r="V19" s="145"/>
      <c r="W19" s="170"/>
      <c r="X19" s="170"/>
      <c r="Y19" s="170"/>
      <c r="Z19" s="170"/>
      <c r="AA19" s="144"/>
      <c r="AB19" s="170"/>
      <c r="AC19" s="170"/>
    </row>
    <row r="20" spans="2:29" ht="24.95" customHeight="1" thickBot="1" x14ac:dyDescent="0.25">
      <c r="B20" s="357"/>
      <c r="C20" s="7" t="str">
        <f>C17</f>
        <v>Perimetro</v>
      </c>
      <c r="D20" s="141">
        <f>E20*(1-($D$29/100))</f>
        <v>0</v>
      </c>
      <c r="E20" s="20"/>
      <c r="F20" s="141">
        <f>E20*(1+($D$29/100))</f>
        <v>0</v>
      </c>
      <c r="G20" s="28"/>
      <c r="H20" s="29"/>
      <c r="I20" s="29"/>
      <c r="J20" s="33"/>
      <c r="K20" s="19"/>
      <c r="L20" s="33"/>
      <c r="M20" s="19"/>
      <c r="N20" s="19"/>
      <c r="O20" s="18"/>
      <c r="P20" s="18"/>
      <c r="Q20" s="18"/>
      <c r="R20" s="17"/>
      <c r="T20" s="309"/>
      <c r="U20" s="144"/>
      <c r="V20" s="144"/>
      <c r="W20" s="144"/>
      <c r="X20" s="144"/>
      <c r="Y20" s="170"/>
      <c r="Z20" s="170"/>
      <c r="AA20" s="144"/>
      <c r="AB20" s="170"/>
      <c r="AC20" s="170"/>
    </row>
    <row r="21" spans="2:29" ht="24.95" customHeight="1" x14ac:dyDescent="0.2">
      <c r="B21" s="356" t="s">
        <v>154</v>
      </c>
      <c r="C21" s="16"/>
      <c r="D21" s="15" t="s">
        <v>144</v>
      </c>
      <c r="E21" s="15" t="s">
        <v>145</v>
      </c>
      <c r="F21" s="14" t="s">
        <v>146</v>
      </c>
      <c r="G21" s="298"/>
      <c r="H21" s="298"/>
      <c r="I21" s="298"/>
      <c r="J21" s="299">
        <v>4</v>
      </c>
      <c r="K21" s="299">
        <v>5</v>
      </c>
      <c r="L21" s="299">
        <v>6</v>
      </c>
      <c r="M21" s="299">
        <v>7</v>
      </c>
      <c r="N21" s="299">
        <v>8</v>
      </c>
      <c r="O21" s="299">
        <v>9</v>
      </c>
      <c r="P21" s="299">
        <v>10</v>
      </c>
      <c r="Q21" s="299">
        <v>11</v>
      </c>
      <c r="R21" s="300">
        <v>12</v>
      </c>
      <c r="T21" s="310"/>
      <c r="U21" s="175"/>
      <c r="V21" s="145"/>
      <c r="W21" s="170"/>
      <c r="X21" s="170"/>
      <c r="Y21" s="170"/>
      <c r="Z21" s="170"/>
      <c r="AA21" s="144"/>
      <c r="AB21" s="170"/>
      <c r="AC21" s="170"/>
    </row>
    <row r="22" spans="2:29" ht="24.95" customHeight="1" x14ac:dyDescent="0.2">
      <c r="B22" s="357"/>
      <c r="C22" s="13" t="str">
        <f>C19</f>
        <v>Altura da camada</v>
      </c>
      <c r="D22" s="141">
        <f>E22*(1-($D$29/100))</f>
        <v>0</v>
      </c>
      <c r="E22" s="20"/>
      <c r="F22" s="141">
        <f>E22*(1+($D$29/100))</f>
        <v>0</v>
      </c>
      <c r="G22" s="12"/>
      <c r="H22" s="11"/>
      <c r="I22" s="11"/>
      <c r="J22" s="32"/>
      <c r="K22" s="10"/>
      <c r="L22" s="10"/>
      <c r="M22" s="10"/>
      <c r="N22" s="10"/>
      <c r="O22" s="9"/>
      <c r="P22" s="9"/>
      <c r="Q22" s="9"/>
      <c r="R22" s="8"/>
      <c r="T22" s="310"/>
      <c r="U22" s="144"/>
      <c r="V22" s="144"/>
      <c r="W22" s="144"/>
      <c r="X22" s="144"/>
      <c r="Y22" s="170"/>
      <c r="Z22" s="170"/>
      <c r="AA22" s="144"/>
      <c r="AB22" s="170"/>
      <c r="AC22" s="170"/>
    </row>
    <row r="23" spans="2:29" ht="24.95" customHeight="1" thickBot="1" x14ac:dyDescent="0.25">
      <c r="B23" s="357"/>
      <c r="C23" s="7" t="str">
        <f>C20</f>
        <v>Perimetro</v>
      </c>
      <c r="D23" s="141">
        <f>E23*(1-($D$29/100))</f>
        <v>0</v>
      </c>
      <c r="E23" s="20"/>
      <c r="F23" s="141">
        <f>E23*(1+($D$29/100))</f>
        <v>0</v>
      </c>
      <c r="G23" s="6"/>
      <c r="H23" s="5"/>
      <c r="I23" s="5"/>
      <c r="J23" s="6"/>
      <c r="K23" s="5"/>
      <c r="L23" s="5"/>
      <c r="M23" s="4"/>
      <c r="N23" s="4"/>
      <c r="O23" s="3"/>
      <c r="P23" s="3"/>
      <c r="Q23" s="3"/>
      <c r="R23" s="2"/>
      <c r="T23" s="310"/>
      <c r="U23" s="175"/>
      <c r="V23" s="145"/>
      <c r="W23" s="170"/>
      <c r="X23" s="170"/>
      <c r="Y23" s="170"/>
      <c r="Z23" s="170"/>
      <c r="AA23" s="144"/>
      <c r="AB23" s="170"/>
      <c r="AC23" s="170"/>
    </row>
    <row r="24" spans="2:29" ht="24.95" customHeight="1" x14ac:dyDescent="0.2">
      <c r="B24" s="356" t="s">
        <v>155</v>
      </c>
      <c r="C24" s="16"/>
      <c r="D24" s="15" t="s">
        <v>144</v>
      </c>
      <c r="E24" s="15" t="s">
        <v>145</v>
      </c>
      <c r="F24" s="14" t="s">
        <v>146</v>
      </c>
      <c r="G24" s="298"/>
      <c r="H24" s="298"/>
      <c r="I24" s="298"/>
      <c r="J24" s="299">
        <v>4</v>
      </c>
      <c r="K24" s="299">
        <v>5</v>
      </c>
      <c r="L24" s="299">
        <v>6</v>
      </c>
      <c r="M24" s="299">
        <v>7</v>
      </c>
      <c r="N24" s="299">
        <v>8</v>
      </c>
      <c r="O24" s="299">
        <v>9</v>
      </c>
      <c r="P24" s="299">
        <v>10</v>
      </c>
      <c r="Q24" s="299">
        <v>11</v>
      </c>
      <c r="R24" s="300">
        <v>12</v>
      </c>
      <c r="U24" s="175"/>
      <c r="V24" s="145"/>
      <c r="W24" s="170"/>
      <c r="X24" s="170"/>
      <c r="Y24" s="170"/>
      <c r="Z24" s="170"/>
      <c r="AA24" s="144"/>
      <c r="AB24" s="170"/>
      <c r="AC24" s="170"/>
    </row>
    <row r="25" spans="2:29" ht="24.95" customHeight="1" x14ac:dyDescent="0.2">
      <c r="B25" s="357"/>
      <c r="C25" s="13" t="str">
        <f>C22</f>
        <v>Altura da camada</v>
      </c>
      <c r="D25" s="141">
        <f>E25*(1-($D$29/100))</f>
        <v>0</v>
      </c>
      <c r="E25" s="20"/>
      <c r="F25" s="141">
        <f>E25*(1+($D$29/100))</f>
        <v>0</v>
      </c>
      <c r="G25" s="12"/>
      <c r="H25" s="11"/>
      <c r="I25" s="11"/>
      <c r="J25" s="32"/>
      <c r="K25" s="10"/>
      <c r="L25" s="10"/>
      <c r="M25" s="10"/>
      <c r="N25" s="10"/>
      <c r="O25" s="9"/>
      <c r="P25" s="9"/>
      <c r="Q25" s="9"/>
      <c r="R25" s="8"/>
      <c r="T25" s="309"/>
      <c r="U25" s="144"/>
      <c r="V25" s="144"/>
      <c r="W25" s="144"/>
      <c r="X25" s="144"/>
      <c r="Y25" s="144"/>
      <c r="Z25" s="170"/>
      <c r="AA25" s="144"/>
      <c r="AB25" s="170"/>
      <c r="AC25" s="170"/>
    </row>
    <row r="26" spans="2:29" ht="24.95" customHeight="1" thickBot="1" x14ac:dyDescent="0.25">
      <c r="B26" s="357"/>
      <c r="C26" s="7" t="str">
        <f>C23</f>
        <v>Perimetro</v>
      </c>
      <c r="D26" s="141">
        <f>E26*(1-($D$29/100))</f>
        <v>0</v>
      </c>
      <c r="E26" s="20"/>
      <c r="F26" s="141">
        <f>E26*(1+($D$29/100))</f>
        <v>0</v>
      </c>
      <c r="G26" s="6"/>
      <c r="H26" s="5"/>
      <c r="I26" s="5"/>
      <c r="J26" s="6"/>
      <c r="K26" s="5"/>
      <c r="L26" s="5"/>
      <c r="M26" s="4"/>
      <c r="N26" s="4"/>
      <c r="O26" s="3"/>
      <c r="P26" s="3"/>
      <c r="Q26" s="3"/>
      <c r="R26" s="2"/>
      <c r="T26" s="310"/>
      <c r="U26" s="175"/>
      <c r="V26" s="145"/>
      <c r="W26" s="170"/>
      <c r="X26" s="170"/>
      <c r="Y26" s="170"/>
      <c r="Z26" s="170"/>
      <c r="AA26" s="144"/>
      <c r="AB26" s="170"/>
      <c r="AC26" s="170"/>
    </row>
    <row r="27" spans="2:29" ht="24.95" customHeight="1" thickBot="1" x14ac:dyDescent="0.3">
      <c r="B27" s="358" t="s">
        <v>156</v>
      </c>
      <c r="C27" s="313"/>
      <c r="D27" s="301">
        <f ca="1">TODAY()</f>
        <v>44907</v>
      </c>
      <c r="E27" s="359" t="s">
        <v>157</v>
      </c>
      <c r="F27" s="340"/>
      <c r="G27" s="302"/>
      <c r="H27" s="303"/>
      <c r="I27" s="303"/>
      <c r="J27" s="303"/>
      <c r="K27" s="303"/>
      <c r="L27" s="303"/>
      <c r="M27" s="304"/>
      <c r="N27" s="304"/>
      <c r="O27" s="304"/>
      <c r="P27" s="304"/>
      <c r="Q27" s="304"/>
      <c r="R27" s="305"/>
      <c r="U27" s="175"/>
      <c r="V27" s="145"/>
      <c r="W27" s="170"/>
      <c r="X27" s="170"/>
      <c r="Y27" s="170"/>
      <c r="Z27" s="170"/>
      <c r="AA27" s="144"/>
      <c r="AB27" s="170"/>
      <c r="AC27" s="170"/>
    </row>
    <row r="28" spans="2:29" ht="15.75" customHeight="1" thickBot="1" x14ac:dyDescent="0.25">
      <c r="T28" s="309"/>
      <c r="U28" s="144"/>
      <c r="V28" s="144"/>
      <c r="W28" s="144"/>
      <c r="X28" s="144"/>
      <c r="Y28" s="170"/>
      <c r="Z28" s="170"/>
      <c r="AA28" s="144"/>
      <c r="AB28" s="170"/>
      <c r="AC28" s="170"/>
    </row>
    <row r="29" spans="2:29" ht="17.25" customHeight="1" thickBot="1" x14ac:dyDescent="0.3">
      <c r="B29" s="363" t="s">
        <v>135</v>
      </c>
      <c r="C29" s="313"/>
      <c r="D29" s="306">
        <v>2</v>
      </c>
      <c r="E29" s="306" t="s">
        <v>136</v>
      </c>
      <c r="F29" s="307"/>
      <c r="T29" s="310"/>
      <c r="U29" s="175"/>
      <c r="V29" s="145"/>
      <c r="W29" s="170"/>
      <c r="X29" s="170"/>
      <c r="Y29" s="170"/>
      <c r="Z29" s="170"/>
      <c r="AA29" s="144"/>
      <c r="AB29" s="170"/>
      <c r="AC29" s="170"/>
    </row>
    <row r="30" spans="2:29" ht="16.5" customHeight="1" x14ac:dyDescent="0.2">
      <c r="U30" s="175"/>
      <c r="V30" s="145"/>
      <c r="W30" s="170"/>
      <c r="X30" s="170"/>
      <c r="Y30" s="170"/>
      <c r="Z30" s="170"/>
      <c r="AA30" s="144"/>
      <c r="AB30" s="170"/>
      <c r="AC30" s="170"/>
    </row>
    <row r="31" spans="2:29" ht="15" customHeight="1" x14ac:dyDescent="0.2">
      <c r="T31" s="309"/>
      <c r="U31" s="144"/>
      <c r="V31" s="144"/>
    </row>
    <row r="32" spans="2:29" ht="16.5" customHeight="1" x14ac:dyDescent="0.2">
      <c r="T32" s="310"/>
      <c r="U32" s="175"/>
      <c r="V32" s="145"/>
      <c r="W32" s="170"/>
      <c r="X32" s="170"/>
      <c r="Y32" s="170"/>
      <c r="Z32" s="170"/>
      <c r="AA32" s="144"/>
      <c r="AB32" s="170"/>
      <c r="AC32" s="170"/>
    </row>
    <row r="33" spans="20:32" ht="16.5" customHeight="1" x14ac:dyDescent="0.2">
      <c r="U33" s="175"/>
      <c r="V33" s="145"/>
      <c r="W33" s="170"/>
      <c r="X33" s="170"/>
      <c r="Y33" s="170"/>
      <c r="Z33" s="170"/>
      <c r="AA33" s="144"/>
      <c r="AB33" s="170"/>
      <c r="AC33" s="170"/>
    </row>
    <row r="34" spans="20:32" ht="15" customHeight="1" x14ac:dyDescent="0.2">
      <c r="T34" s="309"/>
      <c r="U34" s="144"/>
      <c r="V34" s="144"/>
      <c r="W34" s="144"/>
      <c r="X34" s="144"/>
      <c r="Y34" s="144"/>
      <c r="Z34" s="144"/>
      <c r="AA34" s="144"/>
      <c r="AB34" s="144"/>
      <c r="AC34" s="170"/>
    </row>
    <row r="35" spans="20:32" ht="16.5" customHeight="1" x14ac:dyDescent="0.2">
      <c r="T35" s="310"/>
      <c r="U35" s="175"/>
      <c r="V35" s="145"/>
      <c r="W35" s="170"/>
      <c r="X35" s="170"/>
      <c r="Y35" s="170"/>
      <c r="Z35" s="170"/>
      <c r="AA35" s="144"/>
      <c r="AB35" s="170"/>
      <c r="AC35" s="170"/>
    </row>
    <row r="36" spans="20:32" ht="15" customHeight="1" x14ac:dyDescent="0.2">
      <c r="T36" s="310"/>
      <c r="U36" s="144"/>
      <c r="V36" s="144"/>
      <c r="W36" s="144"/>
      <c r="X36" s="144"/>
      <c r="Y36" s="144"/>
      <c r="Z36" s="144"/>
      <c r="AA36" s="144"/>
      <c r="AB36" s="144"/>
      <c r="AC36" s="144"/>
      <c r="AD36" s="144"/>
      <c r="AE36" s="144"/>
      <c r="AF36" s="144"/>
    </row>
    <row r="37" spans="20:32" ht="16.5" customHeight="1" x14ac:dyDescent="0.2">
      <c r="T37" s="310"/>
      <c r="U37" s="175"/>
      <c r="V37" s="145"/>
      <c r="W37" s="170"/>
      <c r="X37" s="170"/>
      <c r="Y37" s="170"/>
      <c r="Z37" s="170"/>
      <c r="AA37" s="144"/>
      <c r="AB37" s="170"/>
      <c r="AC37" s="170"/>
    </row>
    <row r="38" spans="20:32" ht="16.5" customHeight="1" x14ac:dyDescent="0.2">
      <c r="U38" s="175"/>
      <c r="V38" s="145"/>
      <c r="W38" s="170"/>
      <c r="X38" s="170"/>
      <c r="Y38" s="170"/>
      <c r="Z38" s="170"/>
      <c r="AA38" s="144"/>
      <c r="AB38" s="170"/>
      <c r="AC38" s="170"/>
    </row>
    <row r="39" spans="20:32" ht="15" customHeight="1" x14ac:dyDescent="0.2">
      <c r="T39" s="309"/>
      <c r="U39" s="144"/>
      <c r="V39" s="144"/>
      <c r="W39" s="170"/>
      <c r="X39" s="170"/>
      <c r="Y39" s="170"/>
      <c r="Z39" s="170"/>
      <c r="AA39" s="144"/>
      <c r="AB39" s="170"/>
      <c r="AC39" s="170"/>
    </row>
    <row r="40" spans="20:32" ht="16.5" customHeight="1" x14ac:dyDescent="0.2">
      <c r="T40" s="310"/>
      <c r="U40" s="175"/>
      <c r="V40" s="145"/>
      <c r="W40" s="170"/>
      <c r="X40" s="170"/>
      <c r="Y40" s="170"/>
      <c r="Z40" s="170"/>
      <c r="AA40" s="144"/>
      <c r="AB40" s="170"/>
      <c r="AC40" s="170"/>
    </row>
    <row r="41" spans="20:32" ht="16.5" customHeight="1" x14ac:dyDescent="0.2">
      <c r="U41" s="175"/>
      <c r="V41" s="145"/>
      <c r="W41" s="170"/>
      <c r="X41" s="170"/>
      <c r="Y41" s="170"/>
      <c r="Z41" s="170"/>
      <c r="AA41" s="144"/>
      <c r="AB41" s="170"/>
      <c r="AC41" s="170"/>
    </row>
    <row r="42" spans="20:32" ht="15" customHeight="1" x14ac:dyDescent="0.2">
      <c r="T42" s="309"/>
      <c r="U42" s="144"/>
      <c r="V42" s="144"/>
      <c r="W42" s="144"/>
      <c r="X42" s="144"/>
      <c r="Y42" s="144"/>
      <c r="Z42" s="144"/>
      <c r="AA42" s="144"/>
      <c r="AB42" s="170"/>
      <c r="AC42" s="170"/>
    </row>
    <row r="43" spans="20:32" ht="16.5" customHeight="1" x14ac:dyDescent="0.2">
      <c r="T43" s="310"/>
      <c r="U43" s="175"/>
      <c r="V43" s="145"/>
      <c r="W43" s="170"/>
      <c r="X43" s="170"/>
      <c r="Y43" s="170"/>
      <c r="Z43" s="170"/>
      <c r="AA43" s="144"/>
      <c r="AB43" s="170"/>
      <c r="AC43" s="170"/>
    </row>
    <row r="44" spans="20:32" ht="15" customHeight="1" x14ac:dyDescent="0.2">
      <c r="X44" s="170"/>
      <c r="Y44" s="170"/>
      <c r="Z44" s="170"/>
      <c r="AA44" s="144"/>
      <c r="AB44" s="170"/>
      <c r="AC44" s="170"/>
    </row>
    <row r="45" spans="20:32" ht="15" customHeight="1" x14ac:dyDescent="0.2">
      <c r="T45" s="309"/>
      <c r="U45" s="144"/>
      <c r="V45" s="144"/>
      <c r="W45" s="144"/>
      <c r="X45" s="170"/>
      <c r="Y45" s="170"/>
      <c r="Z45" s="170"/>
      <c r="AA45" s="144"/>
      <c r="AB45" s="170"/>
      <c r="AC45" s="170"/>
    </row>
    <row r="46" spans="20:32" ht="16.5" customHeight="1" x14ac:dyDescent="0.2">
      <c r="T46" s="310"/>
      <c r="U46" s="175"/>
      <c r="V46" s="145"/>
      <c r="W46" s="170"/>
      <c r="X46" s="170"/>
      <c r="Y46" s="170"/>
      <c r="Z46" s="170"/>
      <c r="AA46" s="144"/>
      <c r="AB46" s="170"/>
      <c r="AC46" s="170"/>
    </row>
    <row r="47" spans="20:32" ht="16.5" customHeight="1" x14ac:dyDescent="0.2">
      <c r="U47" s="175"/>
      <c r="V47" s="145"/>
      <c r="W47" s="170"/>
      <c r="X47" s="170"/>
      <c r="Y47" s="170"/>
      <c r="Z47" s="170"/>
      <c r="AA47" s="144"/>
      <c r="AB47" s="170"/>
      <c r="AC47" s="170"/>
    </row>
    <row r="48" spans="20:32" ht="15" customHeight="1" x14ac:dyDescent="0.2">
      <c r="T48" s="309"/>
      <c r="U48" s="146"/>
      <c r="V48" s="146"/>
      <c r="W48" s="146"/>
      <c r="X48" s="170"/>
      <c r="Y48" s="170"/>
      <c r="Z48" s="170"/>
      <c r="AA48" s="144"/>
      <c r="AB48" s="170"/>
      <c r="AC48" s="170"/>
    </row>
    <row r="49" spans="20:29" ht="15" customHeight="1" x14ac:dyDescent="0.2">
      <c r="T49" s="310"/>
      <c r="U49" s="146"/>
      <c r="V49" s="146"/>
      <c r="W49" s="146"/>
      <c r="X49" s="170"/>
      <c r="Y49" s="170"/>
      <c r="Z49" s="170"/>
      <c r="AA49" s="144"/>
      <c r="AB49" s="170"/>
      <c r="AC49" s="170"/>
    </row>
    <row r="50" spans="20:29" ht="15" customHeight="1" x14ac:dyDescent="0.2">
      <c r="T50" s="310"/>
      <c r="U50" s="146"/>
      <c r="V50" s="170"/>
      <c r="W50" s="146"/>
      <c r="X50" s="170"/>
      <c r="Y50" s="170"/>
      <c r="Z50" s="170"/>
      <c r="AA50" s="144"/>
      <c r="AB50" s="170"/>
      <c r="AC50" s="170"/>
    </row>
    <row r="51" spans="20:29" ht="15" customHeight="1" x14ac:dyDescent="0.2">
      <c r="T51" s="310"/>
      <c r="U51" s="146"/>
      <c r="V51" s="146"/>
      <c r="W51" s="146"/>
      <c r="X51" s="170"/>
      <c r="Y51" s="170"/>
      <c r="Z51" s="170"/>
      <c r="AA51" s="144"/>
      <c r="AB51" s="170"/>
      <c r="AC51" s="170"/>
    </row>
    <row r="52" spans="20:29" ht="15" customHeight="1" x14ac:dyDescent="0.2">
      <c r="T52" s="310"/>
      <c r="U52" s="170"/>
      <c r="V52" s="170"/>
      <c r="W52" s="170"/>
      <c r="X52" s="170"/>
      <c r="Y52" s="170"/>
      <c r="Z52" s="170"/>
      <c r="AA52" s="144"/>
      <c r="AB52" s="170"/>
      <c r="AC52" s="170"/>
    </row>
    <row r="53" spans="20:29" ht="15" customHeight="1" x14ac:dyDescent="0.2">
      <c r="T53" s="310"/>
      <c r="U53" s="146"/>
      <c r="V53" s="146"/>
      <c r="W53" s="146"/>
      <c r="X53" s="170"/>
      <c r="Y53" s="170"/>
      <c r="Z53" s="170"/>
      <c r="AA53" s="144"/>
      <c r="AB53" s="170"/>
      <c r="AC53" s="170"/>
    </row>
    <row r="54" spans="20:29" ht="15" customHeight="1" x14ac:dyDescent="0.2">
      <c r="U54" s="146"/>
      <c r="V54" s="146"/>
      <c r="W54" s="146"/>
      <c r="X54" s="170"/>
      <c r="Y54" s="170"/>
      <c r="Z54" s="170"/>
      <c r="AA54" s="144"/>
      <c r="AB54" s="170"/>
      <c r="AC54" s="170"/>
    </row>
    <row r="55" spans="20:29" ht="15" customHeight="1" x14ac:dyDescent="0.2">
      <c r="T55" s="309"/>
      <c r="U55" s="170"/>
      <c r="V55" s="146"/>
      <c r="W55" s="62"/>
      <c r="X55" s="59"/>
      <c r="Y55" s="59"/>
      <c r="Z55" s="59"/>
      <c r="AA55" s="144"/>
      <c r="AB55" s="170"/>
      <c r="AC55" s="170"/>
    </row>
    <row r="56" spans="20:29" ht="15" customHeight="1" x14ac:dyDescent="0.2">
      <c r="T56" s="310"/>
      <c r="U56" s="146"/>
      <c r="V56" s="146"/>
      <c r="W56" s="146"/>
      <c r="X56" s="170"/>
      <c r="Y56" s="170"/>
      <c r="Z56" s="170"/>
      <c r="AA56" s="144"/>
      <c r="AB56" s="170"/>
      <c r="AC56" s="170"/>
    </row>
    <row r="57" spans="20:29" ht="15" customHeight="1" x14ac:dyDescent="0.2">
      <c r="U57" s="146"/>
      <c r="V57" s="146"/>
      <c r="W57" s="146"/>
      <c r="X57" s="170"/>
      <c r="Y57" s="170"/>
      <c r="Z57" s="170"/>
      <c r="AA57" s="144"/>
      <c r="AB57" s="170"/>
      <c r="AC57" s="170"/>
    </row>
    <row r="58" spans="20:29" ht="15" customHeight="1" x14ac:dyDescent="0.2">
      <c r="T58" s="309"/>
      <c r="U58" s="144"/>
      <c r="V58" s="146"/>
      <c r="W58" s="146"/>
      <c r="X58" s="170"/>
      <c r="Y58" s="170"/>
      <c r="Z58" s="170"/>
      <c r="AA58" s="144"/>
      <c r="AB58" s="170"/>
      <c r="AC58" s="170"/>
    </row>
    <row r="59" spans="20:29" ht="15" customHeight="1" x14ac:dyDescent="0.2">
      <c r="T59" s="310"/>
      <c r="U59" s="146"/>
      <c r="V59" s="146"/>
      <c r="W59" s="146"/>
      <c r="X59" s="170"/>
      <c r="Y59" s="170"/>
      <c r="Z59" s="170"/>
      <c r="AA59" s="144"/>
      <c r="AB59" s="170"/>
      <c r="AC59" s="170"/>
    </row>
    <row r="60" spans="20:29" ht="15" customHeight="1" x14ac:dyDescent="0.2">
      <c r="U60" s="146"/>
      <c r="V60" s="146"/>
      <c r="W60" s="146"/>
      <c r="X60" s="170"/>
      <c r="Y60" s="170"/>
      <c r="Z60" s="170"/>
      <c r="AA60" s="144"/>
      <c r="AB60" s="170"/>
      <c r="AC60" s="170"/>
    </row>
    <row r="61" spans="20:29" ht="15" customHeight="1" x14ac:dyDescent="0.2">
      <c r="T61" s="309"/>
      <c r="Y61" s="170"/>
      <c r="Z61" s="170"/>
      <c r="AA61" s="144"/>
      <c r="AB61" s="170"/>
      <c r="AC61" s="170"/>
    </row>
    <row r="62" spans="20:29" ht="15" customHeight="1" x14ac:dyDescent="0.2">
      <c r="T62" s="310"/>
      <c r="U62" s="146"/>
      <c r="V62" s="146"/>
      <c r="W62" s="146"/>
      <c r="X62" s="170"/>
      <c r="Y62" s="170"/>
      <c r="Z62" s="170"/>
      <c r="AA62" s="144"/>
      <c r="AB62" s="170"/>
      <c r="AC62" s="170"/>
    </row>
    <row r="63" spans="20:29" ht="15" customHeight="1" x14ac:dyDescent="0.2">
      <c r="U63" s="146"/>
      <c r="V63" s="146"/>
      <c r="W63" s="146"/>
      <c r="X63" s="170"/>
      <c r="Y63" s="170"/>
      <c r="Z63" s="170"/>
      <c r="AA63" s="144"/>
      <c r="AB63" s="170"/>
      <c r="AC63" s="170"/>
    </row>
    <row r="64" spans="20:29" ht="15" customHeight="1" x14ac:dyDescent="0.2">
      <c r="T64" s="309"/>
      <c r="U64" s="144"/>
      <c r="V64" s="144"/>
      <c r="Y64" s="170"/>
      <c r="Z64" s="170"/>
      <c r="AA64" s="144"/>
      <c r="AB64" s="170"/>
      <c r="AC64" s="170"/>
    </row>
    <row r="65" spans="20:37" ht="16.5" customHeight="1" x14ac:dyDescent="0.2">
      <c r="T65" s="310"/>
      <c r="U65" s="175"/>
      <c r="V65" s="145"/>
      <c r="Y65" s="170"/>
      <c r="Z65" s="170"/>
      <c r="AA65" s="144"/>
      <c r="AB65" s="170"/>
      <c r="AC65" s="170"/>
    </row>
    <row r="66" spans="20:37" ht="16.5" customHeight="1" x14ac:dyDescent="0.2">
      <c r="T66" s="310"/>
      <c r="U66" s="175"/>
      <c r="V66" s="175"/>
    </row>
    <row r="67" spans="20:37" ht="15" customHeight="1" x14ac:dyDescent="0.2">
      <c r="T67" s="310"/>
      <c r="AA67" s="144"/>
      <c r="AB67" s="144"/>
    </row>
    <row r="68" spans="20:37" ht="16.5" customHeight="1" x14ac:dyDescent="0.2">
      <c r="T68" s="310"/>
      <c r="X68" s="175"/>
      <c r="AA68" s="144"/>
      <c r="AB68" s="144"/>
      <c r="AC68" s="175"/>
      <c r="AD68" s="175"/>
      <c r="AE68" s="175"/>
      <c r="AF68" s="175"/>
      <c r="AG68" s="175"/>
      <c r="AH68" s="175"/>
      <c r="AI68" s="175"/>
      <c r="AJ68" s="175"/>
      <c r="AK68" s="175"/>
    </row>
    <row r="69" spans="20:37" ht="16.5" customHeight="1" x14ac:dyDescent="0.2">
      <c r="T69" s="310"/>
      <c r="X69" s="147"/>
      <c r="AA69" s="144"/>
      <c r="AB69" s="144"/>
      <c r="AC69" s="175"/>
      <c r="AD69" s="175"/>
      <c r="AE69" s="175"/>
      <c r="AF69" s="175"/>
      <c r="AG69" s="175"/>
      <c r="AH69" s="175"/>
      <c r="AI69" s="175"/>
      <c r="AJ69" s="175"/>
      <c r="AK69" s="175"/>
    </row>
    <row r="70" spans="20:37" ht="16.5" customHeight="1" x14ac:dyDescent="0.2">
      <c r="T70" s="310"/>
      <c r="X70" s="175"/>
      <c r="AA70" s="144"/>
      <c r="AB70" s="144"/>
      <c r="AC70" s="175"/>
      <c r="AD70" s="175"/>
      <c r="AE70" s="175"/>
      <c r="AF70" s="175"/>
      <c r="AG70" s="175"/>
      <c r="AH70" s="175"/>
      <c r="AI70" s="175"/>
      <c r="AJ70" s="175"/>
      <c r="AK70" s="175"/>
    </row>
    <row r="71" spans="20:37" ht="16.5" customHeight="1" x14ac:dyDescent="0.2">
      <c r="T71" s="310"/>
      <c r="X71" s="175"/>
      <c r="AA71" s="144"/>
      <c r="AB71" s="144"/>
      <c r="AC71" s="175"/>
      <c r="AD71" s="175"/>
      <c r="AE71" s="175"/>
      <c r="AF71" s="175"/>
      <c r="AG71" s="175"/>
      <c r="AH71" s="175"/>
      <c r="AI71" s="175"/>
      <c r="AJ71" s="175"/>
      <c r="AK71" s="175"/>
    </row>
    <row r="72" spans="20:37" ht="16.5" customHeight="1" x14ac:dyDescent="0.2">
      <c r="T72" s="310"/>
      <c r="X72" s="175"/>
      <c r="AA72" s="144"/>
      <c r="AB72" s="144"/>
      <c r="AC72" s="175"/>
      <c r="AD72" s="175"/>
      <c r="AE72" s="175"/>
      <c r="AF72" s="175"/>
      <c r="AG72" s="175"/>
      <c r="AH72" s="175"/>
      <c r="AI72" s="175"/>
      <c r="AJ72" s="175"/>
      <c r="AK72" s="175"/>
    </row>
    <row r="73" spans="20:37" ht="16.5" customHeight="1" x14ac:dyDescent="0.2">
      <c r="T73" s="310"/>
      <c r="X73" s="175"/>
      <c r="AA73" s="144"/>
      <c r="AB73" s="144"/>
      <c r="AC73" s="175"/>
      <c r="AD73" s="175"/>
      <c r="AE73" s="175"/>
      <c r="AF73" s="175"/>
      <c r="AG73" s="175"/>
      <c r="AH73" s="175"/>
      <c r="AI73" s="175"/>
      <c r="AJ73" s="175"/>
      <c r="AK73" s="175"/>
    </row>
    <row r="74" spans="20:37" ht="16.5" customHeight="1" x14ac:dyDescent="0.2">
      <c r="T74" s="310"/>
      <c r="X74" s="220"/>
      <c r="AA74" s="144"/>
      <c r="AB74" s="144"/>
      <c r="AC74" s="175"/>
      <c r="AD74" s="175"/>
      <c r="AE74" s="175"/>
      <c r="AF74" s="175"/>
      <c r="AG74" s="175"/>
      <c r="AH74" s="175"/>
      <c r="AI74" s="175"/>
      <c r="AJ74" s="175"/>
      <c r="AK74" s="175"/>
    </row>
    <row r="75" spans="20:37" ht="15" customHeight="1" x14ac:dyDescent="0.2">
      <c r="T75" s="310"/>
      <c r="X75" s="148"/>
      <c r="AA75" s="144"/>
      <c r="AB75" s="144"/>
    </row>
    <row r="76" spans="20:37" ht="15" customHeight="1" x14ac:dyDescent="0.2">
      <c r="T76" s="310"/>
      <c r="X76" s="148"/>
      <c r="AA76" s="144"/>
      <c r="AB76" s="144"/>
      <c r="AC76" s="182"/>
      <c r="AD76" s="182"/>
      <c r="AE76" s="182"/>
      <c r="AF76" s="182"/>
      <c r="AG76" s="182"/>
      <c r="AH76" s="182"/>
      <c r="AI76" s="182"/>
      <c r="AJ76" s="182"/>
      <c r="AK76" s="182"/>
    </row>
    <row r="77" spans="20:37" ht="15" customHeight="1" x14ac:dyDescent="0.2">
      <c r="T77" s="310"/>
      <c r="X77" s="148"/>
      <c r="AA77" s="144"/>
      <c r="AB77" s="144"/>
      <c r="AC77" s="187"/>
      <c r="AD77" s="187"/>
      <c r="AE77" s="187"/>
      <c r="AF77" s="187"/>
      <c r="AG77" s="187"/>
      <c r="AH77" s="187"/>
      <c r="AI77" s="187"/>
      <c r="AJ77" s="187"/>
      <c r="AK77" s="187"/>
    </row>
    <row r="78" spans="20:37" ht="15" customHeight="1" x14ac:dyDescent="0.2">
      <c r="T78" s="310"/>
      <c r="X78" s="148"/>
      <c r="AA78" s="144"/>
      <c r="AB78" s="144"/>
    </row>
    <row r="79" spans="20:37" ht="15" customHeight="1" x14ac:dyDescent="0.2">
      <c r="T79" s="310"/>
      <c r="X79" s="148"/>
      <c r="AA79" s="144"/>
      <c r="AB79" s="144"/>
    </row>
    <row r="80" spans="20:37" ht="15" customHeight="1" x14ac:dyDescent="0.2">
      <c r="T80" s="310"/>
      <c r="X80" s="148"/>
      <c r="AA80" s="144"/>
      <c r="AB80" s="144"/>
    </row>
    <row r="81" spans="20:28" ht="15" customHeight="1" x14ac:dyDescent="0.2">
      <c r="T81" s="310"/>
      <c r="X81" s="148"/>
      <c r="AA81" s="144"/>
      <c r="AB81" s="144"/>
    </row>
    <row r="82" spans="20:28" x14ac:dyDescent="0.2">
      <c r="T82" s="310"/>
    </row>
    <row r="83" spans="20:28" x14ac:dyDescent="0.2">
      <c r="T83" s="310"/>
    </row>
    <row r="84" spans="20:28" x14ac:dyDescent="0.2">
      <c r="T84" s="310"/>
    </row>
    <row r="85" spans="20:28" x14ac:dyDescent="0.2">
      <c r="T85" s="310"/>
    </row>
    <row r="86" spans="20:28" x14ac:dyDescent="0.2">
      <c r="T86" s="310"/>
    </row>
    <row r="87" spans="20:28" x14ac:dyDescent="0.2">
      <c r="T87" s="310"/>
    </row>
    <row r="88" spans="20:28" x14ac:dyDescent="0.2">
      <c r="T88" s="310"/>
    </row>
    <row r="89" spans="20:28" x14ac:dyDescent="0.2">
      <c r="T89" s="310"/>
    </row>
    <row r="90" spans="20:28" x14ac:dyDescent="0.2">
      <c r="T90" s="310"/>
    </row>
    <row r="91" spans="20:28" x14ac:dyDescent="0.2">
      <c r="T91" s="310"/>
    </row>
    <row r="92" spans="20:28" x14ac:dyDescent="0.2">
      <c r="T92" s="310"/>
    </row>
    <row r="93" spans="20:28" x14ac:dyDescent="0.2">
      <c r="T93" s="310"/>
    </row>
    <row r="94" spans="20:28" x14ac:dyDescent="0.2">
      <c r="T94" s="310"/>
    </row>
    <row r="95" spans="20:28" x14ac:dyDescent="0.2">
      <c r="T95" s="310"/>
    </row>
    <row r="96" spans="20:28" x14ac:dyDescent="0.2">
      <c r="T96" s="310"/>
    </row>
    <row r="97" spans="20:20" x14ac:dyDescent="0.2">
      <c r="T97" s="310"/>
    </row>
    <row r="98" spans="20:20" x14ac:dyDescent="0.2">
      <c r="T98" s="310"/>
    </row>
    <row r="99" spans="20:20" x14ac:dyDescent="0.2">
      <c r="T99" s="310"/>
    </row>
    <row r="100" spans="20:20" x14ac:dyDescent="0.2">
      <c r="T100" s="310"/>
    </row>
    <row r="101" spans="20:20" x14ac:dyDescent="0.2">
      <c r="T101" s="310"/>
    </row>
    <row r="102" spans="20:20" x14ac:dyDescent="0.2">
      <c r="T102" s="310"/>
    </row>
    <row r="103" spans="20:20" x14ac:dyDescent="0.2">
      <c r="T103" s="310"/>
    </row>
    <row r="104" spans="20:20" x14ac:dyDescent="0.2">
      <c r="T104" s="310"/>
    </row>
    <row r="105" spans="20:20" x14ac:dyDescent="0.2">
      <c r="T105" s="310"/>
    </row>
    <row r="106" spans="20:20" x14ac:dyDescent="0.2">
      <c r="T106" s="310"/>
    </row>
    <row r="107" spans="20:20" x14ac:dyDescent="0.2">
      <c r="T107" s="310"/>
    </row>
    <row r="108" spans="20:20" x14ac:dyDescent="0.2">
      <c r="T108" s="310"/>
    </row>
    <row r="109" spans="20:20" x14ac:dyDescent="0.2">
      <c r="T109" s="310"/>
    </row>
    <row r="110" spans="20:20" x14ac:dyDescent="0.2">
      <c r="T110" s="310"/>
    </row>
    <row r="111" spans="20:20" x14ac:dyDescent="0.2">
      <c r="T111" s="310"/>
    </row>
    <row r="112" spans="20:20" x14ac:dyDescent="0.2">
      <c r="T112" s="310"/>
    </row>
    <row r="113" spans="20:20" x14ac:dyDescent="0.2">
      <c r="T113" s="310"/>
    </row>
    <row r="114" spans="20:20" x14ac:dyDescent="0.2">
      <c r="T114" s="310"/>
    </row>
    <row r="115" spans="20:20" x14ac:dyDescent="0.2">
      <c r="T115" s="310"/>
    </row>
    <row r="116" spans="20:20" x14ac:dyDescent="0.2">
      <c r="T116" s="310"/>
    </row>
    <row r="117" spans="20:20" x14ac:dyDescent="0.2">
      <c r="T117" s="310"/>
    </row>
    <row r="118" spans="20:20" x14ac:dyDescent="0.2">
      <c r="T118" s="310"/>
    </row>
    <row r="119" spans="20:20" x14ac:dyDescent="0.2">
      <c r="T119" s="310"/>
    </row>
    <row r="120" spans="20:20" x14ac:dyDescent="0.2">
      <c r="T120" s="310"/>
    </row>
    <row r="121" spans="20:20" x14ac:dyDescent="0.2">
      <c r="T121" s="310"/>
    </row>
    <row r="122" spans="20:20" x14ac:dyDescent="0.2">
      <c r="T122" s="310"/>
    </row>
    <row r="123" spans="20:20" x14ac:dyDescent="0.2">
      <c r="T123" s="310"/>
    </row>
    <row r="124" spans="20:20" x14ac:dyDescent="0.2">
      <c r="T124" s="310"/>
    </row>
    <row r="125" spans="20:20" x14ac:dyDescent="0.2">
      <c r="T125" s="310"/>
    </row>
    <row r="126" spans="20:20" x14ac:dyDescent="0.2">
      <c r="T126" s="310"/>
    </row>
    <row r="127" spans="20:20" x14ac:dyDescent="0.2">
      <c r="T127" s="310"/>
    </row>
    <row r="128" spans="20:20" x14ac:dyDescent="0.2">
      <c r="T128" s="310"/>
    </row>
    <row r="129" spans="20:20" x14ac:dyDescent="0.2">
      <c r="T129" s="310"/>
    </row>
    <row r="130" spans="20:20" x14ac:dyDescent="0.2">
      <c r="T130" s="310"/>
    </row>
    <row r="131" spans="20:20" x14ac:dyDescent="0.2">
      <c r="T131" s="310"/>
    </row>
    <row r="132" spans="20:20" x14ac:dyDescent="0.2">
      <c r="T132" s="310"/>
    </row>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2" right="0.51181102362204722" top="0.78740157480314965" bottom="0.78740157480314965" header="0.31496062992125978" footer="0.31496062992125978"/>
  <pageSetup paperSize="9" scale="6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ransitionEvaluation="1" codeName="Planilha4">
    <tabColor rgb="FF006092"/>
    <pageSetUpPr fitToPage="1"/>
  </sheetPr>
  <dimension ref="A1:AK149"/>
  <sheetViews>
    <sheetView showGridLines="0" view="pageBreakPreview" zoomScaleNormal="100" zoomScaleSheetLayoutView="100" workbookViewId="0">
      <selection activeCell="N65" sqref="N65:N66"/>
    </sheetView>
  </sheetViews>
  <sheetFormatPr defaultColWidth="12.5703125" defaultRowHeight="12.75" x14ac:dyDescent="0.2"/>
  <cols>
    <col min="1" max="1" width="12.5703125" style="171" customWidth="1"/>
    <col min="2" max="2" width="12.7109375" style="171" customWidth="1"/>
    <col min="3" max="3" width="9.5703125" style="171" customWidth="1"/>
    <col min="4" max="4" width="10.140625" style="171" customWidth="1"/>
    <col min="5" max="5" width="10.5703125" style="171" customWidth="1"/>
    <col min="6" max="6" width="9.7109375" style="171" bestFit="1" customWidth="1"/>
    <col min="7" max="7" width="10" style="221" bestFit="1" customWidth="1"/>
    <col min="8" max="8" width="10" style="221" customWidth="1"/>
    <col min="9" max="9" width="10.42578125" style="221" bestFit="1" customWidth="1"/>
    <col min="10" max="10" width="10.28515625" style="221" bestFit="1" customWidth="1"/>
    <col min="11" max="11" width="11.140625" style="221" customWidth="1"/>
    <col min="12" max="14" width="15.7109375" style="221" customWidth="1"/>
    <col min="15" max="15" width="12.5703125" style="221" customWidth="1"/>
    <col min="16" max="16" width="17.42578125" style="170" customWidth="1"/>
    <col min="17" max="17" width="39.85546875" style="171" bestFit="1" customWidth="1"/>
    <col min="18" max="18" width="37.5703125" style="171" bestFit="1" customWidth="1"/>
    <col min="19" max="19" width="35.7109375" style="171" bestFit="1" customWidth="1"/>
    <col min="20" max="20" width="43.5703125" style="171" bestFit="1" customWidth="1"/>
    <col min="21" max="21" width="33.85546875" style="171" bestFit="1" customWidth="1"/>
    <col min="22" max="22" width="37.85546875" style="171" bestFit="1" customWidth="1"/>
    <col min="23" max="23" width="42.42578125" style="171" bestFit="1" customWidth="1"/>
    <col min="24" max="24" width="33.85546875" style="171" bestFit="1" customWidth="1"/>
    <col min="25" max="25" width="42.28515625" style="171" bestFit="1" customWidth="1"/>
    <col min="26" max="26" width="41.7109375" style="171" bestFit="1" customWidth="1"/>
    <col min="27" max="27" width="45.28515625" style="171" bestFit="1" customWidth="1"/>
    <col min="28" max="28" width="42.42578125" style="171" bestFit="1" customWidth="1"/>
    <col min="29" max="29" width="15.140625" style="171" bestFit="1" customWidth="1"/>
    <col min="30" max="30" width="24" style="171" bestFit="1" customWidth="1"/>
    <col min="31" max="31" width="23.28515625" style="171" customWidth="1"/>
    <col min="32" max="32" width="20.85546875" style="171" bestFit="1" customWidth="1"/>
    <col min="33" max="33" width="25.7109375" style="171" bestFit="1" customWidth="1"/>
    <col min="34" max="34" width="12.5703125" style="143" bestFit="1" customWidth="1"/>
    <col min="35" max="35" width="12.5703125" style="143" customWidth="1"/>
    <col min="36" max="37" width="12.5703125" style="171" customWidth="1"/>
    <col min="38" max="38" width="12.5703125" style="172" customWidth="1"/>
    <col min="39" max="16384" width="12.5703125" style="172"/>
  </cols>
  <sheetData>
    <row r="1" spans="1:37" ht="13.5" customHeight="1" thickBot="1" x14ac:dyDescent="0.25"/>
    <row r="2" spans="1:37" ht="15" x14ac:dyDescent="0.25">
      <c r="B2" s="111"/>
      <c r="C2" s="139"/>
      <c r="D2" s="343" t="s">
        <v>86</v>
      </c>
      <c r="E2" s="324"/>
      <c r="F2" s="324"/>
      <c r="G2" s="324"/>
      <c r="H2" s="319"/>
      <c r="I2" s="330" t="s">
        <v>1</v>
      </c>
      <c r="J2" s="324"/>
      <c r="K2" s="324"/>
      <c r="L2" s="319"/>
      <c r="M2" s="90" t="s">
        <v>2</v>
      </c>
      <c r="N2" s="222" t="s">
        <v>3</v>
      </c>
      <c r="P2" s="309"/>
      <c r="Q2" s="170"/>
      <c r="R2" s="170"/>
      <c r="S2" s="170"/>
      <c r="T2" s="170"/>
      <c r="U2" s="170"/>
      <c r="V2" s="170"/>
      <c r="W2" s="170"/>
      <c r="X2" s="170"/>
      <c r="Y2" s="170"/>
    </row>
    <row r="3" spans="1:37" s="173" customFormat="1" ht="16.5" customHeight="1" x14ac:dyDescent="0.25">
      <c r="A3" s="171"/>
      <c r="B3" s="112"/>
      <c r="C3" s="118"/>
      <c r="D3" s="341" t="s">
        <v>4</v>
      </c>
      <c r="E3" s="342"/>
      <c r="F3" s="342"/>
      <c r="G3" s="342"/>
      <c r="H3" s="328"/>
      <c r="I3" s="344">
        <f ca="1">TODAY()</f>
        <v>44907</v>
      </c>
      <c r="J3" s="342"/>
      <c r="K3" s="342"/>
      <c r="L3" s="328"/>
      <c r="M3" s="122" t="s">
        <v>87</v>
      </c>
      <c r="N3" s="154">
        <f>'OF RFE'!M3:N3</f>
        <v>0</v>
      </c>
      <c r="P3" s="342"/>
      <c r="Q3" s="170"/>
      <c r="R3" s="170"/>
      <c r="S3" s="170"/>
      <c r="T3" s="170"/>
      <c r="U3" s="170"/>
      <c r="V3" s="170"/>
      <c r="W3" s="144"/>
      <c r="X3" s="170"/>
      <c r="Y3" s="170"/>
      <c r="Z3" s="171"/>
      <c r="AA3" s="171"/>
      <c r="AB3" s="171"/>
      <c r="AC3" s="171"/>
      <c r="AD3" s="171"/>
      <c r="AE3" s="171"/>
      <c r="AF3" s="171"/>
      <c r="AG3" s="171"/>
      <c r="AH3" s="143"/>
      <c r="AI3" s="143"/>
      <c r="AJ3" s="175"/>
      <c r="AK3" s="175"/>
    </row>
    <row r="4" spans="1:37" s="173" customFormat="1" ht="17.25" customHeight="1" thickBot="1" x14ac:dyDescent="0.3">
      <c r="A4" s="171"/>
      <c r="B4" s="119"/>
      <c r="C4" s="121"/>
      <c r="D4" s="341" t="s">
        <v>88</v>
      </c>
      <c r="E4" s="342"/>
      <c r="F4" s="342"/>
      <c r="G4" s="342"/>
      <c r="H4" s="328"/>
      <c r="I4" s="123"/>
      <c r="J4" s="120"/>
      <c r="K4" s="120"/>
      <c r="L4" s="124"/>
      <c r="M4" s="123" t="s">
        <v>7</v>
      </c>
      <c r="N4" s="161" t="s">
        <v>8</v>
      </c>
      <c r="P4" s="175"/>
      <c r="Q4" s="170"/>
      <c r="R4" s="170"/>
      <c r="S4" s="170"/>
      <c r="T4" s="170"/>
      <c r="U4" s="170"/>
      <c r="V4" s="170"/>
      <c r="W4" s="144"/>
      <c r="X4" s="170"/>
      <c r="Y4" s="170"/>
      <c r="Z4" s="171"/>
      <c r="AA4" s="171"/>
      <c r="AB4" s="171"/>
      <c r="AC4" s="171"/>
      <c r="AD4" s="171"/>
      <c r="AE4" s="171"/>
      <c r="AF4" s="171"/>
      <c r="AG4" s="171"/>
      <c r="AH4" s="143"/>
      <c r="AI4" s="143"/>
      <c r="AJ4" s="175"/>
      <c r="AK4" s="175"/>
    </row>
    <row r="5" spans="1:37" s="173" customFormat="1" ht="16.5" customHeight="1" thickBot="1" x14ac:dyDescent="0.25">
      <c r="A5" s="171"/>
      <c r="B5" s="125"/>
      <c r="C5" s="126"/>
      <c r="D5" s="127"/>
      <c r="E5" s="127"/>
      <c r="F5" s="127"/>
      <c r="G5" s="127"/>
      <c r="H5" s="127"/>
      <c r="I5" s="127"/>
      <c r="J5" s="127"/>
      <c r="K5" s="127"/>
      <c r="L5" s="128"/>
      <c r="M5" s="127"/>
      <c r="N5" s="129"/>
      <c r="P5" s="309"/>
      <c r="Q5" s="144"/>
      <c r="R5" s="144"/>
      <c r="S5" s="144"/>
      <c r="T5" s="144"/>
      <c r="U5" s="144"/>
      <c r="V5" s="144"/>
      <c r="W5" s="144"/>
      <c r="X5" s="170"/>
      <c r="Y5" s="170"/>
      <c r="Z5" s="171"/>
      <c r="AA5" s="171"/>
      <c r="AB5" s="171"/>
      <c r="AC5" s="171"/>
      <c r="AD5" s="171"/>
      <c r="AE5" s="171"/>
      <c r="AF5" s="171"/>
      <c r="AG5" s="171"/>
      <c r="AH5" s="143"/>
      <c r="AI5" s="143"/>
      <c r="AJ5" s="175"/>
      <c r="AK5" s="175"/>
    </row>
    <row r="6" spans="1:37" s="173" customFormat="1" ht="16.5" customHeight="1" x14ac:dyDescent="0.2">
      <c r="A6" s="171"/>
      <c r="B6" s="113"/>
      <c r="C6" s="125" t="s">
        <v>12</v>
      </c>
      <c r="D6" s="223"/>
      <c r="E6" s="127" t="s">
        <v>14</v>
      </c>
      <c r="F6" s="164"/>
      <c r="G6" s="165" t="s">
        <v>15</v>
      </c>
      <c r="H6" s="57"/>
      <c r="I6" s="59" t="s">
        <v>89</v>
      </c>
      <c r="K6" s="59" t="s">
        <v>90</v>
      </c>
      <c r="N6" s="224"/>
      <c r="P6" s="342"/>
      <c r="Q6" s="175"/>
      <c r="R6" s="175"/>
      <c r="S6" s="170"/>
      <c r="T6" s="170"/>
      <c r="U6" s="170"/>
      <c r="V6" s="170"/>
      <c r="W6" s="144"/>
      <c r="X6" s="170"/>
      <c r="Y6" s="170"/>
      <c r="Z6" s="171"/>
      <c r="AA6" s="171"/>
      <c r="AB6" s="171"/>
      <c r="AC6" s="171"/>
      <c r="AD6" s="171"/>
      <c r="AE6" s="171"/>
      <c r="AF6" s="171"/>
      <c r="AG6" s="171"/>
      <c r="AH6" s="143"/>
      <c r="AI6" s="143"/>
      <c r="AJ6" s="175"/>
      <c r="AK6" s="175"/>
    </row>
    <row r="7" spans="1:37" s="173" customFormat="1" ht="17.25" customHeight="1" thickBot="1" x14ac:dyDescent="0.25">
      <c r="A7" s="171"/>
      <c r="B7" s="53"/>
      <c r="C7" s="225" t="s">
        <v>17</v>
      </c>
      <c r="D7" s="166"/>
      <c r="E7" s="226" t="s">
        <v>18</v>
      </c>
      <c r="F7" s="167"/>
      <c r="G7" s="227" t="s">
        <v>19</v>
      </c>
      <c r="H7" s="56"/>
      <c r="I7" s="100">
        <v>36</v>
      </c>
      <c r="K7" s="228">
        <v>28.158662410000002</v>
      </c>
      <c r="N7" s="224"/>
      <c r="P7" s="175"/>
      <c r="Q7" s="175"/>
      <c r="R7" s="175"/>
      <c r="S7" s="170"/>
      <c r="T7" s="170"/>
      <c r="U7" s="170"/>
      <c r="V7" s="170"/>
      <c r="W7" s="144"/>
      <c r="X7" s="170"/>
      <c r="Y7" s="170"/>
      <c r="Z7" s="171"/>
      <c r="AA7" s="171"/>
      <c r="AB7" s="171"/>
      <c r="AC7" s="171"/>
      <c r="AD7" s="171"/>
      <c r="AE7" s="171"/>
      <c r="AF7" s="171"/>
      <c r="AG7" s="171"/>
      <c r="AH7" s="143"/>
      <c r="AI7" s="143"/>
      <c r="AJ7" s="175"/>
      <c r="AK7" s="175"/>
    </row>
    <row r="8" spans="1:37" s="173" customFormat="1" ht="17.25" customHeight="1" thickBot="1" x14ac:dyDescent="0.25">
      <c r="A8" s="171"/>
      <c r="B8" s="138"/>
      <c r="C8" s="66"/>
      <c r="D8" s="66"/>
      <c r="E8" s="66"/>
      <c r="F8" s="66"/>
      <c r="G8" s="99"/>
      <c r="H8" s="66"/>
      <c r="I8" s="66"/>
      <c r="J8" s="66"/>
      <c r="K8" s="66"/>
      <c r="L8" s="66"/>
      <c r="M8" s="66"/>
      <c r="N8" s="67"/>
      <c r="P8" s="309"/>
      <c r="Q8" s="144"/>
      <c r="R8" s="144"/>
      <c r="S8" s="144"/>
      <c r="T8" s="144"/>
      <c r="U8" s="144"/>
      <c r="V8" s="144"/>
      <c r="W8" s="144"/>
      <c r="X8" s="144"/>
      <c r="Y8" s="144"/>
      <c r="Z8" s="144"/>
      <c r="AA8" s="144"/>
      <c r="AB8" s="144"/>
      <c r="AC8" s="144"/>
      <c r="AD8" s="144"/>
      <c r="AE8" s="144"/>
      <c r="AF8" s="144"/>
      <c r="AG8" s="171"/>
      <c r="AH8" s="143"/>
      <c r="AI8" s="143"/>
      <c r="AJ8" s="175"/>
      <c r="AK8" s="175"/>
    </row>
    <row r="9" spans="1:37" s="173" customFormat="1" ht="17.25" customHeight="1" thickBot="1" x14ac:dyDescent="0.3">
      <c r="A9" s="175"/>
      <c r="B9" s="330" t="s">
        <v>20</v>
      </c>
      <c r="C9" s="324"/>
      <c r="D9" s="324"/>
      <c r="E9" s="324"/>
      <c r="F9" s="324"/>
      <c r="G9" s="324"/>
      <c r="H9" s="324"/>
      <c r="I9" s="324"/>
      <c r="J9" s="324"/>
      <c r="K9" s="324"/>
      <c r="L9" s="324"/>
      <c r="M9" s="324"/>
      <c r="N9" s="319"/>
      <c r="P9" s="342"/>
      <c r="Q9" s="175"/>
      <c r="R9" s="145"/>
      <c r="S9" s="170"/>
      <c r="T9" s="170"/>
      <c r="U9" s="170"/>
      <c r="V9" s="170"/>
      <c r="W9" s="144"/>
      <c r="X9" s="170"/>
      <c r="Y9" s="170"/>
      <c r="Z9" s="171"/>
      <c r="AA9" s="171"/>
      <c r="AB9" s="171"/>
      <c r="AC9" s="171"/>
      <c r="AD9" s="171"/>
      <c r="AE9" s="171"/>
      <c r="AF9" s="171"/>
      <c r="AG9" s="171"/>
      <c r="AH9" s="143"/>
      <c r="AI9" s="143"/>
      <c r="AJ9" s="175"/>
      <c r="AK9" s="175"/>
    </row>
    <row r="10" spans="1:37" ht="16.5" customHeight="1" x14ac:dyDescent="0.2">
      <c r="B10" s="229"/>
      <c r="C10" s="230"/>
      <c r="D10" s="230"/>
      <c r="E10" s="230"/>
      <c r="F10" s="230"/>
      <c r="G10" s="230"/>
      <c r="H10" s="230"/>
      <c r="I10" s="230"/>
      <c r="J10" s="230"/>
      <c r="K10" s="230"/>
      <c r="L10" s="230"/>
      <c r="M10" s="230"/>
      <c r="N10" s="231"/>
      <c r="Q10" s="175"/>
      <c r="R10" s="145"/>
      <c r="S10" s="170"/>
      <c r="T10" s="170"/>
      <c r="U10" s="170"/>
      <c r="V10" s="170"/>
      <c r="W10" s="144"/>
      <c r="X10" s="170"/>
      <c r="Y10" s="170"/>
    </row>
    <row r="11" spans="1:37" s="183" customFormat="1" ht="16.5" customHeight="1" x14ac:dyDescent="0.2">
      <c r="A11" s="182"/>
      <c r="B11" s="232"/>
      <c r="C11" s="177" t="s">
        <v>91</v>
      </c>
      <c r="E11" s="177" t="s">
        <v>92</v>
      </c>
      <c r="G11" s="221" t="s">
        <v>93</v>
      </c>
      <c r="I11" s="177" t="s">
        <v>94</v>
      </c>
      <c r="K11" s="177" t="s">
        <v>95</v>
      </c>
      <c r="M11" s="177" t="s">
        <v>96</v>
      </c>
      <c r="N11" s="233"/>
      <c r="P11" s="309"/>
      <c r="Q11" s="144"/>
      <c r="R11" s="144"/>
      <c r="S11" s="144"/>
      <c r="T11" s="144"/>
      <c r="U11" s="144"/>
      <c r="V11" s="144"/>
      <c r="W11" s="144"/>
      <c r="X11" s="182"/>
      <c r="Y11" s="182"/>
      <c r="Z11" s="182"/>
      <c r="AA11" s="182"/>
      <c r="AB11" s="182"/>
      <c r="AC11" s="182"/>
      <c r="AD11" s="182"/>
      <c r="AE11" s="182"/>
      <c r="AF11" s="171"/>
      <c r="AG11" s="171"/>
      <c r="AH11" s="143"/>
      <c r="AI11" s="143"/>
      <c r="AJ11" s="182"/>
      <c r="AK11" s="182"/>
    </row>
    <row r="12" spans="1:37" s="188" customFormat="1" ht="16.5" customHeight="1" x14ac:dyDescent="0.2">
      <c r="A12" s="187"/>
      <c r="B12" s="232"/>
      <c r="C12" s="195" t="s">
        <v>97</v>
      </c>
      <c r="E12" s="140" t="s">
        <v>98</v>
      </c>
      <c r="G12" s="195" t="s">
        <v>99</v>
      </c>
      <c r="I12" s="179" t="s">
        <v>100</v>
      </c>
      <c r="K12" s="195" t="s">
        <v>195</v>
      </c>
      <c r="M12" s="234">
        <v>55.25</v>
      </c>
      <c r="N12" s="235"/>
      <c r="P12" s="345"/>
      <c r="Q12" s="175"/>
      <c r="R12" s="145"/>
      <c r="S12" s="170"/>
      <c r="T12" s="170"/>
      <c r="U12" s="171"/>
      <c r="V12" s="171"/>
      <c r="W12" s="171"/>
      <c r="X12" s="187"/>
      <c r="Y12" s="187"/>
      <c r="Z12" s="187"/>
      <c r="AA12" s="187"/>
      <c r="AB12" s="187"/>
      <c r="AC12" s="187"/>
      <c r="AD12" s="187"/>
      <c r="AE12" s="187"/>
      <c r="AF12" s="171"/>
      <c r="AG12" s="171"/>
      <c r="AH12" s="143"/>
      <c r="AI12" s="143"/>
      <c r="AJ12" s="187"/>
      <c r="AK12" s="187"/>
    </row>
    <row r="13" spans="1:37" ht="16.5" customHeight="1" x14ac:dyDescent="0.2">
      <c r="B13" s="232"/>
      <c r="C13" s="221"/>
      <c r="D13" s="221"/>
      <c r="E13" s="221"/>
      <c r="F13" s="221"/>
      <c r="N13" s="236"/>
      <c r="Q13" s="175"/>
      <c r="R13" s="145"/>
      <c r="S13" s="170"/>
      <c r="T13" s="170"/>
      <c r="U13" s="170"/>
      <c r="V13" s="170"/>
      <c r="W13" s="144"/>
      <c r="X13" s="170"/>
      <c r="Y13" s="170"/>
      <c r="AJ13" s="187"/>
    </row>
    <row r="14" spans="1:37" ht="15" customHeight="1" x14ac:dyDescent="0.2">
      <c r="B14" s="237"/>
      <c r="C14" s="177" t="s">
        <v>101</v>
      </c>
      <c r="K14" s="171" t="s">
        <v>102</v>
      </c>
      <c r="M14" s="221" t="s">
        <v>103</v>
      </c>
      <c r="N14" s="236"/>
      <c r="P14" s="309"/>
      <c r="Q14" s="144"/>
      <c r="R14" s="144"/>
      <c r="S14" s="144"/>
      <c r="T14" s="144"/>
      <c r="U14" s="144"/>
      <c r="V14" s="144"/>
      <c r="W14" s="144"/>
      <c r="X14" s="144"/>
      <c r="AJ14" s="187"/>
    </row>
    <row r="15" spans="1:37" ht="15" customHeight="1" x14ac:dyDescent="0.2">
      <c r="B15" s="238"/>
      <c r="C15" s="234">
        <v>918</v>
      </c>
      <c r="K15" s="234" t="s">
        <v>98</v>
      </c>
      <c r="M15" s="234" t="s">
        <v>104</v>
      </c>
      <c r="N15" s="236"/>
      <c r="P15" s="310"/>
      <c r="Q15" s="170"/>
      <c r="R15" s="170"/>
      <c r="S15" s="144"/>
      <c r="T15" s="170"/>
      <c r="U15" s="170"/>
      <c r="AJ15" s="187"/>
    </row>
    <row r="16" spans="1:37" ht="17.25" customHeight="1" thickBot="1" x14ac:dyDescent="0.25">
      <c r="B16" s="239"/>
      <c r="C16" s="240"/>
      <c r="D16" s="240"/>
      <c r="E16" s="240"/>
      <c r="F16" s="240"/>
      <c r="G16" s="240"/>
      <c r="H16" s="240"/>
      <c r="I16" s="240"/>
      <c r="J16" s="240"/>
      <c r="K16" s="240"/>
      <c r="L16" s="240"/>
      <c r="M16" s="240"/>
      <c r="N16" s="241"/>
      <c r="Q16" s="175"/>
      <c r="R16" s="145"/>
      <c r="S16" s="170"/>
      <c r="T16" s="170"/>
      <c r="U16" s="170"/>
      <c r="V16" s="170"/>
      <c r="W16" s="144"/>
      <c r="X16" s="170"/>
      <c r="Y16" s="170"/>
    </row>
    <row r="17" spans="1:25" ht="15.75" customHeight="1" thickBot="1" x14ac:dyDescent="0.3">
      <c r="B17" s="347" t="s">
        <v>105</v>
      </c>
      <c r="C17" s="316"/>
      <c r="D17" s="316"/>
      <c r="E17" s="316"/>
      <c r="F17" s="316"/>
      <c r="G17" s="316"/>
      <c r="H17" s="316"/>
      <c r="I17" s="316"/>
      <c r="J17" s="316"/>
      <c r="K17" s="316"/>
      <c r="L17" s="316"/>
      <c r="M17" s="316"/>
      <c r="N17" s="321"/>
      <c r="P17" s="309"/>
      <c r="Q17" s="144"/>
      <c r="R17" s="144"/>
      <c r="S17" s="144"/>
      <c r="T17" s="170"/>
      <c r="U17" s="170"/>
      <c r="V17" s="170"/>
      <c r="W17" s="144"/>
      <c r="X17" s="170"/>
      <c r="Y17" s="170"/>
    </row>
    <row r="18" spans="1:25" ht="17.25" customHeight="1" thickBot="1" x14ac:dyDescent="0.3">
      <c r="A18" s="172"/>
      <c r="B18" s="337" t="s">
        <v>106</v>
      </c>
      <c r="C18" s="313"/>
      <c r="D18" s="313"/>
      <c r="E18" s="313"/>
      <c r="F18" s="313"/>
      <c r="G18" s="313"/>
      <c r="H18" s="313"/>
      <c r="I18" s="313"/>
      <c r="J18" s="313"/>
      <c r="K18" s="314"/>
      <c r="L18" s="312" t="s">
        <v>107</v>
      </c>
      <c r="M18" s="324"/>
      <c r="N18" s="319"/>
      <c r="P18" s="310"/>
      <c r="Q18" s="175"/>
      <c r="R18" s="145"/>
      <c r="S18" s="170"/>
      <c r="T18" s="170"/>
      <c r="U18" s="170"/>
      <c r="V18" s="170"/>
      <c r="W18" s="144"/>
      <c r="X18" s="170"/>
      <c r="Y18" s="170"/>
    </row>
    <row r="19" spans="1:25" ht="17.25" customHeight="1" thickBot="1" x14ac:dyDescent="0.3">
      <c r="A19" s="172"/>
      <c r="B19" s="337" t="s">
        <v>108</v>
      </c>
      <c r="C19" s="313"/>
      <c r="D19" s="313"/>
      <c r="E19" s="313"/>
      <c r="F19" s="313"/>
      <c r="G19" s="314"/>
      <c r="H19" s="338" t="s">
        <v>85</v>
      </c>
      <c r="I19" s="339"/>
      <c r="J19" s="339"/>
      <c r="K19" s="340"/>
      <c r="L19" s="320"/>
      <c r="M19" s="316"/>
      <c r="N19" s="321"/>
      <c r="Q19" s="175"/>
      <c r="R19" s="145"/>
      <c r="S19" s="170"/>
      <c r="T19" s="170"/>
      <c r="U19" s="170"/>
      <c r="V19" s="170"/>
      <c r="W19" s="144"/>
      <c r="X19" s="170"/>
      <c r="Y19" s="170"/>
    </row>
    <row r="20" spans="1:25" ht="15.75" customHeight="1" thickBot="1" x14ac:dyDescent="0.3">
      <c r="A20" s="172"/>
      <c r="B20" s="242"/>
      <c r="C20" s="221"/>
      <c r="D20" s="221"/>
      <c r="E20" s="221"/>
      <c r="F20" s="221"/>
      <c r="G20" s="236"/>
      <c r="H20" s="243" t="s">
        <v>109</v>
      </c>
      <c r="I20" s="244" t="s">
        <v>110</v>
      </c>
      <c r="J20" s="245" t="s">
        <v>111</v>
      </c>
      <c r="K20" s="246" t="s">
        <v>112</v>
      </c>
      <c r="L20" s="337" t="s">
        <v>113</v>
      </c>
      <c r="M20" s="313"/>
      <c r="N20" s="314"/>
      <c r="P20" s="309"/>
      <c r="Q20" s="144"/>
      <c r="R20" s="144"/>
      <c r="S20" s="144"/>
      <c r="T20" s="144"/>
      <c r="U20" s="170"/>
      <c r="V20" s="170"/>
      <c r="W20" s="144"/>
      <c r="X20" s="170"/>
      <c r="Y20" s="170"/>
    </row>
    <row r="21" spans="1:25" ht="16.5" customHeight="1" x14ac:dyDescent="0.2">
      <c r="A21" s="172"/>
      <c r="B21" s="242"/>
      <c r="C21" s="221"/>
      <c r="D21" s="221"/>
      <c r="E21" s="221" t="s">
        <v>114</v>
      </c>
      <c r="F21" s="221" t="s">
        <v>115</v>
      </c>
      <c r="G21" s="236" t="s">
        <v>116</v>
      </c>
      <c r="H21" s="247">
        <v>1</v>
      </c>
      <c r="I21" s="248">
        <v>0</v>
      </c>
      <c r="J21" s="249">
        <v>49</v>
      </c>
      <c r="K21" s="250">
        <v>0</v>
      </c>
      <c r="L21" s="251"/>
      <c r="M21" s="252"/>
      <c r="N21" s="253"/>
      <c r="P21" s="310"/>
      <c r="Q21" s="175"/>
      <c r="R21" s="145"/>
      <c r="S21" s="170"/>
      <c r="T21" s="170"/>
      <c r="U21" s="170"/>
      <c r="V21" s="170"/>
      <c r="W21" s="144"/>
      <c r="X21" s="170"/>
      <c r="Y21" s="170"/>
    </row>
    <row r="22" spans="1:25" ht="15" customHeight="1" x14ac:dyDescent="0.2">
      <c r="A22" s="172"/>
      <c r="B22" s="242"/>
      <c r="C22" s="170" t="s">
        <v>117</v>
      </c>
      <c r="D22" s="170"/>
      <c r="E22" s="107">
        <f>F22*0.97</f>
        <v>2797.462594315567</v>
      </c>
      <c r="F22" s="108">
        <f>($C$15/2)*PI()*2</f>
        <v>2883.9820559954301</v>
      </c>
      <c r="G22" s="137">
        <f>F22*1.03</f>
        <v>2970.5015176752931</v>
      </c>
      <c r="H22" s="247">
        <v>2</v>
      </c>
      <c r="I22" s="248">
        <v>1</v>
      </c>
      <c r="J22" s="249">
        <v>49</v>
      </c>
      <c r="K22" s="250">
        <v>1</v>
      </c>
      <c r="L22" s="254" t="s">
        <v>110</v>
      </c>
      <c r="M22" s="255" t="s">
        <v>118</v>
      </c>
      <c r="N22" s="256" t="s">
        <v>112</v>
      </c>
      <c r="P22" s="310"/>
      <c r="Q22" s="144"/>
      <c r="R22" s="144"/>
      <c r="S22" s="144"/>
      <c r="T22" s="144"/>
      <c r="U22" s="170"/>
      <c r="V22" s="170"/>
      <c r="W22" s="144"/>
      <c r="X22" s="170"/>
      <c r="Y22" s="170"/>
    </row>
    <row r="23" spans="1:25" ht="20.25" customHeight="1" x14ac:dyDescent="0.2">
      <c r="A23" s="172"/>
      <c r="B23" s="242"/>
      <c r="C23" s="221"/>
      <c r="D23" s="221"/>
      <c r="E23" s="221"/>
      <c r="F23" s="221"/>
      <c r="G23" s="236"/>
      <c r="H23" s="247"/>
      <c r="I23" s="248"/>
      <c r="J23" s="249"/>
      <c r="K23" s="250"/>
      <c r="L23" s="257">
        <v>2</v>
      </c>
      <c r="M23" s="258">
        <v>0</v>
      </c>
      <c r="N23" s="259">
        <v>2</v>
      </c>
      <c r="P23" s="310"/>
      <c r="Q23" s="175"/>
      <c r="R23" s="145"/>
      <c r="S23" s="170"/>
      <c r="T23" s="170"/>
      <c r="U23" s="170"/>
      <c r="V23" s="170"/>
      <c r="W23" s="144"/>
      <c r="X23" s="170"/>
      <c r="Y23" s="170"/>
    </row>
    <row r="24" spans="1:25" ht="20.25" customHeight="1" x14ac:dyDescent="0.2">
      <c r="A24" s="172"/>
      <c r="B24" s="242"/>
      <c r="C24" s="170" t="s">
        <v>119</v>
      </c>
      <c r="D24" s="170"/>
      <c r="E24" s="151">
        <f>F24*(1-($C$131/100))</f>
        <v>302.52600000000001</v>
      </c>
      <c r="F24" s="149">
        <v>308.7</v>
      </c>
      <c r="G24" s="142">
        <f>F24*(1+($C$131/100))</f>
        <v>314.87399999999997</v>
      </c>
      <c r="H24" s="247"/>
      <c r="I24" s="248"/>
      <c r="J24" s="249"/>
      <c r="K24" s="250"/>
      <c r="L24" s="257">
        <v>2</v>
      </c>
      <c r="M24" s="258">
        <v>1</v>
      </c>
      <c r="N24" s="259">
        <v>3</v>
      </c>
      <c r="Q24" s="175"/>
      <c r="R24" s="145"/>
      <c r="S24" s="170"/>
      <c r="T24" s="170"/>
      <c r="U24" s="170"/>
      <c r="V24" s="170"/>
      <c r="W24" s="144"/>
      <c r="X24" s="170"/>
      <c r="Y24" s="170"/>
    </row>
    <row r="25" spans="1:25" ht="20.25" customHeight="1" x14ac:dyDescent="0.2">
      <c r="A25" s="172"/>
      <c r="B25" s="242"/>
      <c r="C25" s="221"/>
      <c r="D25" s="221"/>
      <c r="E25" s="221"/>
      <c r="F25" s="170"/>
      <c r="G25" s="236"/>
      <c r="H25" s="247"/>
      <c r="I25" s="248"/>
      <c r="J25" s="249"/>
      <c r="K25" s="250"/>
      <c r="L25" s="257">
        <v>1</v>
      </c>
      <c r="M25" s="258">
        <v>2</v>
      </c>
      <c r="N25" s="259">
        <v>1</v>
      </c>
      <c r="P25" s="309"/>
      <c r="Q25" s="144"/>
      <c r="R25" s="144"/>
      <c r="S25" s="144"/>
      <c r="T25" s="144"/>
      <c r="U25" s="144"/>
      <c r="V25" s="170"/>
      <c r="W25" s="144"/>
      <c r="X25" s="170"/>
      <c r="Y25" s="170"/>
    </row>
    <row r="26" spans="1:25" ht="20.25" customHeight="1" x14ac:dyDescent="0.2">
      <c r="A26" s="172"/>
      <c r="B26" s="242"/>
      <c r="C26" s="170" t="s">
        <v>120</v>
      </c>
      <c r="D26" s="170"/>
      <c r="E26" s="151">
        <f>F26*(1-($C$131/100))</f>
        <v>2956.5340014000003</v>
      </c>
      <c r="F26" s="149">
        <v>3016.8714300000001</v>
      </c>
      <c r="G26" s="142">
        <f>F26*(1+($C$131/100))</f>
        <v>3077.2088586</v>
      </c>
      <c r="H26" s="260"/>
      <c r="I26" s="248"/>
      <c r="J26" s="249"/>
      <c r="K26" s="250"/>
      <c r="L26" s="257">
        <v>1</v>
      </c>
      <c r="M26" s="258">
        <v>3</v>
      </c>
      <c r="N26" s="259">
        <v>1</v>
      </c>
      <c r="P26" s="310"/>
      <c r="Q26" s="175"/>
      <c r="R26" s="145"/>
      <c r="S26" s="170"/>
      <c r="T26" s="170"/>
      <c r="U26" s="170"/>
      <c r="V26" s="170"/>
      <c r="W26" s="144"/>
      <c r="X26" s="170"/>
      <c r="Y26" s="170"/>
    </row>
    <row r="27" spans="1:25" ht="20.25" customHeight="1" x14ac:dyDescent="0.2">
      <c r="A27" s="172"/>
      <c r="B27" s="242"/>
      <c r="H27" s="260"/>
      <c r="I27" s="248"/>
      <c r="J27" s="249"/>
      <c r="K27" s="250"/>
      <c r="L27" s="257">
        <v>1</v>
      </c>
      <c r="M27" s="258">
        <v>4</v>
      </c>
      <c r="N27" s="259">
        <v>1</v>
      </c>
      <c r="Q27" s="175"/>
      <c r="R27" s="145"/>
      <c r="S27" s="170"/>
      <c r="T27" s="170"/>
      <c r="U27" s="170"/>
      <c r="V27" s="170"/>
      <c r="W27" s="144"/>
      <c r="X27" s="170"/>
      <c r="Y27" s="170"/>
    </row>
    <row r="28" spans="1:25" ht="21" customHeight="1" thickBot="1" x14ac:dyDescent="0.25">
      <c r="A28" s="172"/>
      <c r="B28" s="261"/>
      <c r="C28" s="240"/>
      <c r="D28" s="240"/>
      <c r="E28" s="117"/>
      <c r="F28" s="117"/>
      <c r="G28" s="262"/>
      <c r="H28" s="247"/>
      <c r="I28" s="248"/>
      <c r="J28" s="249"/>
      <c r="K28" s="250"/>
      <c r="L28" s="257">
        <v>1</v>
      </c>
      <c r="M28" s="258">
        <v>5</v>
      </c>
      <c r="N28" s="259">
        <v>0</v>
      </c>
      <c r="P28" s="309"/>
      <c r="Q28" s="144"/>
      <c r="R28" s="144"/>
      <c r="S28" s="144"/>
      <c r="T28" s="144"/>
      <c r="U28" s="170"/>
      <c r="V28" s="170"/>
      <c r="W28" s="144"/>
      <c r="X28" s="170"/>
      <c r="Y28" s="170"/>
    </row>
    <row r="29" spans="1:25" ht="15.75" customHeight="1" thickBot="1" x14ac:dyDescent="0.3">
      <c r="A29" s="172"/>
      <c r="B29" s="337" t="s">
        <v>121</v>
      </c>
      <c r="C29" s="313"/>
      <c r="D29" s="313"/>
      <c r="E29" s="313"/>
      <c r="F29" s="313"/>
      <c r="G29" s="313"/>
      <c r="H29" s="313"/>
      <c r="I29" s="313"/>
      <c r="J29" s="313"/>
      <c r="K29" s="314"/>
      <c r="L29" s="257"/>
      <c r="M29" s="258"/>
      <c r="N29" s="259"/>
      <c r="P29" s="310"/>
      <c r="Q29" s="175"/>
      <c r="R29" s="145"/>
      <c r="S29" s="170"/>
      <c r="T29" s="170"/>
      <c r="U29" s="170"/>
      <c r="V29" s="170"/>
      <c r="W29" s="144"/>
      <c r="X29" s="170"/>
      <c r="Y29" s="170"/>
    </row>
    <row r="30" spans="1:25" ht="15.75" customHeight="1" thickBot="1" x14ac:dyDescent="0.3">
      <c r="A30" s="172"/>
      <c r="B30" s="337" t="s">
        <v>108</v>
      </c>
      <c r="C30" s="313"/>
      <c r="D30" s="313"/>
      <c r="E30" s="313"/>
      <c r="F30" s="313"/>
      <c r="G30" s="314"/>
      <c r="H30" s="338" t="s">
        <v>85</v>
      </c>
      <c r="I30" s="339"/>
      <c r="J30" s="339"/>
      <c r="K30" s="340"/>
      <c r="L30" s="257"/>
      <c r="M30" s="258"/>
      <c r="N30" s="259"/>
      <c r="Q30" s="175"/>
      <c r="R30" s="145"/>
      <c r="S30" s="170"/>
      <c r="T30" s="170"/>
      <c r="U30" s="170"/>
      <c r="V30" s="170"/>
      <c r="W30" s="144"/>
      <c r="X30" s="170"/>
      <c r="Y30" s="170"/>
    </row>
    <row r="31" spans="1:25" ht="21" customHeight="1" thickBot="1" x14ac:dyDescent="0.25">
      <c r="A31" s="172"/>
      <c r="B31" s="263"/>
      <c r="C31" s="230"/>
      <c r="D31" s="230"/>
      <c r="E31" s="230"/>
      <c r="F31" s="230"/>
      <c r="G31" s="231"/>
      <c r="H31" s="243" t="s">
        <v>109</v>
      </c>
      <c r="I31" s="244" t="s">
        <v>110</v>
      </c>
      <c r="J31" s="245" t="s">
        <v>122</v>
      </c>
      <c r="K31" s="246" t="s">
        <v>112</v>
      </c>
      <c r="L31" s="257"/>
      <c r="M31" s="258"/>
      <c r="N31" s="259"/>
      <c r="P31" s="309"/>
      <c r="Q31" s="144"/>
      <c r="R31" s="144"/>
    </row>
    <row r="32" spans="1:25" ht="20.25" customHeight="1" x14ac:dyDescent="0.2">
      <c r="A32" s="172"/>
      <c r="B32" s="242"/>
      <c r="C32" s="221"/>
      <c r="D32" s="221"/>
      <c r="E32" s="221" t="s">
        <v>114</v>
      </c>
      <c r="F32" s="221" t="s">
        <v>115</v>
      </c>
      <c r="G32" s="236" t="s">
        <v>116</v>
      </c>
      <c r="H32" s="247">
        <v>1</v>
      </c>
      <c r="I32" s="248">
        <v>2</v>
      </c>
      <c r="J32" s="249">
        <v>48</v>
      </c>
      <c r="K32" s="248">
        <v>3</v>
      </c>
      <c r="L32" s="257"/>
      <c r="M32" s="258"/>
      <c r="N32" s="259"/>
      <c r="P32" s="310"/>
      <c r="Q32" s="175"/>
      <c r="R32" s="145"/>
      <c r="S32" s="170"/>
      <c r="T32" s="170"/>
      <c r="U32" s="170"/>
      <c r="V32" s="170"/>
      <c r="W32" s="144"/>
      <c r="X32" s="170"/>
      <c r="Y32" s="170"/>
    </row>
    <row r="33" spans="1:28" ht="20.25" customHeight="1" x14ac:dyDescent="0.2">
      <c r="A33" s="172"/>
      <c r="B33" s="242"/>
      <c r="C33" s="170"/>
      <c r="D33" s="170"/>
      <c r="E33" s="107"/>
      <c r="F33" s="108"/>
      <c r="G33" s="137"/>
      <c r="H33" s="247">
        <v>2</v>
      </c>
      <c r="I33" s="248">
        <v>3</v>
      </c>
      <c r="J33" s="249">
        <v>48</v>
      </c>
      <c r="K33" s="248">
        <v>4</v>
      </c>
      <c r="L33" s="257"/>
      <c r="M33" s="258"/>
      <c r="N33" s="259"/>
      <c r="Q33" s="175"/>
      <c r="R33" s="145"/>
      <c r="S33" s="170"/>
      <c r="T33" s="170"/>
      <c r="U33" s="170"/>
      <c r="V33" s="170"/>
      <c r="W33" s="144"/>
      <c r="X33" s="170"/>
      <c r="Y33" s="170"/>
    </row>
    <row r="34" spans="1:28" ht="20.25" customHeight="1" x14ac:dyDescent="0.2">
      <c r="A34" s="172"/>
      <c r="B34" s="242"/>
      <c r="C34" s="221"/>
      <c r="D34" s="221"/>
      <c r="E34" s="221"/>
      <c r="F34" s="221"/>
      <c r="G34" s="236"/>
      <c r="H34" s="247"/>
      <c r="I34" s="248"/>
      <c r="J34" s="249"/>
      <c r="K34" s="248"/>
      <c r="L34" s="257"/>
      <c r="M34" s="258"/>
      <c r="N34" s="259"/>
      <c r="P34" s="309"/>
      <c r="Q34" s="144"/>
      <c r="R34" s="144"/>
      <c r="S34" s="144"/>
      <c r="T34" s="144"/>
      <c r="U34" s="144"/>
      <c r="V34" s="144"/>
      <c r="W34" s="144"/>
      <c r="X34" s="144"/>
      <c r="Y34" s="170"/>
    </row>
    <row r="35" spans="1:28" ht="16.5" customHeight="1" x14ac:dyDescent="0.2">
      <c r="A35" s="172"/>
      <c r="B35" s="242"/>
      <c r="C35" s="170" t="str">
        <f>C24</f>
        <v>Altura da camada</v>
      </c>
      <c r="D35" s="170"/>
      <c r="E35" s="151">
        <f>F35*(1-($C$131/100))</f>
        <v>297.37688400000002</v>
      </c>
      <c r="F35" s="149">
        <v>303.44580000000002</v>
      </c>
      <c r="G35" s="142">
        <f>F35*(1+($C$131/100))</f>
        <v>309.51471600000002</v>
      </c>
      <c r="H35" s="247"/>
      <c r="I35" s="248"/>
      <c r="J35" s="249"/>
      <c r="K35" s="248"/>
      <c r="L35" s="264"/>
      <c r="M35" s="255"/>
      <c r="N35" s="265"/>
      <c r="P35" s="310"/>
      <c r="Q35" s="175"/>
      <c r="R35" s="145"/>
      <c r="S35" s="170"/>
      <c r="T35" s="170"/>
      <c r="U35" s="170"/>
      <c r="V35" s="170"/>
      <c r="W35" s="144"/>
      <c r="X35" s="170"/>
      <c r="Y35" s="170"/>
    </row>
    <row r="36" spans="1:28" ht="15" customHeight="1" x14ac:dyDescent="0.2">
      <c r="A36" s="172"/>
      <c r="B36" s="242"/>
      <c r="C36" s="221"/>
      <c r="D36" s="221"/>
      <c r="E36" s="221"/>
      <c r="F36" s="170"/>
      <c r="G36" s="236"/>
      <c r="H36" s="247"/>
      <c r="I36" s="248"/>
      <c r="J36" s="249"/>
      <c r="K36" s="248"/>
      <c r="L36" s="130"/>
      <c r="M36" s="98"/>
      <c r="N36" s="114"/>
      <c r="P36" s="310"/>
      <c r="Q36" s="144"/>
      <c r="R36" s="144"/>
      <c r="S36" s="144"/>
      <c r="T36" s="144"/>
      <c r="U36" s="144"/>
      <c r="V36" s="144"/>
      <c r="W36" s="144"/>
      <c r="X36" s="144"/>
      <c r="Y36" s="144"/>
      <c r="Z36" s="144"/>
      <c r="AA36" s="144"/>
      <c r="AB36" s="144"/>
    </row>
    <row r="37" spans="1:28" ht="16.5" customHeight="1" x14ac:dyDescent="0.2">
      <c r="A37" s="172"/>
      <c r="B37" s="242"/>
      <c r="C37" s="170" t="str">
        <f>C26</f>
        <v>Perimetro</v>
      </c>
      <c r="D37" s="170"/>
      <c r="E37" s="151">
        <f>F37*(1-($C$131/100))</f>
        <v>2973.3315933999997</v>
      </c>
      <c r="F37" s="149">
        <v>3034.0118299999999</v>
      </c>
      <c r="G37" s="142">
        <f>F37*(1+($C$131/100))</f>
        <v>3094.6920666000001</v>
      </c>
      <c r="H37" s="247"/>
      <c r="I37" s="248"/>
      <c r="J37" s="249"/>
      <c r="K37" s="248"/>
      <c r="L37" s="266"/>
      <c r="M37" s="98"/>
      <c r="N37" s="267"/>
      <c r="P37" s="310"/>
      <c r="Q37" s="175"/>
      <c r="R37" s="145"/>
      <c r="S37" s="170"/>
      <c r="T37" s="170"/>
      <c r="U37" s="170"/>
      <c r="V37" s="170"/>
      <c r="W37" s="144"/>
      <c r="X37" s="170"/>
      <c r="Y37" s="170"/>
    </row>
    <row r="38" spans="1:28" ht="17.25" customHeight="1" thickBot="1" x14ac:dyDescent="0.25">
      <c r="A38" s="172"/>
      <c r="B38" s="242"/>
      <c r="H38" s="260"/>
      <c r="I38" s="248"/>
      <c r="J38" s="249"/>
      <c r="K38" s="248"/>
      <c r="L38" s="131"/>
      <c r="M38" s="99"/>
      <c r="N38" s="132"/>
      <c r="Q38" s="175"/>
      <c r="R38" s="145"/>
      <c r="S38" s="170"/>
      <c r="T38" s="170"/>
      <c r="U38" s="170"/>
      <c r="V38" s="170"/>
      <c r="W38" s="144"/>
      <c r="X38" s="170"/>
      <c r="Y38" s="170"/>
    </row>
    <row r="39" spans="1:28" ht="15.75" customHeight="1" thickBot="1" x14ac:dyDescent="0.25">
      <c r="A39" s="172"/>
      <c r="B39" s="261"/>
      <c r="C39" s="240"/>
      <c r="D39" s="240"/>
      <c r="E39" s="117"/>
      <c r="F39" s="117"/>
      <c r="G39" s="262"/>
      <c r="H39" s="247"/>
      <c r="I39" s="248"/>
      <c r="J39" s="249"/>
      <c r="K39" s="248"/>
      <c r="L39" s="133"/>
      <c r="M39" s="134"/>
      <c r="N39" s="135"/>
      <c r="P39" s="309"/>
      <c r="Q39" s="144"/>
      <c r="R39" s="144"/>
      <c r="S39" s="170"/>
      <c r="T39" s="170"/>
      <c r="U39" s="170"/>
      <c r="V39" s="170"/>
      <c r="W39" s="144"/>
      <c r="X39" s="170"/>
      <c r="Y39" s="170"/>
    </row>
    <row r="40" spans="1:28" ht="15.75" customHeight="1" thickBot="1" x14ac:dyDescent="0.3">
      <c r="A40" s="172"/>
      <c r="B40" s="337" t="s">
        <v>123</v>
      </c>
      <c r="C40" s="313"/>
      <c r="D40" s="313"/>
      <c r="E40" s="313"/>
      <c r="F40" s="313"/>
      <c r="G40" s="313"/>
      <c r="H40" s="313"/>
      <c r="I40" s="313"/>
      <c r="J40" s="313"/>
      <c r="K40" s="314"/>
      <c r="L40" s="53" t="s">
        <v>7</v>
      </c>
      <c r="M40" s="109"/>
      <c r="N40" s="115"/>
      <c r="P40" s="310"/>
      <c r="Q40" s="175"/>
      <c r="R40" s="145"/>
      <c r="S40" s="170"/>
      <c r="T40" s="170"/>
      <c r="U40" s="170"/>
      <c r="V40" s="170"/>
      <c r="W40" s="144"/>
      <c r="X40" s="170"/>
      <c r="Y40" s="170"/>
    </row>
    <row r="41" spans="1:28" ht="15.75" customHeight="1" thickBot="1" x14ac:dyDescent="0.3">
      <c r="A41" s="172"/>
      <c r="B41" s="337" t="s">
        <v>108</v>
      </c>
      <c r="C41" s="313"/>
      <c r="D41" s="313"/>
      <c r="E41" s="313"/>
      <c r="F41" s="313"/>
      <c r="G41" s="314"/>
      <c r="H41" s="338" t="s">
        <v>85</v>
      </c>
      <c r="I41" s="339"/>
      <c r="J41" s="339"/>
      <c r="K41" s="340"/>
      <c r="L41" s="266"/>
      <c r="M41" s="170"/>
      <c r="N41" s="267"/>
      <c r="Q41" s="175"/>
      <c r="R41" s="145"/>
      <c r="S41" s="170"/>
      <c r="T41" s="170"/>
      <c r="U41" s="170"/>
      <c r="V41" s="170"/>
      <c r="W41" s="144"/>
      <c r="X41" s="170"/>
      <c r="Y41" s="170"/>
    </row>
    <row r="42" spans="1:28" ht="15.75" customHeight="1" thickBot="1" x14ac:dyDescent="0.3">
      <c r="A42" s="172"/>
      <c r="B42" s="263"/>
      <c r="C42" s="230"/>
      <c r="D42" s="230"/>
      <c r="E42" s="230"/>
      <c r="F42" s="230"/>
      <c r="G42" s="231"/>
      <c r="H42" s="243" t="s">
        <v>109</v>
      </c>
      <c r="I42" s="244" t="s">
        <v>110</v>
      </c>
      <c r="J42" s="245" t="s">
        <v>124</v>
      </c>
      <c r="K42" s="246" t="s">
        <v>112</v>
      </c>
      <c r="L42" s="337" t="s">
        <v>78</v>
      </c>
      <c r="M42" s="313"/>
      <c r="N42" s="314"/>
      <c r="P42" s="309"/>
      <c r="Q42" s="144"/>
      <c r="R42" s="144"/>
      <c r="S42" s="144"/>
      <c r="T42" s="144"/>
      <c r="U42" s="144"/>
      <c r="V42" s="144"/>
      <c r="W42" s="144"/>
      <c r="X42" s="170"/>
      <c r="Y42" s="170"/>
    </row>
    <row r="43" spans="1:28" ht="16.5" customHeight="1" x14ac:dyDescent="0.2">
      <c r="A43" s="172"/>
      <c r="B43" s="242"/>
      <c r="C43" s="221"/>
      <c r="D43" s="221"/>
      <c r="E43" s="221" t="s">
        <v>114</v>
      </c>
      <c r="F43" s="221" t="s">
        <v>115</v>
      </c>
      <c r="G43" s="236" t="s">
        <v>116</v>
      </c>
      <c r="H43" s="247">
        <v>1</v>
      </c>
      <c r="I43" s="248">
        <v>4</v>
      </c>
      <c r="J43" s="249">
        <v>47</v>
      </c>
      <c r="K43" s="248">
        <v>1</v>
      </c>
      <c r="L43" s="130"/>
      <c r="M43" s="98"/>
      <c r="N43" s="114"/>
      <c r="P43" s="310"/>
      <c r="Q43" s="175"/>
      <c r="R43" s="145"/>
      <c r="S43" s="170"/>
      <c r="T43" s="170"/>
      <c r="U43" s="170"/>
      <c r="V43" s="170"/>
      <c r="W43" s="144"/>
      <c r="X43" s="170"/>
      <c r="Y43" s="170"/>
    </row>
    <row r="44" spans="1:28" ht="15" customHeight="1" x14ac:dyDescent="0.2">
      <c r="A44" s="172"/>
      <c r="B44" s="242"/>
      <c r="C44" s="170"/>
      <c r="D44" s="170"/>
      <c r="E44" s="107"/>
      <c r="F44" s="108"/>
      <c r="G44" s="137"/>
      <c r="H44" s="247">
        <v>2</v>
      </c>
      <c r="I44" s="248">
        <v>5</v>
      </c>
      <c r="J44" s="249">
        <v>47</v>
      </c>
      <c r="K44" s="248">
        <v>2</v>
      </c>
      <c r="L44" s="136"/>
      <c r="M44" s="110"/>
      <c r="N44" s="116"/>
      <c r="T44" s="170"/>
      <c r="U44" s="170"/>
      <c r="V44" s="170"/>
      <c r="W44" s="144"/>
      <c r="X44" s="170"/>
      <c r="Y44" s="170"/>
    </row>
    <row r="45" spans="1:28" ht="15" customHeight="1" x14ac:dyDescent="0.2">
      <c r="A45" s="172"/>
      <c r="B45" s="242"/>
      <c r="C45" s="221"/>
      <c r="D45" s="221"/>
      <c r="E45" s="221"/>
      <c r="F45" s="221"/>
      <c r="G45" s="236"/>
      <c r="H45" s="247"/>
      <c r="I45" s="248"/>
      <c r="J45" s="249"/>
      <c r="K45" s="248"/>
      <c r="L45" s="130"/>
      <c r="M45" s="98"/>
      <c r="N45" s="114"/>
      <c r="P45" s="309"/>
      <c r="Q45" s="144"/>
      <c r="R45" s="144"/>
      <c r="S45" s="144"/>
      <c r="T45" s="170"/>
      <c r="U45" s="170"/>
      <c r="V45" s="170"/>
      <c r="W45" s="144"/>
      <c r="X45" s="170"/>
      <c r="Y45" s="170"/>
    </row>
    <row r="46" spans="1:28" ht="16.5" customHeight="1" x14ac:dyDescent="0.2">
      <c r="A46" s="172"/>
      <c r="B46" s="242"/>
      <c r="C46" s="170" t="str">
        <f>C35</f>
        <v>Altura da camada</v>
      </c>
      <c r="D46" s="170"/>
      <c r="E46" s="151">
        <f>F46*(1-($C$131/100))</f>
        <v>293.26499999999999</v>
      </c>
      <c r="F46" s="149">
        <v>299.25</v>
      </c>
      <c r="G46" s="142">
        <f>F46*(1+($C$131/100))</f>
        <v>305.23500000000001</v>
      </c>
      <c r="H46" s="247"/>
      <c r="I46" s="248"/>
      <c r="J46" s="249"/>
      <c r="K46" s="248"/>
      <c r="L46" s="136"/>
      <c r="M46" s="110"/>
      <c r="N46" s="116"/>
      <c r="P46" s="310"/>
      <c r="Q46" s="175"/>
      <c r="R46" s="145"/>
      <c r="S46" s="170"/>
      <c r="T46" s="170"/>
      <c r="U46" s="170"/>
      <c r="V46" s="170"/>
      <c r="W46" s="144"/>
      <c r="X46" s="170"/>
      <c r="Y46" s="170"/>
    </row>
    <row r="47" spans="1:28" ht="16.5" customHeight="1" x14ac:dyDescent="0.2">
      <c r="A47" s="172"/>
      <c r="B47" s="242"/>
      <c r="C47" s="221"/>
      <c r="D47" s="221"/>
      <c r="E47" s="221"/>
      <c r="F47" s="170"/>
      <c r="G47" s="236"/>
      <c r="H47" s="247"/>
      <c r="I47" s="248"/>
      <c r="J47" s="249"/>
      <c r="K47" s="248"/>
      <c r="L47" s="130"/>
      <c r="M47" s="98"/>
      <c r="N47" s="114"/>
      <c r="Q47" s="175"/>
      <c r="R47" s="145"/>
      <c r="S47" s="170"/>
      <c r="T47" s="170"/>
      <c r="U47" s="170"/>
      <c r="V47" s="170"/>
      <c r="W47" s="144"/>
      <c r="X47" s="170"/>
      <c r="Y47" s="170"/>
    </row>
    <row r="48" spans="1:28" ht="15" customHeight="1" x14ac:dyDescent="0.2">
      <c r="A48" s="172"/>
      <c r="B48" s="242"/>
      <c r="C48" s="170" t="str">
        <f>C37</f>
        <v>Perimetro</v>
      </c>
      <c r="D48" s="170"/>
      <c r="E48" s="151">
        <f>F48*(1-($C$131/100))</f>
        <v>2990.1291854000001</v>
      </c>
      <c r="F48" s="149">
        <v>3051.1522300000001</v>
      </c>
      <c r="G48" s="142">
        <f>F48*(1+($C$131/100))</f>
        <v>3112.1752746000002</v>
      </c>
      <c r="H48" s="247"/>
      <c r="I48" s="248"/>
      <c r="J48" s="249"/>
      <c r="K48" s="248"/>
      <c r="L48" s="136"/>
      <c r="M48" s="110"/>
      <c r="N48" s="116"/>
      <c r="P48" s="309"/>
      <c r="Q48" s="146"/>
      <c r="R48" s="146"/>
      <c r="S48" s="146"/>
      <c r="T48" s="170"/>
      <c r="U48" s="170"/>
      <c r="V48" s="170"/>
      <c r="W48" s="144"/>
      <c r="X48" s="170"/>
      <c r="Y48" s="170"/>
    </row>
    <row r="49" spans="1:25" ht="15" customHeight="1" x14ac:dyDescent="0.2">
      <c r="A49" s="172"/>
      <c r="B49" s="242"/>
      <c r="H49" s="260"/>
      <c r="I49" s="248"/>
      <c r="J49" s="249"/>
      <c r="K49" s="248"/>
      <c r="L49" s="130"/>
      <c r="M49" s="98"/>
      <c r="N49" s="114"/>
      <c r="P49" s="310"/>
      <c r="Q49" s="146"/>
      <c r="R49" s="146"/>
      <c r="S49" s="146"/>
      <c r="T49" s="170"/>
      <c r="U49" s="170"/>
      <c r="V49" s="170"/>
      <c r="W49" s="144"/>
      <c r="X49" s="170"/>
      <c r="Y49" s="170"/>
    </row>
    <row r="50" spans="1:25" ht="15.75" customHeight="1" thickBot="1" x14ac:dyDescent="0.25">
      <c r="A50" s="172"/>
      <c r="B50" s="261"/>
      <c r="C50" s="240"/>
      <c r="D50" s="240"/>
      <c r="E50" s="117"/>
      <c r="F50" s="117"/>
      <c r="G50" s="262"/>
      <c r="H50" s="247"/>
      <c r="I50" s="248"/>
      <c r="J50" s="249"/>
      <c r="K50" s="248"/>
      <c r="L50" s="136"/>
      <c r="M50" s="110"/>
      <c r="N50" s="116"/>
      <c r="P50" s="310"/>
      <c r="Q50" s="146"/>
      <c r="R50" s="170"/>
      <c r="S50" s="146"/>
      <c r="T50" s="170"/>
      <c r="U50" s="170"/>
      <c r="V50" s="170"/>
      <c r="W50" s="144"/>
      <c r="X50" s="170"/>
      <c r="Y50" s="170"/>
    </row>
    <row r="51" spans="1:25" ht="15.75" customHeight="1" thickBot="1" x14ac:dyDescent="0.3">
      <c r="A51" s="172"/>
      <c r="B51" s="337" t="s">
        <v>125</v>
      </c>
      <c r="C51" s="313"/>
      <c r="D51" s="313"/>
      <c r="E51" s="313"/>
      <c r="F51" s="313"/>
      <c r="G51" s="313"/>
      <c r="H51" s="313"/>
      <c r="I51" s="313"/>
      <c r="J51" s="313"/>
      <c r="K51" s="314"/>
      <c r="L51" s="130"/>
      <c r="M51" s="98"/>
      <c r="N51" s="114"/>
      <c r="P51" s="310"/>
      <c r="Q51" s="146"/>
      <c r="R51" s="146"/>
      <c r="S51" s="146"/>
      <c r="T51" s="170"/>
      <c r="U51" s="170"/>
      <c r="V51" s="170"/>
      <c r="W51" s="144"/>
      <c r="X51" s="170"/>
      <c r="Y51" s="170"/>
    </row>
    <row r="52" spans="1:25" ht="15.75" customHeight="1" thickBot="1" x14ac:dyDescent="0.3">
      <c r="A52" s="172"/>
      <c r="B52" s="337" t="s">
        <v>108</v>
      </c>
      <c r="C52" s="313"/>
      <c r="D52" s="313"/>
      <c r="E52" s="313"/>
      <c r="F52" s="313"/>
      <c r="G52" s="314"/>
      <c r="H52" s="338" t="s">
        <v>85</v>
      </c>
      <c r="I52" s="339"/>
      <c r="J52" s="339"/>
      <c r="K52" s="340"/>
      <c r="L52" s="136"/>
      <c r="M52" s="110"/>
      <c r="N52" s="116"/>
      <c r="P52" s="310"/>
      <c r="Q52" s="170"/>
      <c r="R52" s="170"/>
      <c r="S52" s="170"/>
      <c r="T52" s="170"/>
      <c r="U52" s="170"/>
      <c r="V52" s="170"/>
      <c r="W52" s="144"/>
      <c r="X52" s="170"/>
      <c r="Y52" s="170"/>
    </row>
    <row r="53" spans="1:25" ht="15.75" customHeight="1" thickBot="1" x14ac:dyDescent="0.25">
      <c r="A53" s="172"/>
      <c r="B53" s="263"/>
      <c r="C53" s="230"/>
      <c r="D53" s="230"/>
      <c r="E53" s="230"/>
      <c r="F53" s="230"/>
      <c r="G53" s="231"/>
      <c r="H53" s="243" t="s">
        <v>109</v>
      </c>
      <c r="I53" s="244" t="s">
        <v>110</v>
      </c>
      <c r="J53" s="245" t="s">
        <v>126</v>
      </c>
      <c r="K53" s="246" t="s">
        <v>112</v>
      </c>
      <c r="L53" s="130"/>
      <c r="M53" s="98"/>
      <c r="N53" s="114"/>
      <c r="P53" s="310"/>
      <c r="Q53" s="146"/>
      <c r="R53" s="146"/>
      <c r="S53" s="146"/>
      <c r="T53" s="170"/>
      <c r="U53" s="170"/>
      <c r="V53" s="170"/>
      <c r="W53" s="144"/>
      <c r="X53" s="170"/>
      <c r="Y53" s="170"/>
    </row>
    <row r="54" spans="1:25" ht="15" customHeight="1" x14ac:dyDescent="0.2">
      <c r="A54" s="172"/>
      <c r="B54" s="242"/>
      <c r="C54" s="221"/>
      <c r="D54" s="221"/>
      <c r="E54" s="221" t="s">
        <v>114</v>
      </c>
      <c r="F54" s="221" t="s">
        <v>115</v>
      </c>
      <c r="G54" s="236" t="s">
        <v>116</v>
      </c>
      <c r="H54" s="247">
        <v>1</v>
      </c>
      <c r="I54" s="248">
        <v>0</v>
      </c>
      <c r="J54" s="249">
        <v>47</v>
      </c>
      <c r="K54" s="248">
        <v>0</v>
      </c>
      <c r="L54" s="136"/>
      <c r="M54" s="110"/>
      <c r="N54" s="116"/>
      <c r="Q54" s="146"/>
      <c r="R54" s="146"/>
      <c r="S54" s="146"/>
      <c r="T54" s="170"/>
      <c r="U54" s="170"/>
      <c r="V54" s="170"/>
      <c r="W54" s="144"/>
      <c r="X54" s="170"/>
      <c r="Y54" s="170"/>
    </row>
    <row r="55" spans="1:25" ht="15" customHeight="1" x14ac:dyDescent="0.2">
      <c r="A55" s="172"/>
      <c r="B55" s="242"/>
      <c r="C55" s="170"/>
      <c r="D55" s="170"/>
      <c r="E55" s="107"/>
      <c r="F55" s="108"/>
      <c r="G55" s="137"/>
      <c r="H55" s="247">
        <v>2</v>
      </c>
      <c r="I55" s="248">
        <v>1</v>
      </c>
      <c r="J55" s="249">
        <v>47</v>
      </c>
      <c r="K55" s="248">
        <v>1</v>
      </c>
      <c r="L55" s="130"/>
      <c r="M55" s="98"/>
      <c r="N55" s="114"/>
      <c r="P55" s="309"/>
      <c r="Q55" s="170"/>
      <c r="R55" s="146"/>
      <c r="S55" s="62"/>
      <c r="T55" s="59"/>
      <c r="U55" s="59"/>
      <c r="V55" s="59"/>
      <c r="W55" s="144"/>
      <c r="X55" s="170"/>
      <c r="Y55" s="170"/>
    </row>
    <row r="56" spans="1:25" ht="15" customHeight="1" x14ac:dyDescent="0.2">
      <c r="A56" s="172"/>
      <c r="B56" s="242"/>
      <c r="C56" s="221"/>
      <c r="D56" s="221"/>
      <c r="E56" s="221"/>
      <c r="F56" s="221"/>
      <c r="G56" s="236"/>
      <c r="H56" s="247"/>
      <c r="I56" s="248"/>
      <c r="J56" s="249"/>
      <c r="K56" s="248"/>
      <c r="L56" s="136"/>
      <c r="M56" s="110"/>
      <c r="N56" s="116"/>
      <c r="P56" s="310"/>
      <c r="Q56" s="146"/>
      <c r="R56" s="146"/>
      <c r="S56" s="146"/>
      <c r="T56" s="170"/>
      <c r="U56" s="170"/>
      <c r="V56" s="170"/>
      <c r="W56" s="144"/>
      <c r="X56" s="170"/>
      <c r="Y56" s="170"/>
    </row>
    <row r="57" spans="1:25" ht="15" customHeight="1" x14ac:dyDescent="0.2">
      <c r="A57" s="172"/>
      <c r="B57" s="242"/>
      <c r="C57" s="170" t="str">
        <f>C46</f>
        <v>Altura da camada</v>
      </c>
      <c r="D57" s="170"/>
      <c r="E57" s="151">
        <f>F57*(1-($C$131/100))</f>
        <v>290.178</v>
      </c>
      <c r="F57" s="149">
        <v>296.10000000000002</v>
      </c>
      <c r="G57" s="142">
        <f>F57*(1+($C$131/100))</f>
        <v>302.02200000000005</v>
      </c>
      <c r="H57" s="247"/>
      <c r="I57" s="248"/>
      <c r="J57" s="249"/>
      <c r="K57" s="248"/>
      <c r="L57" s="130"/>
      <c r="M57" s="98"/>
      <c r="N57" s="114"/>
      <c r="Q57" s="146"/>
      <c r="R57" s="146"/>
      <c r="S57" s="146"/>
      <c r="T57" s="170"/>
      <c r="U57" s="170"/>
      <c r="V57" s="170"/>
      <c r="W57" s="144"/>
      <c r="X57" s="170"/>
      <c r="Y57" s="170"/>
    </row>
    <row r="58" spans="1:25" ht="15" customHeight="1" x14ac:dyDescent="0.2">
      <c r="A58" s="172"/>
      <c r="B58" s="242"/>
      <c r="C58" s="221"/>
      <c r="D58" s="221"/>
      <c r="E58" s="221"/>
      <c r="F58" s="170"/>
      <c r="G58" s="236"/>
      <c r="H58" s="247"/>
      <c r="I58" s="248"/>
      <c r="J58" s="249"/>
      <c r="K58" s="248"/>
      <c r="L58" s="136"/>
      <c r="M58" s="110"/>
      <c r="N58" s="116"/>
      <c r="P58" s="309"/>
      <c r="Q58" s="144"/>
      <c r="R58" s="146"/>
      <c r="S58" s="146"/>
      <c r="T58" s="170"/>
      <c r="U58" s="170"/>
      <c r="V58" s="170"/>
      <c r="W58" s="144"/>
      <c r="X58" s="170"/>
      <c r="Y58" s="170"/>
    </row>
    <row r="59" spans="1:25" ht="15" customHeight="1" x14ac:dyDescent="0.2">
      <c r="A59" s="172"/>
      <c r="B59" s="242"/>
      <c r="C59" s="170" t="str">
        <f>C48</f>
        <v>Perimetro</v>
      </c>
      <c r="D59" s="170"/>
      <c r="E59" s="151">
        <f>F59*(1-($C$131/100))</f>
        <v>3006.9267872</v>
      </c>
      <c r="F59" s="149">
        <v>3068.2926400000001</v>
      </c>
      <c r="G59" s="142">
        <f>F59*(1+($C$131/100))</f>
        <v>3129.6584928000002</v>
      </c>
      <c r="H59" s="247"/>
      <c r="I59" s="248"/>
      <c r="J59" s="249"/>
      <c r="K59" s="248"/>
      <c r="L59" s="130"/>
      <c r="M59" s="98"/>
      <c r="N59" s="114"/>
      <c r="P59" s="310"/>
      <c r="Q59" s="146"/>
      <c r="R59" s="146"/>
      <c r="S59" s="146"/>
      <c r="T59" s="170"/>
      <c r="U59" s="170"/>
      <c r="V59" s="170"/>
      <c r="W59" s="144"/>
      <c r="X59" s="170"/>
      <c r="Y59" s="170"/>
    </row>
    <row r="60" spans="1:25" ht="15" customHeight="1" x14ac:dyDescent="0.2">
      <c r="A60" s="172"/>
      <c r="B60" s="242"/>
      <c r="H60" s="260"/>
      <c r="I60" s="248"/>
      <c r="J60" s="249"/>
      <c r="K60" s="248"/>
      <c r="L60" s="136"/>
      <c r="M60" s="110"/>
      <c r="N60" s="116"/>
      <c r="Q60" s="146"/>
      <c r="R60" s="146"/>
      <c r="S60" s="146"/>
      <c r="T60" s="170"/>
      <c r="U60" s="170"/>
      <c r="V60" s="170"/>
      <c r="W60" s="144"/>
      <c r="X60" s="170"/>
      <c r="Y60" s="170"/>
    </row>
    <row r="61" spans="1:25" ht="15.75" customHeight="1" thickBot="1" x14ac:dyDescent="0.25">
      <c r="A61" s="172"/>
      <c r="B61" s="261"/>
      <c r="C61" s="240"/>
      <c r="D61" s="240"/>
      <c r="E61" s="117"/>
      <c r="F61" s="150"/>
      <c r="G61" s="262"/>
      <c r="H61" s="247"/>
      <c r="I61" s="248"/>
      <c r="J61" s="249"/>
      <c r="K61" s="248"/>
      <c r="L61" s="130"/>
      <c r="M61" s="98"/>
      <c r="N61" s="114"/>
      <c r="P61" s="309"/>
      <c r="U61" s="170"/>
      <c r="V61" s="170"/>
      <c r="W61" s="144"/>
      <c r="X61" s="170"/>
      <c r="Y61" s="170"/>
    </row>
    <row r="62" spans="1:25" ht="15.75" customHeight="1" thickBot="1" x14ac:dyDescent="0.3">
      <c r="A62" s="172"/>
      <c r="B62" s="337" t="s">
        <v>127</v>
      </c>
      <c r="C62" s="313"/>
      <c r="D62" s="313"/>
      <c r="E62" s="313"/>
      <c r="F62" s="313"/>
      <c r="G62" s="313"/>
      <c r="H62" s="313"/>
      <c r="I62" s="313"/>
      <c r="J62" s="313"/>
      <c r="K62" s="314"/>
      <c r="L62" s="130"/>
      <c r="M62" s="98"/>
      <c r="N62" s="114"/>
      <c r="P62" s="310"/>
      <c r="Q62" s="146"/>
      <c r="R62" s="146"/>
      <c r="S62" s="146"/>
      <c r="T62" s="170"/>
      <c r="U62" s="170"/>
      <c r="V62" s="170"/>
      <c r="W62" s="144"/>
      <c r="X62" s="170"/>
      <c r="Y62" s="170"/>
    </row>
    <row r="63" spans="1:25" ht="15.75" customHeight="1" thickBot="1" x14ac:dyDescent="0.3">
      <c r="A63" s="172"/>
      <c r="B63" s="337" t="s">
        <v>108</v>
      </c>
      <c r="C63" s="313"/>
      <c r="D63" s="313"/>
      <c r="E63" s="313"/>
      <c r="F63" s="313"/>
      <c r="G63" s="314"/>
      <c r="H63" s="346" t="s">
        <v>85</v>
      </c>
      <c r="I63" s="339"/>
      <c r="J63" s="339"/>
      <c r="K63" s="339"/>
      <c r="L63" s="349" t="s">
        <v>128</v>
      </c>
      <c r="M63" s="319"/>
      <c r="N63" s="351"/>
      <c r="Q63" s="146"/>
      <c r="R63" s="146"/>
      <c r="S63" s="146"/>
      <c r="T63" s="170"/>
      <c r="U63" s="170"/>
      <c r="V63" s="170"/>
      <c r="W63" s="144"/>
      <c r="X63" s="170"/>
      <c r="Y63" s="170"/>
    </row>
    <row r="64" spans="1:25" ht="15.75" customHeight="1" thickBot="1" x14ac:dyDescent="0.25">
      <c r="A64" s="172"/>
      <c r="B64" s="263"/>
      <c r="C64" s="230"/>
      <c r="D64" s="230"/>
      <c r="E64" s="230"/>
      <c r="F64" s="230"/>
      <c r="G64" s="231"/>
      <c r="H64" s="243" t="s">
        <v>109</v>
      </c>
      <c r="I64" s="244" t="s">
        <v>110</v>
      </c>
      <c r="J64" s="245">
        <f>R109</f>
        <v>0</v>
      </c>
      <c r="K64" s="244" t="s">
        <v>112</v>
      </c>
      <c r="L64" s="320"/>
      <c r="M64" s="321"/>
      <c r="N64" s="352"/>
      <c r="P64" s="309"/>
      <c r="Q64" s="144"/>
      <c r="R64" s="144"/>
      <c r="U64" s="170"/>
      <c r="V64" s="170"/>
      <c r="W64" s="144"/>
      <c r="X64" s="170"/>
      <c r="Y64" s="170"/>
    </row>
    <row r="65" spans="1:33" ht="17.25" customHeight="1" thickBot="1" x14ac:dyDescent="0.25">
      <c r="A65" s="172"/>
      <c r="B65" s="242"/>
      <c r="C65" s="221"/>
      <c r="D65" s="221"/>
      <c r="E65" s="221" t="s">
        <v>114</v>
      </c>
      <c r="F65" s="221" t="s">
        <v>115</v>
      </c>
      <c r="G65" s="236" t="s">
        <v>116</v>
      </c>
      <c r="H65" s="247"/>
      <c r="I65" s="248"/>
      <c r="J65" s="249"/>
      <c r="K65" s="248"/>
      <c r="L65" s="350" t="s">
        <v>129</v>
      </c>
      <c r="M65" s="319"/>
      <c r="N65" s="353"/>
      <c r="P65" s="310"/>
      <c r="Q65" s="175"/>
      <c r="R65" s="145"/>
      <c r="U65" s="170"/>
      <c r="V65" s="170"/>
      <c r="W65" s="144"/>
      <c r="X65" s="170"/>
      <c r="Y65" s="170"/>
    </row>
    <row r="66" spans="1:33" ht="17.25" customHeight="1" thickBot="1" x14ac:dyDescent="0.25">
      <c r="A66" s="172"/>
      <c r="B66" s="242"/>
      <c r="C66" s="170"/>
      <c r="D66" s="170"/>
      <c r="E66" s="107"/>
      <c r="F66" s="108"/>
      <c r="G66" s="137"/>
      <c r="H66" s="247"/>
      <c r="I66" s="248"/>
      <c r="J66" s="249"/>
      <c r="K66" s="248"/>
      <c r="L66" s="320"/>
      <c r="M66" s="321"/>
      <c r="N66" s="352"/>
      <c r="P66" s="310"/>
      <c r="Q66" s="175"/>
      <c r="R66" s="175"/>
    </row>
    <row r="67" spans="1:33" ht="15.75" customHeight="1" thickBot="1" x14ac:dyDescent="0.3">
      <c r="A67" s="172"/>
      <c r="B67" s="242"/>
      <c r="C67" s="221"/>
      <c r="D67" s="221"/>
      <c r="E67" s="221"/>
      <c r="F67" s="221"/>
      <c r="G67" s="236"/>
      <c r="H67" s="247"/>
      <c r="I67" s="248"/>
      <c r="J67" s="249"/>
      <c r="K67" s="248"/>
      <c r="L67" s="348" t="s">
        <v>130</v>
      </c>
      <c r="M67" s="316"/>
      <c r="N67" s="321"/>
      <c r="P67" s="310"/>
      <c r="W67" s="144"/>
      <c r="X67" s="144"/>
    </row>
    <row r="68" spans="1:33" ht="16.5" customHeight="1" x14ac:dyDescent="0.2">
      <c r="A68" s="172"/>
      <c r="B68" s="242"/>
      <c r="C68" s="170" t="str">
        <f>C57</f>
        <v>Altura da camada</v>
      </c>
      <c r="D68" s="170"/>
      <c r="E68" s="151">
        <f>F68*(1-($C$131/100))</f>
        <v>0</v>
      </c>
      <c r="F68" s="149"/>
      <c r="G68" s="142">
        <f>F68*(1+($C$131/100))</f>
        <v>0</v>
      </c>
      <c r="H68" s="247"/>
      <c r="I68" s="248"/>
      <c r="J68" s="249"/>
      <c r="K68" s="248"/>
      <c r="L68" s="251"/>
      <c r="M68" s="252"/>
      <c r="N68" s="253"/>
      <c r="P68" s="310"/>
      <c r="T68" s="175"/>
      <c r="W68" s="144"/>
      <c r="X68" s="144"/>
      <c r="Y68" s="175"/>
      <c r="Z68" s="175"/>
      <c r="AA68" s="175"/>
      <c r="AB68" s="175"/>
      <c r="AC68" s="175"/>
      <c r="AD68" s="175"/>
      <c r="AE68" s="175"/>
      <c r="AF68" s="175"/>
      <c r="AG68" s="175"/>
    </row>
    <row r="69" spans="1:33" ht="16.5" customHeight="1" x14ac:dyDescent="0.2">
      <c r="A69" s="172"/>
      <c r="B69" s="242"/>
      <c r="C69" s="221"/>
      <c r="D69" s="221"/>
      <c r="E69" s="221"/>
      <c r="F69" s="170"/>
      <c r="G69" s="236"/>
      <c r="H69" s="247"/>
      <c r="I69" s="248"/>
      <c r="J69" s="249"/>
      <c r="K69" s="248"/>
      <c r="L69" s="266"/>
      <c r="M69" s="170"/>
      <c r="N69" s="267"/>
      <c r="P69" s="310"/>
      <c r="T69" s="147"/>
      <c r="W69" s="144"/>
      <c r="X69" s="144"/>
      <c r="Y69" s="175"/>
      <c r="Z69" s="175"/>
      <c r="AA69" s="175"/>
      <c r="AB69" s="175"/>
      <c r="AC69" s="175"/>
      <c r="AD69" s="175"/>
      <c r="AE69" s="175"/>
      <c r="AF69" s="175"/>
      <c r="AG69" s="175"/>
    </row>
    <row r="70" spans="1:33" ht="16.5" customHeight="1" x14ac:dyDescent="0.2">
      <c r="A70" s="172"/>
      <c r="B70" s="242"/>
      <c r="C70" s="170" t="str">
        <f>C59</f>
        <v>Perimetro</v>
      </c>
      <c r="D70" s="170"/>
      <c r="E70" s="151">
        <f>F70*(1-($C$131/100))</f>
        <v>0</v>
      </c>
      <c r="F70" s="149"/>
      <c r="G70" s="142">
        <f>F70*(1+($C$131/100))</f>
        <v>0</v>
      </c>
      <c r="H70" s="247"/>
      <c r="I70" s="248"/>
      <c r="J70" s="249"/>
      <c r="K70" s="248"/>
      <c r="L70" s="266"/>
      <c r="M70" s="170"/>
      <c r="N70" s="267"/>
      <c r="P70" s="310"/>
      <c r="T70" s="175"/>
      <c r="W70" s="144"/>
      <c r="X70" s="144"/>
      <c r="Y70" s="175"/>
      <c r="Z70" s="175"/>
      <c r="AA70" s="175"/>
      <c r="AB70" s="175"/>
      <c r="AC70" s="175"/>
      <c r="AD70" s="175"/>
      <c r="AE70" s="175"/>
      <c r="AF70" s="175"/>
      <c r="AG70" s="175"/>
    </row>
    <row r="71" spans="1:33" ht="16.5" customHeight="1" x14ac:dyDescent="0.2">
      <c r="A71" s="172"/>
      <c r="B71" s="242"/>
      <c r="H71" s="260"/>
      <c r="I71" s="248"/>
      <c r="J71" s="249"/>
      <c r="K71" s="248"/>
      <c r="L71" s="266"/>
      <c r="M71" s="170"/>
      <c r="N71" s="267"/>
      <c r="P71" s="310"/>
      <c r="T71" s="175"/>
      <c r="W71" s="144"/>
      <c r="X71" s="144"/>
      <c r="Y71" s="175"/>
      <c r="Z71" s="175"/>
      <c r="AA71" s="175"/>
      <c r="AB71" s="175"/>
      <c r="AC71" s="175"/>
      <c r="AD71" s="175"/>
      <c r="AE71" s="175"/>
      <c r="AF71" s="175"/>
      <c r="AG71" s="175"/>
    </row>
    <row r="72" spans="1:33" ht="17.25" customHeight="1" thickBot="1" x14ac:dyDescent="0.25">
      <c r="A72" s="172"/>
      <c r="B72" s="261"/>
      <c r="C72" s="240"/>
      <c r="D72" s="240"/>
      <c r="E72" s="117"/>
      <c r="F72" s="117"/>
      <c r="G72" s="262"/>
      <c r="H72" s="247"/>
      <c r="I72" s="248"/>
      <c r="J72" s="249"/>
      <c r="K72" s="248"/>
      <c r="L72" s="266"/>
      <c r="M72" s="170"/>
      <c r="N72" s="267"/>
      <c r="P72" s="310"/>
      <c r="T72" s="175"/>
      <c r="W72" s="144"/>
      <c r="X72" s="144"/>
      <c r="Y72" s="175"/>
      <c r="Z72" s="175"/>
      <c r="AA72" s="175"/>
      <c r="AB72" s="175"/>
      <c r="AC72" s="175"/>
      <c r="AD72" s="175"/>
      <c r="AE72" s="175"/>
      <c r="AF72" s="175"/>
      <c r="AG72" s="175"/>
    </row>
    <row r="73" spans="1:33" ht="15.75" customHeight="1" thickBot="1" x14ac:dyDescent="0.3">
      <c r="A73" s="172"/>
      <c r="B73" s="337" t="s">
        <v>131</v>
      </c>
      <c r="C73" s="313"/>
      <c r="D73" s="313"/>
      <c r="E73" s="313"/>
      <c r="F73" s="313"/>
      <c r="G73" s="313"/>
      <c r="H73" s="313"/>
      <c r="I73" s="313"/>
      <c r="J73" s="313"/>
      <c r="K73" s="314"/>
      <c r="L73" s="266"/>
      <c r="M73" s="170"/>
      <c r="N73" s="267"/>
      <c r="P73" s="310"/>
      <c r="T73" s="175"/>
      <c r="W73" s="144"/>
      <c r="X73" s="144"/>
      <c r="Y73" s="175"/>
      <c r="Z73" s="175"/>
      <c r="AA73" s="175"/>
      <c r="AB73" s="175"/>
      <c r="AC73" s="175"/>
      <c r="AD73" s="175"/>
      <c r="AE73" s="175"/>
      <c r="AF73" s="175"/>
      <c r="AG73" s="175"/>
    </row>
    <row r="74" spans="1:33" ht="15.75" customHeight="1" thickBot="1" x14ac:dyDescent="0.3">
      <c r="A74" s="172"/>
      <c r="B74" s="337" t="s">
        <v>108</v>
      </c>
      <c r="C74" s="313"/>
      <c r="D74" s="313"/>
      <c r="E74" s="313"/>
      <c r="F74" s="313"/>
      <c r="G74" s="314"/>
      <c r="H74" s="338" t="s">
        <v>85</v>
      </c>
      <c r="I74" s="339"/>
      <c r="J74" s="339"/>
      <c r="K74" s="340"/>
      <c r="L74" s="53"/>
      <c r="M74" s="56"/>
      <c r="N74" s="115"/>
      <c r="P74" s="310"/>
      <c r="T74" s="220"/>
      <c r="W74" s="144"/>
      <c r="X74" s="144"/>
      <c r="Y74" s="175"/>
      <c r="Z74" s="175"/>
      <c r="AA74" s="175"/>
      <c r="AB74" s="175"/>
      <c r="AC74" s="175"/>
      <c r="AD74" s="175"/>
      <c r="AE74" s="175"/>
      <c r="AF74" s="175"/>
      <c r="AG74" s="175"/>
    </row>
    <row r="75" spans="1:33" ht="15.75" customHeight="1" thickBot="1" x14ac:dyDescent="0.25">
      <c r="A75" s="172"/>
      <c r="B75" s="263"/>
      <c r="C75" s="230"/>
      <c r="D75" s="230"/>
      <c r="E75" s="230"/>
      <c r="F75" s="230"/>
      <c r="G75" s="231"/>
      <c r="H75" s="243" t="s">
        <v>109</v>
      </c>
      <c r="I75" s="244" t="s">
        <v>110</v>
      </c>
      <c r="J75" s="245">
        <f>R110</f>
        <v>0</v>
      </c>
      <c r="K75" s="246" t="s">
        <v>112</v>
      </c>
      <c r="L75" s="53"/>
      <c r="M75" s="56"/>
      <c r="N75" s="115"/>
      <c r="P75" s="310"/>
      <c r="T75" s="148"/>
      <c r="W75" s="144"/>
      <c r="X75" s="144"/>
    </row>
    <row r="76" spans="1:33" ht="15" customHeight="1" x14ac:dyDescent="0.2">
      <c r="A76" s="172"/>
      <c r="B76" s="242"/>
      <c r="C76" s="221"/>
      <c r="D76" s="221"/>
      <c r="E76" s="221" t="s">
        <v>114</v>
      </c>
      <c r="F76" s="221" t="s">
        <v>115</v>
      </c>
      <c r="G76" s="236" t="s">
        <v>116</v>
      </c>
      <c r="H76" s="247"/>
      <c r="I76" s="248"/>
      <c r="J76" s="249"/>
      <c r="K76" s="248"/>
      <c r="L76" s="266"/>
      <c r="M76" s="170"/>
      <c r="N76" s="267"/>
      <c r="P76" s="310"/>
      <c r="T76" s="148"/>
      <c r="W76" s="144"/>
      <c r="X76" s="144"/>
      <c r="Y76" s="182"/>
      <c r="Z76" s="182"/>
      <c r="AA76" s="182"/>
      <c r="AB76" s="182"/>
      <c r="AC76" s="182"/>
      <c r="AD76" s="182"/>
      <c r="AE76" s="182"/>
      <c r="AF76" s="182"/>
      <c r="AG76" s="182"/>
    </row>
    <row r="77" spans="1:33" ht="15" customHeight="1" x14ac:dyDescent="0.2">
      <c r="A77" s="172"/>
      <c r="B77" s="242"/>
      <c r="C77" s="170"/>
      <c r="D77" s="170"/>
      <c r="E77" s="107"/>
      <c r="F77" s="108"/>
      <c r="G77" s="137"/>
      <c r="H77" s="247"/>
      <c r="I77" s="248"/>
      <c r="J77" s="249"/>
      <c r="K77" s="248"/>
      <c r="L77" s="266"/>
      <c r="M77" s="170"/>
      <c r="N77" s="267"/>
      <c r="P77" s="310"/>
      <c r="T77" s="148"/>
      <c r="W77" s="144"/>
      <c r="X77" s="144"/>
      <c r="Y77" s="187"/>
      <c r="Z77" s="187"/>
      <c r="AA77" s="187"/>
      <c r="AB77" s="187"/>
      <c r="AC77" s="187"/>
      <c r="AD77" s="187"/>
      <c r="AE77" s="187"/>
      <c r="AF77" s="187"/>
      <c r="AG77" s="187"/>
    </row>
    <row r="78" spans="1:33" ht="15" customHeight="1" x14ac:dyDescent="0.2">
      <c r="A78" s="172"/>
      <c r="B78" s="242"/>
      <c r="C78" s="221"/>
      <c r="D78" s="221"/>
      <c r="E78" s="221"/>
      <c r="F78" s="221"/>
      <c r="G78" s="236"/>
      <c r="H78" s="247"/>
      <c r="I78" s="248"/>
      <c r="J78" s="249"/>
      <c r="K78" s="248"/>
      <c r="L78" s="266"/>
      <c r="M78" s="170"/>
      <c r="N78" s="267"/>
      <c r="P78" s="310"/>
      <c r="T78" s="148"/>
      <c r="W78" s="144"/>
      <c r="X78" s="144"/>
    </row>
    <row r="79" spans="1:33" ht="15" customHeight="1" x14ac:dyDescent="0.2">
      <c r="A79" s="172"/>
      <c r="B79" s="242"/>
      <c r="C79" s="170" t="str">
        <f>C68</f>
        <v>Altura da camada</v>
      </c>
      <c r="D79" s="170"/>
      <c r="E79" s="151">
        <f>F79*(1-($C$131/100))</f>
        <v>0</v>
      </c>
      <c r="F79" s="149"/>
      <c r="G79" s="142">
        <f>F79*(1+($C$131/100))</f>
        <v>0</v>
      </c>
      <c r="H79" s="247"/>
      <c r="I79" s="248"/>
      <c r="J79" s="249"/>
      <c r="K79" s="248"/>
      <c r="L79" s="266"/>
      <c r="M79" s="170"/>
      <c r="N79" s="267"/>
      <c r="P79" s="310"/>
      <c r="T79" s="148"/>
      <c r="W79" s="144"/>
      <c r="X79" s="144"/>
    </row>
    <row r="80" spans="1:33" ht="15" customHeight="1" x14ac:dyDescent="0.2">
      <c r="A80" s="172"/>
      <c r="B80" s="242"/>
      <c r="C80" s="221"/>
      <c r="D80" s="221"/>
      <c r="E80" s="221"/>
      <c r="F80" s="170"/>
      <c r="G80" s="236"/>
      <c r="H80" s="247"/>
      <c r="I80" s="248"/>
      <c r="J80" s="249"/>
      <c r="K80" s="248"/>
      <c r="L80" s="266"/>
      <c r="M80" s="170"/>
      <c r="N80" s="267"/>
      <c r="P80" s="310"/>
      <c r="T80" s="148"/>
      <c r="W80" s="144"/>
      <c r="X80" s="144"/>
    </row>
    <row r="81" spans="1:24" ht="15" customHeight="1" x14ac:dyDescent="0.2">
      <c r="A81" s="172"/>
      <c r="B81" s="242"/>
      <c r="C81" s="170" t="str">
        <f>C70</f>
        <v>Perimetro</v>
      </c>
      <c r="D81" s="170"/>
      <c r="E81" s="151">
        <f>F81*(1-($C$131/100))</f>
        <v>0</v>
      </c>
      <c r="F81" s="149"/>
      <c r="G81" s="142">
        <f>F81*(1+($C$131/100))</f>
        <v>0</v>
      </c>
      <c r="H81" s="247"/>
      <c r="I81" s="248"/>
      <c r="J81" s="249"/>
      <c r="K81" s="248"/>
      <c r="L81" s="266"/>
      <c r="M81" s="170"/>
      <c r="N81" s="267"/>
      <c r="P81" s="310"/>
      <c r="T81" s="148"/>
      <c r="W81" s="144"/>
      <c r="X81" s="144"/>
    </row>
    <row r="82" spans="1:24" x14ac:dyDescent="0.2">
      <c r="A82" s="172"/>
      <c r="B82" s="242"/>
      <c r="H82" s="260"/>
      <c r="I82" s="248"/>
      <c r="J82" s="249"/>
      <c r="K82" s="248"/>
      <c r="L82" s="266"/>
      <c r="M82" s="170"/>
      <c r="N82" s="267"/>
      <c r="P82" s="310"/>
    </row>
    <row r="83" spans="1:24" ht="13.5" customHeight="1" thickBot="1" x14ac:dyDescent="0.25">
      <c r="A83" s="172"/>
      <c r="B83" s="261"/>
      <c r="C83" s="240"/>
      <c r="D83" s="240"/>
      <c r="E83" s="117"/>
      <c r="F83" s="117"/>
      <c r="G83" s="262"/>
      <c r="H83" s="247"/>
      <c r="I83" s="248"/>
      <c r="J83" s="249"/>
      <c r="K83" s="248"/>
      <c r="L83" s="232"/>
      <c r="N83" s="236"/>
      <c r="P83" s="310"/>
    </row>
    <row r="84" spans="1:24" ht="15.75" customHeight="1" thickBot="1" x14ac:dyDescent="0.3">
      <c r="A84" s="172"/>
      <c r="B84" s="337" t="s">
        <v>132</v>
      </c>
      <c r="C84" s="313"/>
      <c r="D84" s="313"/>
      <c r="E84" s="313"/>
      <c r="F84" s="313"/>
      <c r="G84" s="313"/>
      <c r="H84" s="313"/>
      <c r="I84" s="313"/>
      <c r="J84" s="313"/>
      <c r="K84" s="314"/>
      <c r="L84" s="232"/>
      <c r="N84" s="236"/>
      <c r="P84" s="310"/>
    </row>
    <row r="85" spans="1:24" ht="15.75" customHeight="1" thickBot="1" x14ac:dyDescent="0.3">
      <c r="A85" s="172"/>
      <c r="B85" s="337" t="s">
        <v>108</v>
      </c>
      <c r="C85" s="313"/>
      <c r="D85" s="313"/>
      <c r="E85" s="313"/>
      <c r="F85" s="313"/>
      <c r="G85" s="314"/>
      <c r="H85" s="338" t="s">
        <v>85</v>
      </c>
      <c r="I85" s="339"/>
      <c r="J85" s="339"/>
      <c r="K85" s="340"/>
      <c r="L85" s="232"/>
      <c r="N85" s="236"/>
      <c r="P85" s="310"/>
    </row>
    <row r="86" spans="1:24" ht="13.5" customHeight="1" thickBot="1" x14ac:dyDescent="0.25">
      <c r="A86" s="172"/>
      <c r="B86" s="263"/>
      <c r="C86" s="230"/>
      <c r="D86" s="230"/>
      <c r="E86" s="230"/>
      <c r="F86" s="230"/>
      <c r="G86" s="231"/>
      <c r="H86" s="243" t="s">
        <v>109</v>
      </c>
      <c r="I86" s="244" t="s">
        <v>110</v>
      </c>
      <c r="J86" s="245">
        <f>R111</f>
        <v>0</v>
      </c>
      <c r="K86" s="246" t="s">
        <v>112</v>
      </c>
      <c r="L86" s="232"/>
      <c r="N86" s="236"/>
      <c r="P86" s="310"/>
    </row>
    <row r="87" spans="1:24" x14ac:dyDescent="0.2">
      <c r="A87" s="172"/>
      <c r="B87" s="242"/>
      <c r="C87" s="221"/>
      <c r="D87" s="221"/>
      <c r="E87" s="221" t="s">
        <v>114</v>
      </c>
      <c r="F87" s="221" t="s">
        <v>115</v>
      </c>
      <c r="G87" s="221" t="s">
        <v>116</v>
      </c>
      <c r="H87" s="268"/>
      <c r="I87" s="248"/>
      <c r="J87" s="249"/>
      <c r="K87" s="248"/>
      <c r="L87" s="232"/>
      <c r="N87" s="236"/>
      <c r="P87" s="310"/>
    </row>
    <row r="88" spans="1:24" x14ac:dyDescent="0.2">
      <c r="A88" s="172"/>
      <c r="B88" s="242"/>
      <c r="C88" s="170"/>
      <c r="D88" s="170"/>
      <c r="E88" s="107"/>
      <c r="F88" s="108"/>
      <c r="G88" s="107"/>
      <c r="H88" s="260"/>
      <c r="I88" s="248"/>
      <c r="J88" s="249"/>
      <c r="K88" s="248"/>
      <c r="L88" s="232"/>
      <c r="N88" s="236"/>
      <c r="P88" s="310"/>
    </row>
    <row r="89" spans="1:24" x14ac:dyDescent="0.2">
      <c r="A89" s="172"/>
      <c r="B89" s="242"/>
      <c r="C89" s="221"/>
      <c r="D89" s="221"/>
      <c r="E89" s="221"/>
      <c r="F89" s="221"/>
      <c r="H89" s="260"/>
      <c r="I89" s="248"/>
      <c r="J89" s="249"/>
      <c r="K89" s="248"/>
      <c r="L89" s="232"/>
      <c r="N89" s="236"/>
      <c r="P89" s="310"/>
    </row>
    <row r="90" spans="1:24" x14ac:dyDescent="0.2">
      <c r="A90" s="172"/>
      <c r="B90" s="242"/>
      <c r="C90" s="170" t="str">
        <f>C79</f>
        <v>Altura da camada</v>
      </c>
      <c r="D90" s="170"/>
      <c r="E90" s="151">
        <f>F90*(1-($C$131/100))</f>
        <v>0</v>
      </c>
      <c r="F90" s="149"/>
      <c r="G90" s="151">
        <f>F90*(1+($C$131/100))</f>
        <v>0</v>
      </c>
      <c r="H90" s="260"/>
      <c r="I90" s="248"/>
      <c r="J90" s="249"/>
      <c r="K90" s="248"/>
      <c r="L90" s="232"/>
      <c r="N90" s="236"/>
      <c r="P90" s="310"/>
    </row>
    <row r="91" spans="1:24" x14ac:dyDescent="0.2">
      <c r="A91" s="172"/>
      <c r="B91" s="242"/>
      <c r="C91" s="221"/>
      <c r="D91" s="221"/>
      <c r="E91" s="221"/>
      <c r="F91" s="170"/>
      <c r="H91" s="260"/>
      <c r="I91" s="248"/>
      <c r="J91" s="249"/>
      <c r="K91" s="248"/>
      <c r="L91" s="232"/>
      <c r="N91" s="236"/>
      <c r="P91" s="310"/>
    </row>
    <row r="92" spans="1:24" x14ac:dyDescent="0.2">
      <c r="A92" s="172"/>
      <c r="B92" s="242"/>
      <c r="C92" s="170" t="str">
        <f>C81</f>
        <v>Perimetro</v>
      </c>
      <c r="D92" s="170"/>
      <c r="E92" s="151">
        <f>F92*(1-($C$131/100))</f>
        <v>0</v>
      </c>
      <c r="F92" s="149"/>
      <c r="G92" s="151">
        <f>F92*(1+($C$131/100))</f>
        <v>0</v>
      </c>
      <c r="H92" s="260"/>
      <c r="I92" s="248"/>
      <c r="J92" s="249"/>
      <c r="K92" s="248"/>
      <c r="L92" s="232"/>
      <c r="N92" s="236"/>
      <c r="P92" s="310"/>
    </row>
    <row r="93" spans="1:24" x14ac:dyDescent="0.2">
      <c r="A93" s="172"/>
      <c r="B93" s="242"/>
      <c r="H93" s="260"/>
      <c r="I93" s="248"/>
      <c r="J93" s="249"/>
      <c r="K93" s="248"/>
      <c r="L93" s="232"/>
      <c r="N93" s="236"/>
      <c r="P93" s="310"/>
    </row>
    <row r="94" spans="1:24" ht="13.5" customHeight="1" thickBot="1" x14ac:dyDescent="0.25">
      <c r="A94" s="172"/>
      <c r="B94" s="261"/>
      <c r="C94" s="240"/>
      <c r="D94" s="240"/>
      <c r="E94" s="117"/>
      <c r="F94" s="117"/>
      <c r="G94" s="269"/>
      <c r="H94" s="270"/>
      <c r="I94" s="271"/>
      <c r="J94" s="272"/>
      <c r="K94" s="271"/>
      <c r="L94" s="239"/>
      <c r="M94" s="240"/>
      <c r="N94" s="241"/>
      <c r="P94" s="310"/>
    </row>
    <row r="95" spans="1:24" ht="13.5" customHeight="1" thickBot="1" x14ac:dyDescent="0.25">
      <c r="P95" s="310"/>
    </row>
    <row r="96" spans="1:24" ht="19.5" customHeight="1" thickBot="1" x14ac:dyDescent="0.25">
      <c r="B96" s="273" t="s">
        <v>133</v>
      </c>
      <c r="C96" s="274" t="s">
        <v>134</v>
      </c>
      <c r="P96" s="310"/>
    </row>
    <row r="97" spans="2:16" ht="16.5" customHeight="1" thickBot="1" x14ac:dyDescent="0.25">
      <c r="B97" s="1">
        <v>6.5439999999999996</v>
      </c>
      <c r="C97" s="275">
        <v>2</v>
      </c>
      <c r="P97" s="310"/>
    </row>
    <row r="98" spans="2:16" ht="16.5" customHeight="1" thickBot="1" x14ac:dyDescent="0.25">
      <c r="B98" s="1">
        <v>6.1859999999999999</v>
      </c>
      <c r="C98" s="275">
        <v>2.5</v>
      </c>
      <c r="P98" s="310"/>
    </row>
    <row r="99" spans="2:16" ht="16.5" customHeight="1" thickBot="1" x14ac:dyDescent="0.25">
      <c r="B99" s="1">
        <v>5.827</v>
      </c>
      <c r="C99" s="275">
        <v>3</v>
      </c>
      <c r="P99" s="310"/>
    </row>
    <row r="100" spans="2:16" ht="16.5" customHeight="1" thickBot="1" x14ac:dyDescent="0.25">
      <c r="B100" s="1">
        <v>5.508</v>
      </c>
      <c r="C100" s="275">
        <v>3.5</v>
      </c>
      <c r="P100" s="310"/>
    </row>
    <row r="101" spans="2:16" ht="16.5" customHeight="1" thickBot="1" x14ac:dyDescent="0.25">
      <c r="B101" s="1">
        <v>5.1890000000000001</v>
      </c>
      <c r="C101" s="275">
        <v>4</v>
      </c>
      <c r="P101" s="310"/>
    </row>
    <row r="102" spans="2:16" ht="16.5" customHeight="1" thickBot="1" x14ac:dyDescent="0.25">
      <c r="B102" s="1">
        <v>4.9050000000000002</v>
      </c>
      <c r="C102" s="275">
        <v>4.5</v>
      </c>
      <c r="P102" s="310"/>
    </row>
    <row r="103" spans="2:16" ht="16.5" customHeight="1" thickBot="1" x14ac:dyDescent="0.25">
      <c r="B103" s="1">
        <v>4.62</v>
      </c>
      <c r="C103" s="275">
        <v>5</v>
      </c>
      <c r="P103" s="310"/>
    </row>
    <row r="104" spans="2:16" ht="16.5" customHeight="1" thickBot="1" x14ac:dyDescent="0.25">
      <c r="B104" s="1">
        <v>4.3680000000000003</v>
      </c>
      <c r="C104" s="275">
        <v>5.5</v>
      </c>
      <c r="P104" s="310"/>
    </row>
    <row r="105" spans="2:16" ht="16.5" customHeight="1" thickBot="1" x14ac:dyDescent="0.25">
      <c r="B105" s="1">
        <v>4.1150000000000002</v>
      </c>
      <c r="C105" s="275">
        <v>6</v>
      </c>
      <c r="P105" s="310"/>
    </row>
    <row r="106" spans="2:16" ht="16.5" customHeight="1" thickBot="1" x14ac:dyDescent="0.25">
      <c r="B106" s="1">
        <v>3.89</v>
      </c>
      <c r="C106" s="275">
        <v>6.5</v>
      </c>
      <c r="P106" s="310"/>
    </row>
    <row r="107" spans="2:16" ht="16.5" customHeight="1" thickBot="1" x14ac:dyDescent="0.25">
      <c r="B107" s="1">
        <v>3.665</v>
      </c>
      <c r="C107" s="275">
        <v>7</v>
      </c>
      <c r="P107" s="310"/>
    </row>
    <row r="108" spans="2:16" ht="16.5" customHeight="1" thickBot="1" x14ac:dyDescent="0.25">
      <c r="B108" s="1">
        <v>3.4649999999999999</v>
      </c>
      <c r="C108" s="275">
        <v>7.5</v>
      </c>
      <c r="P108" s="310"/>
    </row>
    <row r="109" spans="2:16" ht="16.5" customHeight="1" thickBot="1" x14ac:dyDescent="0.25">
      <c r="B109" s="1">
        <v>3.2639999999999998</v>
      </c>
      <c r="C109" s="275">
        <v>8</v>
      </c>
      <c r="P109" s="310"/>
    </row>
    <row r="110" spans="2:16" ht="16.5" customHeight="1" thickBot="1" x14ac:dyDescent="0.25">
      <c r="B110" s="1">
        <v>3.085</v>
      </c>
      <c r="C110" s="275">
        <v>8.5</v>
      </c>
      <c r="P110" s="310"/>
    </row>
    <row r="111" spans="2:16" ht="16.5" customHeight="1" thickBot="1" x14ac:dyDescent="0.25">
      <c r="B111" s="1">
        <v>2.9060000000000001</v>
      </c>
      <c r="C111" s="275">
        <v>9</v>
      </c>
      <c r="P111" s="310"/>
    </row>
    <row r="112" spans="2:16" ht="16.5" customHeight="1" thickBot="1" x14ac:dyDescent="0.25">
      <c r="B112" s="1">
        <v>2.7469999999999999</v>
      </c>
      <c r="C112" s="275">
        <v>9.5</v>
      </c>
      <c r="P112" s="310"/>
    </row>
    <row r="113" spans="2:16" ht="16.5" customHeight="1" thickBot="1" x14ac:dyDescent="0.25">
      <c r="B113" s="1">
        <v>2.5880000000000001</v>
      </c>
      <c r="C113" s="275">
        <v>10</v>
      </c>
      <c r="P113" s="310"/>
    </row>
    <row r="114" spans="2:16" ht="16.5" customHeight="1" thickBot="1" x14ac:dyDescent="0.25">
      <c r="B114" s="1">
        <v>2.4460000000000002</v>
      </c>
      <c r="C114" s="275">
        <v>10.5</v>
      </c>
      <c r="P114" s="310"/>
    </row>
    <row r="115" spans="2:16" ht="16.5" customHeight="1" thickBot="1" x14ac:dyDescent="0.25">
      <c r="B115" s="1">
        <v>2.3039999999999998</v>
      </c>
      <c r="C115" s="275">
        <v>11</v>
      </c>
      <c r="P115" s="310"/>
    </row>
    <row r="116" spans="2:16" ht="16.5" customHeight="1" thickBot="1" x14ac:dyDescent="0.25">
      <c r="B116" s="1">
        <v>2.1779999999999999</v>
      </c>
      <c r="C116" s="275">
        <v>11.5</v>
      </c>
      <c r="P116" s="310"/>
    </row>
    <row r="117" spans="2:16" ht="16.5" customHeight="1" thickBot="1" x14ac:dyDescent="0.25">
      <c r="B117" s="1">
        <v>2.052</v>
      </c>
      <c r="C117" s="275">
        <v>12</v>
      </c>
      <c r="P117" s="310"/>
    </row>
    <row r="118" spans="2:16" ht="16.5" customHeight="1" thickBot="1" x14ac:dyDescent="0.25">
      <c r="B118" s="1">
        <v>1.9410000000000001</v>
      </c>
      <c r="C118" s="275">
        <v>12.5</v>
      </c>
      <c r="P118" s="310"/>
    </row>
    <row r="119" spans="2:16" ht="16.5" customHeight="1" thickBot="1" x14ac:dyDescent="0.25">
      <c r="B119" s="1">
        <v>1.8280000000000001</v>
      </c>
      <c r="C119" s="275">
        <v>13</v>
      </c>
      <c r="P119" s="310"/>
    </row>
    <row r="120" spans="2:16" ht="16.5" customHeight="1" thickBot="1" x14ac:dyDescent="0.25">
      <c r="B120" s="1">
        <v>1.7290000000000001</v>
      </c>
      <c r="C120" s="275">
        <v>13.5</v>
      </c>
      <c r="P120" s="310"/>
    </row>
    <row r="121" spans="2:16" ht="16.5" customHeight="1" thickBot="1" x14ac:dyDescent="0.25">
      <c r="B121" s="1">
        <v>1.6279999999999999</v>
      </c>
      <c r="C121" s="275">
        <v>14</v>
      </c>
      <c r="P121" s="310"/>
    </row>
    <row r="122" spans="2:16" x14ac:dyDescent="0.2">
      <c r="P122" s="310"/>
    </row>
    <row r="123" spans="2:16" x14ac:dyDescent="0.2">
      <c r="P123" s="310"/>
    </row>
    <row r="124" spans="2:16" x14ac:dyDescent="0.2">
      <c r="P124" s="310"/>
    </row>
    <row r="125" spans="2:16" x14ac:dyDescent="0.2">
      <c r="P125" s="310"/>
    </row>
    <row r="126" spans="2:16" x14ac:dyDescent="0.2">
      <c r="P126" s="310"/>
    </row>
    <row r="127" spans="2:16" x14ac:dyDescent="0.2">
      <c r="P127" s="310"/>
    </row>
    <row r="128" spans="2:16" x14ac:dyDescent="0.2">
      <c r="P128" s="310"/>
    </row>
    <row r="129" spans="2:16" x14ac:dyDescent="0.2">
      <c r="G129" s="170"/>
      <c r="H129" s="170"/>
      <c r="I129" s="170"/>
      <c r="J129" s="170"/>
      <c r="K129" s="170"/>
      <c r="L129" s="170"/>
      <c r="M129" s="170"/>
      <c r="N129" s="170"/>
      <c r="P129" s="310"/>
    </row>
    <row r="130" spans="2:16" ht="13.5" customHeight="1" thickBot="1" x14ac:dyDescent="0.25">
      <c r="G130" s="170"/>
      <c r="H130" s="170"/>
      <c r="I130" s="170"/>
      <c r="J130" s="170"/>
      <c r="K130" s="170"/>
      <c r="L130" s="170"/>
      <c r="M130" s="170"/>
      <c r="N130" s="170"/>
      <c r="P130" s="310"/>
    </row>
    <row r="131" spans="2:16" ht="13.5" customHeight="1" thickBot="1" x14ac:dyDescent="0.25">
      <c r="B131" s="276" t="s">
        <v>135</v>
      </c>
      <c r="C131" s="277">
        <v>2</v>
      </c>
      <c r="D131" s="278" t="s">
        <v>136</v>
      </c>
      <c r="G131" s="170"/>
      <c r="H131" s="170"/>
      <c r="I131" s="170"/>
      <c r="J131" s="170"/>
      <c r="K131" s="170"/>
      <c r="L131" s="170"/>
      <c r="M131" s="170"/>
      <c r="N131" s="170"/>
      <c r="P131" s="310"/>
    </row>
    <row r="132" spans="2:16" x14ac:dyDescent="0.2">
      <c r="G132" s="170"/>
      <c r="H132" s="170"/>
      <c r="I132" s="170"/>
      <c r="J132" s="170"/>
      <c r="K132" s="170"/>
      <c r="L132" s="170"/>
      <c r="M132" s="170"/>
      <c r="N132" s="170"/>
      <c r="P132" s="310"/>
    </row>
    <row r="133" spans="2:16" x14ac:dyDescent="0.2">
      <c r="G133" s="170"/>
      <c r="H133" s="170"/>
      <c r="I133" s="170"/>
      <c r="J133" s="170"/>
      <c r="K133" s="170"/>
      <c r="L133" s="170"/>
      <c r="M133" s="170"/>
      <c r="N133" s="170"/>
    </row>
    <row r="134" spans="2:16" x14ac:dyDescent="0.2">
      <c r="G134" s="170"/>
      <c r="H134" s="170"/>
      <c r="I134" s="170"/>
      <c r="J134" s="170"/>
      <c r="K134" s="170"/>
      <c r="L134" s="170"/>
      <c r="M134" s="170"/>
      <c r="N134" s="170"/>
    </row>
    <row r="135" spans="2:16" x14ac:dyDescent="0.2">
      <c r="G135" s="170"/>
      <c r="H135" s="170"/>
      <c r="I135" s="170"/>
      <c r="J135" s="170"/>
      <c r="K135" s="170"/>
      <c r="L135" s="170"/>
      <c r="M135" s="170"/>
      <c r="N135" s="170"/>
    </row>
    <row r="136" spans="2:16" x14ac:dyDescent="0.2">
      <c r="G136" s="170"/>
      <c r="H136" s="170"/>
      <c r="I136" s="170"/>
      <c r="J136" s="170"/>
      <c r="K136" s="170"/>
      <c r="L136" s="170"/>
      <c r="M136" s="170"/>
      <c r="N136" s="170"/>
    </row>
    <row r="137" spans="2:16" x14ac:dyDescent="0.2">
      <c r="G137" s="170"/>
      <c r="H137" s="170"/>
      <c r="I137" s="170"/>
      <c r="J137" s="170"/>
      <c r="K137" s="170"/>
      <c r="L137" s="170"/>
      <c r="M137" s="170"/>
      <c r="N137" s="170"/>
    </row>
    <row r="138" spans="2:16" x14ac:dyDescent="0.2">
      <c r="G138" s="170"/>
      <c r="H138" s="170"/>
      <c r="I138" s="170"/>
      <c r="J138" s="170"/>
      <c r="K138" s="170"/>
      <c r="L138" s="170"/>
      <c r="M138" s="170"/>
      <c r="N138" s="170"/>
    </row>
    <row r="139" spans="2:16" x14ac:dyDescent="0.2">
      <c r="G139" s="170"/>
      <c r="H139" s="170"/>
      <c r="I139" s="170"/>
      <c r="J139" s="170"/>
      <c r="K139" s="170"/>
      <c r="L139" s="170"/>
      <c r="M139" s="170"/>
      <c r="N139" s="170"/>
    </row>
    <row r="140" spans="2:16" x14ac:dyDescent="0.2">
      <c r="G140" s="170"/>
      <c r="H140" s="170"/>
      <c r="I140" s="170"/>
      <c r="J140" s="170"/>
      <c r="K140" s="170"/>
      <c r="L140" s="170"/>
      <c r="M140" s="170"/>
      <c r="N140" s="170"/>
    </row>
    <row r="141" spans="2:16" x14ac:dyDescent="0.2">
      <c r="G141" s="170"/>
      <c r="H141" s="170"/>
      <c r="I141" s="170"/>
      <c r="J141" s="170"/>
      <c r="K141" s="170"/>
      <c r="L141" s="170"/>
      <c r="M141" s="170"/>
      <c r="N141" s="170"/>
    </row>
    <row r="142" spans="2:16" x14ac:dyDescent="0.2">
      <c r="G142" s="170"/>
      <c r="H142" s="170"/>
      <c r="I142" s="170"/>
      <c r="J142" s="170"/>
      <c r="K142" s="170"/>
      <c r="L142" s="170"/>
      <c r="M142" s="170"/>
      <c r="N142" s="170"/>
    </row>
    <row r="143" spans="2:16" x14ac:dyDescent="0.2">
      <c r="G143" s="170"/>
      <c r="H143" s="170"/>
      <c r="I143" s="170"/>
      <c r="J143" s="170"/>
      <c r="K143" s="170"/>
      <c r="L143" s="170"/>
      <c r="M143" s="170"/>
      <c r="N143" s="170"/>
    </row>
    <row r="144" spans="2:16" x14ac:dyDescent="0.2">
      <c r="G144" s="170"/>
      <c r="H144" s="170"/>
      <c r="I144" s="170"/>
      <c r="J144" s="170"/>
      <c r="K144" s="170"/>
      <c r="L144" s="170"/>
      <c r="M144" s="170"/>
      <c r="N144" s="170"/>
    </row>
    <row r="145" spans="7:14" x14ac:dyDescent="0.2">
      <c r="G145" s="170"/>
      <c r="H145" s="170"/>
      <c r="I145" s="170"/>
      <c r="J145" s="170"/>
      <c r="K145" s="170"/>
      <c r="L145" s="170"/>
      <c r="M145" s="170"/>
      <c r="N145" s="170"/>
    </row>
    <row r="146" spans="7:14" x14ac:dyDescent="0.2">
      <c r="G146" s="170"/>
      <c r="H146" s="170"/>
      <c r="I146" s="170"/>
      <c r="J146" s="170"/>
      <c r="K146" s="170"/>
      <c r="L146" s="170"/>
      <c r="M146" s="170"/>
      <c r="N146" s="170"/>
    </row>
    <row r="147" spans="7:14" x14ac:dyDescent="0.2">
      <c r="G147" s="170"/>
      <c r="H147" s="170"/>
      <c r="I147" s="170"/>
      <c r="J147" s="170"/>
      <c r="K147" s="170"/>
      <c r="L147" s="170"/>
      <c r="M147" s="170"/>
      <c r="N147" s="170"/>
    </row>
    <row r="148" spans="7:14" x14ac:dyDescent="0.2">
      <c r="G148" s="170"/>
      <c r="H148" s="170"/>
      <c r="I148" s="170"/>
      <c r="J148" s="170"/>
      <c r="K148" s="170"/>
      <c r="L148" s="170"/>
      <c r="M148" s="170"/>
      <c r="N148" s="170"/>
    </row>
    <row r="149" spans="7:14" x14ac:dyDescent="0.2">
      <c r="G149" s="170"/>
      <c r="H149" s="170"/>
      <c r="I149" s="170"/>
      <c r="J149" s="170"/>
      <c r="K149" s="170"/>
      <c r="L149" s="170"/>
      <c r="M149" s="170"/>
      <c r="N149" s="170"/>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conditionalFormatting sqref="W8:AC8">
    <cfRule type="expression" dxfId="5" priority="3">
      <formula>#REF!=1</formula>
    </cfRule>
  </conditionalFormatting>
  <conditionalFormatting sqref="T50:U50">
    <cfRule type="expression" dxfId="4" priority="2">
      <formula>#REF!=1</formula>
    </cfRule>
  </conditionalFormatting>
  <conditionalFormatting sqref="Q52:T52">
    <cfRule type="expression" dxfId="3" priority="1">
      <formula>#REF!=1</formula>
    </cfRule>
  </conditionalFormatting>
  <dataValidations disablePrompts="1" count="1">
    <dataValidation type="list" allowBlank="1" showInputMessage="1" showErrorMessage="1" sqref="R6" xr:uid="{00000000-0002-0000-0100-000000000000}">
      <formula1>$AA$4:$AA$6</formula1>
    </dataValidation>
  </dataValidations>
  <pageMargins left="0.51181102362204722" right="0.51181102362204722" top="0.78740157480314965" bottom="0.78740157480314965" header="0.31496062992125978" footer="0.31496062992125978"/>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ransitionEvaluation="1" codeName="Planilha4">
    <tabColor rgb="FF006092"/>
    <pageSetUpPr fitToPage="1"/>
  </sheetPr>
  <dimension ref="A1:AK149"/>
  <sheetViews>
    <sheetView workbookViewId="0">
      <selection activeCell="L14" sqref="L14"/>
    </sheetView>
  </sheetViews>
  <sheetFormatPr defaultColWidth="12.5703125" defaultRowHeight="12.75" x14ac:dyDescent="0.2"/>
  <cols>
    <col min="1" max="1" width="12.5703125" style="171" customWidth="1"/>
    <col min="2" max="2" width="12.7109375" style="171" customWidth="1"/>
    <col min="3" max="3" width="9.5703125" style="171" customWidth="1"/>
    <col min="4" max="4" width="10.140625" style="171" customWidth="1"/>
    <col min="5" max="5" width="10.5703125" style="171" customWidth="1"/>
    <col min="6" max="6" width="9.7109375" style="171" bestFit="1" customWidth="1"/>
    <col min="7" max="7" width="10" style="221" bestFit="1" customWidth="1"/>
    <col min="8" max="8" width="10" style="221" customWidth="1"/>
    <col min="9" max="9" width="10.42578125" style="221" bestFit="1" customWidth="1"/>
    <col min="10" max="10" width="10.28515625" style="221" bestFit="1" customWidth="1"/>
    <col min="11" max="11" width="11.140625" style="221" customWidth="1"/>
    <col min="12" max="14" width="15.7109375" style="221" customWidth="1"/>
    <col min="15" max="15" width="12.5703125" style="221" customWidth="1"/>
    <col min="16" max="16" width="17.42578125" style="170" customWidth="1"/>
    <col min="17" max="17" width="39.85546875" style="171" bestFit="1" customWidth="1"/>
    <col min="18" max="18" width="37.5703125" style="171" bestFit="1" customWidth="1"/>
    <col min="19" max="19" width="35.7109375" style="171" bestFit="1" customWidth="1"/>
    <col min="20" max="20" width="43.5703125" style="171" bestFit="1" customWidth="1"/>
    <col min="21" max="21" width="33.85546875" style="171" bestFit="1" customWidth="1"/>
    <col min="22" max="22" width="37.85546875" style="171" bestFit="1" customWidth="1"/>
    <col min="23" max="23" width="42.42578125" style="171" bestFit="1" customWidth="1"/>
    <col min="24" max="24" width="33.85546875" style="171" bestFit="1" customWidth="1"/>
    <col min="25" max="25" width="42.28515625" style="171" bestFit="1" customWidth="1"/>
    <col min="26" max="26" width="41.7109375" style="171" bestFit="1" customWidth="1"/>
    <col min="27" max="27" width="45.28515625" style="171" bestFit="1" customWidth="1"/>
    <col min="28" max="28" width="42.42578125" style="171" bestFit="1" customWidth="1"/>
    <col min="29" max="29" width="15.140625" style="171" bestFit="1" customWidth="1"/>
    <col min="30" max="30" width="24" style="171" bestFit="1" customWidth="1"/>
    <col min="31" max="31" width="23.28515625" style="171" customWidth="1"/>
    <col min="32" max="32" width="20.85546875" style="171" bestFit="1" customWidth="1"/>
    <col min="33" max="33" width="25.7109375" style="171" bestFit="1" customWidth="1"/>
    <col min="34" max="34" width="12.5703125" style="143" bestFit="1" customWidth="1"/>
    <col min="35" max="35" width="12.5703125" style="143" customWidth="1"/>
    <col min="36" max="37" width="12.5703125" style="171" customWidth="1"/>
    <col min="38" max="38" width="12.5703125" style="172" customWidth="1"/>
    <col min="39" max="16384" width="12.5703125" style="172"/>
  </cols>
  <sheetData>
    <row r="1" spans="1:37" ht="13.5" customHeight="1" thickBot="1" x14ac:dyDescent="0.25"/>
    <row r="2" spans="1:37" ht="15" x14ac:dyDescent="0.25">
      <c r="B2" s="111"/>
      <c r="C2" s="139"/>
      <c r="D2" s="343" t="s">
        <v>86</v>
      </c>
      <c r="E2" s="324"/>
      <c r="F2" s="324"/>
      <c r="G2" s="324"/>
      <c r="H2" s="319"/>
      <c r="I2" s="330" t="s">
        <v>1</v>
      </c>
      <c r="J2" s="324"/>
      <c r="K2" s="324"/>
      <c r="L2" s="319"/>
      <c r="M2" s="90" t="s">
        <v>2</v>
      </c>
      <c r="N2" s="222" t="s">
        <v>3</v>
      </c>
      <c r="P2" s="309"/>
      <c r="Q2" s="170"/>
      <c r="R2" s="170"/>
      <c r="S2" s="170"/>
      <c r="T2" s="170"/>
      <c r="U2" s="170"/>
      <c r="V2" s="170"/>
      <c r="W2" s="170"/>
      <c r="X2" s="170"/>
      <c r="Y2" s="170"/>
    </row>
    <row r="3" spans="1:37" s="173" customFormat="1" ht="16.5" customHeight="1" x14ac:dyDescent="0.25">
      <c r="A3" s="171"/>
      <c r="B3" s="112"/>
      <c r="C3" s="118"/>
      <c r="D3" s="341" t="s">
        <v>4</v>
      </c>
      <c r="E3" s="342"/>
      <c r="F3" s="342"/>
      <c r="G3" s="342"/>
      <c r="H3" s="328"/>
      <c r="I3" s="344">
        <f ca="1">TODAY()</f>
        <v>44907</v>
      </c>
      <c r="J3" s="342"/>
      <c r="K3" s="342"/>
      <c r="L3" s="328"/>
      <c r="M3" s="122" t="s">
        <v>87</v>
      </c>
      <c r="N3" s="154">
        <f>'OF RFE'!M3:N3</f>
        <v>0</v>
      </c>
      <c r="P3" s="342"/>
      <c r="Q3" s="170"/>
      <c r="R3" s="170"/>
      <c r="S3" s="170"/>
      <c r="T3" s="170"/>
      <c r="U3" s="170"/>
      <c r="V3" s="170"/>
      <c r="W3" s="144"/>
      <c r="X3" s="170"/>
      <c r="Y3" s="170"/>
      <c r="Z3" s="171"/>
      <c r="AA3" s="171"/>
      <c r="AB3" s="171"/>
      <c r="AC3" s="171"/>
      <c r="AD3" s="171"/>
      <c r="AE3" s="171"/>
      <c r="AF3" s="171"/>
      <c r="AG3" s="171"/>
      <c r="AH3" s="143"/>
      <c r="AI3" s="143"/>
      <c r="AJ3" s="175"/>
      <c r="AK3" s="175"/>
    </row>
    <row r="4" spans="1:37" s="173" customFormat="1" ht="17.25" customHeight="1" thickBot="1" x14ac:dyDescent="0.3">
      <c r="A4" s="171"/>
      <c r="B4" s="119"/>
      <c r="C4" s="121"/>
      <c r="D4" s="341" t="s">
        <v>158</v>
      </c>
      <c r="E4" s="342"/>
      <c r="F4" s="342"/>
      <c r="G4" s="342"/>
      <c r="H4" s="328"/>
      <c r="I4" s="123"/>
      <c r="J4" s="120"/>
      <c r="K4" s="120"/>
      <c r="L4" s="124"/>
      <c r="M4" s="123" t="s">
        <v>7</v>
      </c>
      <c r="N4" s="161" t="s">
        <v>8</v>
      </c>
      <c r="P4" s="175"/>
      <c r="Q4" s="170"/>
      <c r="R4" s="170"/>
      <c r="S4" s="170"/>
      <c r="T4" s="170"/>
      <c r="U4" s="170"/>
      <c r="V4" s="170"/>
      <c r="W4" s="144"/>
      <c r="X4" s="170"/>
      <c r="Y4" s="170"/>
      <c r="Z4" s="171"/>
      <c r="AA4" s="171"/>
      <c r="AB4" s="171"/>
      <c r="AC4" s="171"/>
      <c r="AD4" s="171"/>
      <c r="AE4" s="171"/>
      <c r="AF4" s="171"/>
      <c r="AG4" s="171"/>
      <c r="AH4" s="143"/>
      <c r="AI4" s="143"/>
      <c r="AJ4" s="175"/>
      <c r="AK4" s="175"/>
    </row>
    <row r="5" spans="1:37" s="173" customFormat="1" ht="16.5" customHeight="1" thickBot="1" x14ac:dyDescent="0.25">
      <c r="A5" s="171"/>
      <c r="B5" s="125"/>
      <c r="C5" s="126"/>
      <c r="D5" s="127"/>
      <c r="E5" s="127"/>
      <c r="F5" s="127"/>
      <c r="G5" s="127"/>
      <c r="H5" s="127"/>
      <c r="I5" s="127"/>
      <c r="J5" s="127"/>
      <c r="K5" s="127"/>
      <c r="L5" s="128"/>
      <c r="M5" s="127"/>
      <c r="N5" s="129"/>
      <c r="P5" s="309"/>
      <c r="Q5" s="144"/>
      <c r="R5" s="144"/>
      <c r="S5" s="144"/>
      <c r="T5" s="144"/>
      <c r="U5" s="144"/>
      <c r="V5" s="144"/>
      <c r="W5" s="144"/>
      <c r="X5" s="170"/>
      <c r="Y5" s="170"/>
      <c r="Z5" s="171"/>
      <c r="AA5" s="171"/>
      <c r="AB5" s="171"/>
      <c r="AC5" s="171"/>
      <c r="AD5" s="171"/>
      <c r="AE5" s="171"/>
      <c r="AF5" s="171"/>
      <c r="AG5" s="171"/>
      <c r="AH5" s="143"/>
      <c r="AI5" s="143"/>
      <c r="AJ5" s="175"/>
      <c r="AK5" s="175"/>
    </row>
    <row r="6" spans="1:37" s="173" customFormat="1" ht="16.5" customHeight="1" x14ac:dyDescent="0.2">
      <c r="A6" s="171"/>
      <c r="B6" s="113"/>
      <c r="C6" s="125" t="s">
        <v>12</v>
      </c>
      <c r="D6" s="223"/>
      <c r="E6" s="127" t="s">
        <v>14</v>
      </c>
      <c r="F6" s="164"/>
      <c r="G6" s="165" t="s">
        <v>15</v>
      </c>
      <c r="H6" s="57"/>
      <c r="I6" s="59" t="s">
        <v>89</v>
      </c>
      <c r="K6" s="59" t="s">
        <v>90</v>
      </c>
      <c r="N6" s="224"/>
      <c r="P6" s="342"/>
      <c r="Q6" s="175"/>
      <c r="R6" s="175"/>
      <c r="S6" s="170"/>
      <c r="T6" s="170"/>
      <c r="U6" s="170"/>
      <c r="V6" s="170"/>
      <c r="W6" s="144"/>
      <c r="X6" s="170"/>
      <c r="Y6" s="170"/>
      <c r="Z6" s="171"/>
      <c r="AA6" s="171"/>
      <c r="AB6" s="171"/>
      <c r="AC6" s="171"/>
      <c r="AD6" s="171"/>
      <c r="AE6" s="171"/>
      <c r="AF6" s="171"/>
      <c r="AG6" s="171"/>
      <c r="AH6" s="143"/>
      <c r="AI6" s="143"/>
      <c r="AJ6" s="175"/>
      <c r="AK6" s="175"/>
    </row>
    <row r="7" spans="1:37" s="173" customFormat="1" ht="17.25" customHeight="1" thickBot="1" x14ac:dyDescent="0.25">
      <c r="A7" s="171"/>
      <c r="B7" s="53"/>
      <c r="C7" s="225" t="s">
        <v>17</v>
      </c>
      <c r="D7" s="166"/>
      <c r="E7" s="226" t="s">
        <v>18</v>
      </c>
      <c r="F7" s="167"/>
      <c r="G7" s="227" t="s">
        <v>19</v>
      </c>
      <c r="H7" s="56"/>
      <c r="I7" s="100">
        <v>42</v>
      </c>
      <c r="K7" s="228">
        <v>25.138374975000001</v>
      </c>
      <c r="N7" s="224"/>
      <c r="P7" s="175"/>
      <c r="Q7" s="175"/>
      <c r="R7" s="175"/>
      <c r="S7" s="170"/>
      <c r="T7" s="170"/>
      <c r="U7" s="170"/>
      <c r="V7" s="170"/>
      <c r="W7" s="144"/>
      <c r="X7" s="170"/>
      <c r="Y7" s="170"/>
      <c r="Z7" s="171"/>
      <c r="AA7" s="171"/>
      <c r="AB7" s="171"/>
      <c r="AC7" s="171"/>
      <c r="AD7" s="171"/>
      <c r="AE7" s="171"/>
      <c r="AF7" s="171"/>
      <c r="AG7" s="171"/>
      <c r="AH7" s="143"/>
      <c r="AI7" s="143"/>
      <c r="AJ7" s="175"/>
      <c r="AK7" s="175"/>
    </row>
    <row r="8" spans="1:37" s="173" customFormat="1" ht="17.25" customHeight="1" thickBot="1" x14ac:dyDescent="0.25">
      <c r="A8" s="171"/>
      <c r="B8" s="138"/>
      <c r="C8" s="66"/>
      <c r="D8" s="66"/>
      <c r="E8" s="66"/>
      <c r="F8" s="66"/>
      <c r="G8" s="99"/>
      <c r="H8" s="66"/>
      <c r="I8" s="66"/>
      <c r="J8" s="66"/>
      <c r="K8" s="66"/>
      <c r="L8" s="66"/>
      <c r="M8" s="66"/>
      <c r="N8" s="67"/>
      <c r="P8" s="309"/>
      <c r="Q8" s="144"/>
      <c r="R8" s="144"/>
      <c r="S8" s="144"/>
      <c r="T8" s="144"/>
      <c r="U8" s="144"/>
      <c r="V8" s="144"/>
      <c r="W8" s="144"/>
      <c r="X8" s="144"/>
      <c r="Y8" s="144"/>
      <c r="Z8" s="144"/>
      <c r="AA8" s="144"/>
      <c r="AB8" s="144"/>
      <c r="AC8" s="144"/>
      <c r="AD8" s="144"/>
      <c r="AE8" s="144"/>
      <c r="AF8" s="144"/>
      <c r="AG8" s="171"/>
      <c r="AH8" s="143"/>
      <c r="AI8" s="143"/>
      <c r="AJ8" s="175"/>
      <c r="AK8" s="175"/>
    </row>
    <row r="9" spans="1:37" s="173" customFormat="1" ht="17.25" customHeight="1" thickBot="1" x14ac:dyDescent="0.3">
      <c r="A9" s="175"/>
      <c r="B9" s="330" t="s">
        <v>20</v>
      </c>
      <c r="C9" s="324"/>
      <c r="D9" s="324"/>
      <c r="E9" s="324"/>
      <c r="F9" s="324"/>
      <c r="G9" s="324"/>
      <c r="H9" s="324"/>
      <c r="I9" s="324"/>
      <c r="J9" s="324"/>
      <c r="K9" s="324"/>
      <c r="L9" s="324"/>
      <c r="M9" s="324"/>
      <c r="N9" s="319"/>
      <c r="P9" s="342"/>
      <c r="Q9" s="175"/>
      <c r="R9" s="145"/>
      <c r="S9" s="170"/>
      <c r="T9" s="170"/>
      <c r="U9" s="170"/>
      <c r="V9" s="170"/>
      <c r="W9" s="144"/>
      <c r="X9" s="170"/>
      <c r="Y9" s="170"/>
      <c r="Z9" s="171"/>
      <c r="AA9" s="171"/>
      <c r="AB9" s="171"/>
      <c r="AC9" s="171"/>
      <c r="AD9" s="171"/>
      <c r="AE9" s="171"/>
      <c r="AF9" s="171"/>
      <c r="AG9" s="171"/>
      <c r="AH9" s="143"/>
      <c r="AI9" s="143"/>
      <c r="AJ9" s="175"/>
      <c r="AK9" s="175"/>
    </row>
    <row r="10" spans="1:37" ht="16.5" customHeight="1" x14ac:dyDescent="0.2">
      <c r="B10" s="229"/>
      <c r="C10" s="230"/>
      <c r="D10" s="230"/>
      <c r="E10" s="230"/>
      <c r="F10" s="230"/>
      <c r="G10" s="230"/>
      <c r="H10" s="230"/>
      <c r="I10" s="230"/>
      <c r="J10" s="230"/>
      <c r="K10" s="230"/>
      <c r="L10" s="230"/>
      <c r="M10" s="230"/>
      <c r="N10" s="231"/>
      <c r="Q10" s="175"/>
      <c r="R10" s="145"/>
      <c r="S10" s="170"/>
      <c r="T10" s="170"/>
      <c r="U10" s="170"/>
      <c r="V10" s="170"/>
      <c r="W10" s="144"/>
      <c r="X10" s="170"/>
      <c r="Y10" s="170"/>
    </row>
    <row r="11" spans="1:37" s="183" customFormat="1" ht="16.5" customHeight="1" x14ac:dyDescent="0.2">
      <c r="A11" s="182"/>
      <c r="B11" s="232"/>
      <c r="C11" s="177" t="s">
        <v>91</v>
      </c>
      <c r="E11" s="177" t="s">
        <v>92</v>
      </c>
      <c r="G11" s="221" t="s">
        <v>93</v>
      </c>
      <c r="I11" s="177" t="s">
        <v>94</v>
      </c>
      <c r="K11" s="177" t="s">
        <v>95</v>
      </c>
      <c r="M11" s="177" t="s">
        <v>96</v>
      </c>
      <c r="N11" s="233"/>
      <c r="P11" s="309"/>
      <c r="Q11" s="144"/>
      <c r="R11" s="144"/>
      <c r="S11" s="144"/>
      <c r="T11" s="144"/>
      <c r="U11" s="144"/>
      <c r="V11" s="144"/>
      <c r="W11" s="144"/>
      <c r="X11" s="182"/>
      <c r="Y11" s="182"/>
      <c r="Z11" s="182"/>
      <c r="AA11" s="182"/>
      <c r="AB11" s="182"/>
      <c r="AC11" s="182"/>
      <c r="AD11" s="182"/>
      <c r="AE11" s="182"/>
      <c r="AF11" s="171"/>
      <c r="AG11" s="171"/>
      <c r="AH11" s="143"/>
      <c r="AI11" s="143"/>
      <c r="AJ11" s="182"/>
      <c r="AK11" s="182"/>
    </row>
    <row r="12" spans="1:37" s="188" customFormat="1" ht="16.5" customHeight="1" x14ac:dyDescent="0.2">
      <c r="A12" s="187"/>
      <c r="B12" s="232"/>
      <c r="C12" s="195" t="s">
        <v>159</v>
      </c>
      <c r="E12" s="140" t="s">
        <v>160</v>
      </c>
      <c r="G12" s="195" t="s">
        <v>99</v>
      </c>
      <c r="I12" s="179" t="s">
        <v>100</v>
      </c>
      <c r="K12" s="195" t="s">
        <v>196</v>
      </c>
      <c r="M12" s="234">
        <v>57.877099999999977</v>
      </c>
      <c r="N12" s="235"/>
      <c r="P12" s="345"/>
      <c r="Q12" s="175"/>
      <c r="R12" s="145"/>
      <c r="S12" s="170"/>
      <c r="T12" s="170"/>
      <c r="U12" s="171"/>
      <c r="V12" s="171"/>
      <c r="W12" s="171"/>
      <c r="X12" s="187"/>
      <c r="Y12" s="187"/>
      <c r="Z12" s="187"/>
      <c r="AA12" s="187"/>
      <c r="AB12" s="187"/>
      <c r="AC12" s="187"/>
      <c r="AD12" s="187"/>
      <c r="AE12" s="187"/>
      <c r="AF12" s="171"/>
      <c r="AG12" s="171"/>
      <c r="AH12" s="143"/>
      <c r="AI12" s="143"/>
      <c r="AJ12" s="187"/>
      <c r="AK12" s="187"/>
    </row>
    <row r="13" spans="1:37" ht="16.5" customHeight="1" x14ac:dyDescent="0.2">
      <c r="B13" s="232"/>
      <c r="C13" s="221"/>
      <c r="D13" s="221"/>
      <c r="E13" s="221"/>
      <c r="F13" s="221"/>
      <c r="N13" s="236"/>
      <c r="Q13" s="175"/>
      <c r="R13" s="145"/>
      <c r="S13" s="170"/>
      <c r="T13" s="170"/>
      <c r="U13" s="170"/>
      <c r="V13" s="170"/>
      <c r="W13" s="144"/>
      <c r="X13" s="170"/>
      <c r="Y13" s="170"/>
      <c r="AJ13" s="187"/>
    </row>
    <row r="14" spans="1:37" ht="15" customHeight="1" x14ac:dyDescent="0.2">
      <c r="B14" s="237"/>
      <c r="C14" s="177" t="s">
        <v>161</v>
      </c>
      <c r="K14" s="171" t="s">
        <v>102</v>
      </c>
      <c r="M14" s="221" t="s">
        <v>103</v>
      </c>
      <c r="N14" s="236"/>
      <c r="P14" s="309"/>
      <c r="Q14" s="144"/>
      <c r="R14" s="144"/>
      <c r="S14" s="144"/>
      <c r="T14" s="144"/>
      <c r="U14" s="144"/>
      <c r="V14" s="144"/>
      <c r="W14" s="144"/>
      <c r="X14" s="144"/>
      <c r="AJ14" s="187"/>
    </row>
    <row r="15" spans="1:37" ht="15" customHeight="1" x14ac:dyDescent="0.2">
      <c r="B15" s="238"/>
      <c r="C15" s="234">
        <v>950.82</v>
      </c>
      <c r="K15" s="234" t="s">
        <v>160</v>
      </c>
      <c r="M15" s="234" t="s">
        <v>162</v>
      </c>
      <c r="N15" s="236"/>
      <c r="P15" s="310"/>
      <c r="Q15" s="170"/>
      <c r="R15" s="170"/>
      <c r="S15" s="144"/>
      <c r="T15" s="170"/>
      <c r="U15" s="170"/>
      <c r="AJ15" s="187"/>
    </row>
    <row r="16" spans="1:37" ht="17.25" customHeight="1" thickBot="1" x14ac:dyDescent="0.25">
      <c r="B16" s="239"/>
      <c r="C16" s="240"/>
      <c r="D16" s="240"/>
      <c r="E16" s="240"/>
      <c r="F16" s="240"/>
      <c r="G16" s="240"/>
      <c r="H16" s="240"/>
      <c r="I16" s="240"/>
      <c r="J16" s="240"/>
      <c r="K16" s="240"/>
      <c r="L16" s="240"/>
      <c r="M16" s="240"/>
      <c r="N16" s="241"/>
      <c r="Q16" s="175"/>
      <c r="R16" s="145"/>
      <c r="S16" s="170"/>
      <c r="T16" s="170"/>
      <c r="U16" s="170"/>
      <c r="V16" s="170"/>
      <c r="W16" s="144"/>
      <c r="X16" s="170"/>
      <c r="Y16" s="170"/>
    </row>
    <row r="17" spans="1:25" ht="15.75" customHeight="1" thickBot="1" x14ac:dyDescent="0.3">
      <c r="B17" s="347" t="s">
        <v>105</v>
      </c>
      <c r="C17" s="316"/>
      <c r="D17" s="316"/>
      <c r="E17" s="316"/>
      <c r="F17" s="316"/>
      <c r="G17" s="316"/>
      <c r="H17" s="316"/>
      <c r="I17" s="316"/>
      <c r="J17" s="316"/>
      <c r="K17" s="316"/>
      <c r="L17" s="316"/>
      <c r="M17" s="316"/>
      <c r="N17" s="321"/>
      <c r="P17" s="309"/>
      <c r="Q17" s="144"/>
      <c r="R17" s="144"/>
      <c r="S17" s="144"/>
      <c r="T17" s="170"/>
      <c r="U17" s="170"/>
      <c r="V17" s="170"/>
      <c r="W17" s="144"/>
      <c r="X17" s="170"/>
      <c r="Y17" s="170"/>
    </row>
    <row r="18" spans="1:25" ht="17.25" customHeight="1" thickBot="1" x14ac:dyDescent="0.3">
      <c r="A18" s="172"/>
      <c r="B18" s="337" t="s">
        <v>106</v>
      </c>
      <c r="C18" s="313"/>
      <c r="D18" s="313"/>
      <c r="E18" s="313"/>
      <c r="F18" s="313"/>
      <c r="G18" s="313"/>
      <c r="H18" s="313"/>
      <c r="I18" s="313"/>
      <c r="J18" s="313"/>
      <c r="K18" s="314"/>
      <c r="L18" s="312" t="s">
        <v>107</v>
      </c>
      <c r="M18" s="324"/>
      <c r="N18" s="319"/>
      <c r="P18" s="310"/>
      <c r="Q18" s="175"/>
      <c r="R18" s="145"/>
      <c r="S18" s="170"/>
      <c r="T18" s="170"/>
      <c r="U18" s="170"/>
      <c r="V18" s="170"/>
      <c r="W18" s="144"/>
      <c r="X18" s="170"/>
      <c r="Y18" s="170"/>
    </row>
    <row r="19" spans="1:25" ht="17.25" customHeight="1" thickBot="1" x14ac:dyDescent="0.3">
      <c r="A19" s="172"/>
      <c r="B19" s="337" t="s">
        <v>108</v>
      </c>
      <c r="C19" s="313"/>
      <c r="D19" s="313"/>
      <c r="E19" s="313"/>
      <c r="F19" s="313"/>
      <c r="G19" s="314"/>
      <c r="H19" s="338" t="s">
        <v>85</v>
      </c>
      <c r="I19" s="339"/>
      <c r="J19" s="339"/>
      <c r="K19" s="340"/>
      <c r="L19" s="320"/>
      <c r="M19" s="316"/>
      <c r="N19" s="321"/>
      <c r="Q19" s="175"/>
      <c r="R19" s="145"/>
      <c r="S19" s="170"/>
      <c r="T19" s="170"/>
      <c r="U19" s="170"/>
      <c r="V19" s="170"/>
      <c r="W19" s="144"/>
      <c r="X19" s="170"/>
      <c r="Y19" s="170"/>
    </row>
    <row r="20" spans="1:25" ht="15.75" customHeight="1" thickBot="1" x14ac:dyDescent="0.3">
      <c r="A20" s="172"/>
      <c r="B20" s="242"/>
      <c r="C20" s="221"/>
      <c r="D20" s="221"/>
      <c r="E20" s="221"/>
      <c r="F20" s="221"/>
      <c r="G20" s="236"/>
      <c r="H20" s="243" t="s">
        <v>109</v>
      </c>
      <c r="I20" s="244" t="s">
        <v>110</v>
      </c>
      <c r="J20" s="245" t="s">
        <v>163</v>
      </c>
      <c r="K20" s="246" t="s">
        <v>112</v>
      </c>
      <c r="L20" s="337" t="s">
        <v>113</v>
      </c>
      <c r="M20" s="313"/>
      <c r="N20" s="314"/>
      <c r="P20" s="309"/>
      <c r="Q20" s="144"/>
      <c r="R20" s="144"/>
      <c r="S20" s="144"/>
      <c r="T20" s="144"/>
      <c r="U20" s="170"/>
      <c r="V20" s="170"/>
      <c r="W20" s="144"/>
      <c r="X20" s="170"/>
      <c r="Y20" s="170"/>
    </row>
    <row r="21" spans="1:25" ht="16.5" customHeight="1" x14ac:dyDescent="0.2">
      <c r="A21" s="172"/>
      <c r="B21" s="242"/>
      <c r="C21" s="221"/>
      <c r="D21" s="221"/>
      <c r="E21" s="221" t="s">
        <v>114</v>
      </c>
      <c r="F21" s="221" t="s">
        <v>115</v>
      </c>
      <c r="G21" s="236" t="s">
        <v>116</v>
      </c>
      <c r="H21" s="247">
        <v>1</v>
      </c>
      <c r="I21" s="248">
        <v>2</v>
      </c>
      <c r="J21" s="249">
        <v>43</v>
      </c>
      <c r="K21" s="250">
        <v>0</v>
      </c>
      <c r="L21" s="251"/>
      <c r="M21" s="252"/>
      <c r="N21" s="253"/>
      <c r="P21" s="310"/>
      <c r="Q21" s="175"/>
      <c r="R21" s="145"/>
      <c r="S21" s="170"/>
      <c r="T21" s="170"/>
      <c r="U21" s="170"/>
      <c r="V21" s="170"/>
      <c r="W21" s="144"/>
      <c r="X21" s="170"/>
      <c r="Y21" s="170"/>
    </row>
    <row r="22" spans="1:25" ht="15" customHeight="1" x14ac:dyDescent="0.2">
      <c r="A22" s="172"/>
      <c r="B22" s="242"/>
      <c r="C22" s="170" t="s">
        <v>117</v>
      </c>
      <c r="D22" s="170"/>
      <c r="E22" s="107">
        <f>F22*0.97</f>
        <v>2897.4764530796601</v>
      </c>
      <c r="F22" s="108">
        <f>($C$15/2)*PI()*2</f>
        <v>2987.0891268862474</v>
      </c>
      <c r="G22" s="137">
        <f>F22*1.03</f>
        <v>3076.7018006928347</v>
      </c>
      <c r="H22" s="247">
        <v>2</v>
      </c>
      <c r="I22" s="248">
        <v>3</v>
      </c>
      <c r="J22" s="249">
        <v>43</v>
      </c>
      <c r="K22" s="250">
        <v>1</v>
      </c>
      <c r="L22" s="254" t="s">
        <v>110</v>
      </c>
      <c r="M22" s="255" t="s">
        <v>118</v>
      </c>
      <c r="N22" s="256" t="s">
        <v>112</v>
      </c>
      <c r="P22" s="310"/>
      <c r="Q22" s="144"/>
      <c r="R22" s="144"/>
      <c r="S22" s="144"/>
      <c r="T22" s="144"/>
      <c r="U22" s="170"/>
      <c r="V22" s="170"/>
      <c r="W22" s="144"/>
      <c r="X22" s="170"/>
      <c r="Y22" s="170"/>
    </row>
    <row r="23" spans="1:25" ht="20.25" customHeight="1" x14ac:dyDescent="0.2">
      <c r="A23" s="172"/>
      <c r="B23" s="242"/>
      <c r="C23" s="221"/>
      <c r="D23" s="221"/>
      <c r="E23" s="221"/>
      <c r="F23" s="221"/>
      <c r="G23" s="236"/>
      <c r="H23" s="247"/>
      <c r="I23" s="248"/>
      <c r="J23" s="249"/>
      <c r="K23" s="250"/>
      <c r="L23" s="257">
        <v>1</v>
      </c>
      <c r="M23" s="258">
        <v>0</v>
      </c>
      <c r="N23" s="259">
        <v>3</v>
      </c>
      <c r="P23" s="310"/>
      <c r="Q23" s="175"/>
      <c r="R23" s="145"/>
      <c r="S23" s="170"/>
      <c r="T23" s="170"/>
      <c r="U23" s="170"/>
      <c r="V23" s="170"/>
      <c r="W23" s="144"/>
      <c r="X23" s="170"/>
      <c r="Y23" s="170"/>
    </row>
    <row r="24" spans="1:25" ht="20.25" customHeight="1" x14ac:dyDescent="0.2">
      <c r="A24" s="172"/>
      <c r="B24" s="242"/>
      <c r="C24" s="170" t="s">
        <v>119</v>
      </c>
      <c r="D24" s="170"/>
      <c r="E24" s="151">
        <f>F24*(1-($C$131/100))</f>
        <v>300.1921888</v>
      </c>
      <c r="F24" s="149">
        <v>306.31855999999999</v>
      </c>
      <c r="G24" s="142">
        <f>F24*(1+($C$131/100))</f>
        <v>312.44493119999998</v>
      </c>
      <c r="H24" s="247"/>
      <c r="I24" s="248"/>
      <c r="J24" s="249"/>
      <c r="K24" s="250"/>
      <c r="L24" s="257">
        <v>1</v>
      </c>
      <c r="M24" s="258">
        <v>1</v>
      </c>
      <c r="N24" s="259">
        <v>1</v>
      </c>
      <c r="Q24" s="175"/>
      <c r="R24" s="145"/>
      <c r="S24" s="170"/>
      <c r="T24" s="170"/>
      <c r="U24" s="170"/>
      <c r="V24" s="170"/>
      <c r="W24" s="144"/>
      <c r="X24" s="170"/>
      <c r="Y24" s="170"/>
    </row>
    <row r="25" spans="1:25" ht="20.25" customHeight="1" x14ac:dyDescent="0.2">
      <c r="A25" s="172"/>
      <c r="B25" s="242"/>
      <c r="C25" s="221"/>
      <c r="D25" s="221"/>
      <c r="E25" s="221"/>
      <c r="F25" s="170"/>
      <c r="G25" s="236"/>
      <c r="H25" s="247"/>
      <c r="I25" s="248"/>
      <c r="J25" s="249"/>
      <c r="K25" s="250"/>
      <c r="L25" s="257">
        <v>1</v>
      </c>
      <c r="M25" s="258">
        <v>2</v>
      </c>
      <c r="N25" s="259">
        <v>0</v>
      </c>
      <c r="P25" s="309"/>
      <c r="Q25" s="144"/>
      <c r="R25" s="144"/>
      <c r="S25" s="144"/>
      <c r="T25" s="144"/>
      <c r="U25" s="144"/>
      <c r="V25" s="170"/>
      <c r="W25" s="144"/>
      <c r="X25" s="170"/>
      <c r="Y25" s="170"/>
    </row>
    <row r="26" spans="1:25" ht="20.25" customHeight="1" x14ac:dyDescent="0.2">
      <c r="A26" s="172"/>
      <c r="B26" s="242"/>
      <c r="C26" s="170" t="s">
        <v>120</v>
      </c>
      <c r="D26" s="170"/>
      <c r="E26" s="151">
        <f>F26*(1-($C$131/100))</f>
        <v>3154.571833</v>
      </c>
      <c r="F26" s="149">
        <v>3218.9508500000002</v>
      </c>
      <c r="G26" s="142">
        <f>F26*(1+($C$131/100))</f>
        <v>3283.3298670000004</v>
      </c>
      <c r="H26" s="260"/>
      <c r="I26" s="248"/>
      <c r="J26" s="249"/>
      <c r="K26" s="250"/>
      <c r="L26" s="257">
        <v>1</v>
      </c>
      <c r="M26" s="258">
        <v>3</v>
      </c>
      <c r="N26" s="259">
        <v>0</v>
      </c>
      <c r="P26" s="310"/>
      <c r="Q26" s="175"/>
      <c r="R26" s="145"/>
      <c r="S26" s="170"/>
      <c r="T26" s="170"/>
      <c r="U26" s="170"/>
      <c r="V26" s="170"/>
      <c r="W26" s="144"/>
      <c r="X26" s="170"/>
      <c r="Y26" s="170"/>
    </row>
    <row r="27" spans="1:25" ht="20.25" customHeight="1" x14ac:dyDescent="0.2">
      <c r="A27" s="172"/>
      <c r="B27" s="242"/>
      <c r="H27" s="260"/>
      <c r="I27" s="248"/>
      <c r="J27" s="249"/>
      <c r="K27" s="250"/>
      <c r="L27" s="257">
        <v>1</v>
      </c>
      <c r="M27" s="258">
        <v>4</v>
      </c>
      <c r="N27" s="259">
        <v>0</v>
      </c>
      <c r="Q27" s="175"/>
      <c r="R27" s="145"/>
      <c r="S27" s="170"/>
      <c r="T27" s="170"/>
      <c r="U27" s="170"/>
      <c r="V27" s="170"/>
      <c r="W27" s="144"/>
      <c r="X27" s="170"/>
      <c r="Y27" s="170"/>
    </row>
    <row r="28" spans="1:25" ht="21" customHeight="1" thickBot="1" x14ac:dyDescent="0.25">
      <c r="A28" s="172"/>
      <c r="B28" s="261"/>
      <c r="C28" s="240"/>
      <c r="D28" s="240"/>
      <c r="E28" s="117"/>
      <c r="F28" s="117"/>
      <c r="G28" s="262"/>
      <c r="H28" s="247"/>
      <c r="I28" s="248"/>
      <c r="J28" s="249"/>
      <c r="K28" s="250"/>
      <c r="L28" s="257">
        <v>1</v>
      </c>
      <c r="M28" s="258">
        <v>5</v>
      </c>
      <c r="N28" s="259">
        <v>2</v>
      </c>
      <c r="P28" s="309"/>
      <c r="Q28" s="144"/>
      <c r="R28" s="144"/>
      <c r="S28" s="144"/>
      <c r="T28" s="144"/>
      <c r="U28" s="170"/>
      <c r="V28" s="170"/>
      <c r="W28" s="144"/>
      <c r="X28" s="170"/>
      <c r="Y28" s="170"/>
    </row>
    <row r="29" spans="1:25" ht="15.75" customHeight="1" thickBot="1" x14ac:dyDescent="0.3">
      <c r="A29" s="172"/>
      <c r="B29" s="337" t="s">
        <v>121</v>
      </c>
      <c r="C29" s="313"/>
      <c r="D29" s="313"/>
      <c r="E29" s="313"/>
      <c r="F29" s="313"/>
      <c r="G29" s="313"/>
      <c r="H29" s="313"/>
      <c r="I29" s="313"/>
      <c r="J29" s="313"/>
      <c r="K29" s="314"/>
      <c r="L29" s="257"/>
      <c r="M29" s="258"/>
      <c r="N29" s="259"/>
      <c r="P29" s="310"/>
      <c r="Q29" s="175"/>
      <c r="R29" s="145"/>
      <c r="S29" s="170"/>
      <c r="T29" s="170"/>
      <c r="U29" s="170"/>
      <c r="V29" s="170"/>
      <c r="W29" s="144"/>
      <c r="X29" s="170"/>
      <c r="Y29" s="170"/>
    </row>
    <row r="30" spans="1:25" ht="15.75" customHeight="1" thickBot="1" x14ac:dyDescent="0.3">
      <c r="A30" s="172"/>
      <c r="B30" s="337" t="s">
        <v>108</v>
      </c>
      <c r="C30" s="313"/>
      <c r="D30" s="313"/>
      <c r="E30" s="313"/>
      <c r="F30" s="313"/>
      <c r="G30" s="314"/>
      <c r="H30" s="338" t="s">
        <v>85</v>
      </c>
      <c r="I30" s="339"/>
      <c r="J30" s="339"/>
      <c r="K30" s="340"/>
      <c r="L30" s="257"/>
      <c r="M30" s="258"/>
      <c r="N30" s="259"/>
      <c r="Q30" s="175"/>
      <c r="R30" s="145"/>
      <c r="S30" s="170"/>
      <c r="T30" s="170"/>
      <c r="U30" s="170"/>
      <c r="V30" s="170"/>
      <c r="W30" s="144"/>
      <c r="X30" s="170"/>
      <c r="Y30" s="170"/>
    </row>
    <row r="31" spans="1:25" ht="21" customHeight="1" thickBot="1" x14ac:dyDescent="0.25">
      <c r="A31" s="172"/>
      <c r="B31" s="263"/>
      <c r="C31" s="230"/>
      <c r="D31" s="230"/>
      <c r="E31" s="230"/>
      <c r="F31" s="230"/>
      <c r="G31" s="231"/>
      <c r="H31" s="243" t="s">
        <v>109</v>
      </c>
      <c r="I31" s="244" t="s">
        <v>110</v>
      </c>
      <c r="J31" s="245" t="s">
        <v>164</v>
      </c>
      <c r="K31" s="246" t="s">
        <v>112</v>
      </c>
      <c r="L31" s="257"/>
      <c r="M31" s="258"/>
      <c r="N31" s="259"/>
      <c r="P31" s="309"/>
      <c r="Q31" s="144"/>
      <c r="R31" s="144"/>
    </row>
    <row r="32" spans="1:25" ht="20.25" customHeight="1" x14ac:dyDescent="0.2">
      <c r="A32" s="172"/>
      <c r="B32" s="242"/>
      <c r="C32" s="221"/>
      <c r="D32" s="221"/>
      <c r="E32" s="221" t="s">
        <v>114</v>
      </c>
      <c r="F32" s="221" t="s">
        <v>115</v>
      </c>
      <c r="G32" s="236" t="s">
        <v>116</v>
      </c>
      <c r="H32" s="247">
        <v>1</v>
      </c>
      <c r="I32" s="248">
        <v>4</v>
      </c>
      <c r="J32" s="249">
        <v>43</v>
      </c>
      <c r="K32" s="248">
        <v>5</v>
      </c>
      <c r="L32" s="257"/>
      <c r="M32" s="258"/>
      <c r="N32" s="259"/>
      <c r="P32" s="310"/>
      <c r="Q32" s="175"/>
      <c r="R32" s="145"/>
      <c r="S32" s="170"/>
      <c r="T32" s="170"/>
      <c r="U32" s="170"/>
      <c r="V32" s="170"/>
      <c r="W32" s="144"/>
      <c r="X32" s="170"/>
      <c r="Y32" s="170"/>
    </row>
    <row r="33" spans="1:28" ht="20.25" customHeight="1" x14ac:dyDescent="0.2">
      <c r="A33" s="172"/>
      <c r="B33" s="242"/>
      <c r="C33" s="170"/>
      <c r="D33" s="170"/>
      <c r="E33" s="107"/>
      <c r="F33" s="108"/>
      <c r="G33" s="137"/>
      <c r="H33" s="247">
        <v>2</v>
      </c>
      <c r="I33" s="248">
        <v>5</v>
      </c>
      <c r="J33" s="249">
        <v>43</v>
      </c>
      <c r="K33" s="248">
        <v>0</v>
      </c>
      <c r="L33" s="257"/>
      <c r="M33" s="258"/>
      <c r="N33" s="259"/>
      <c r="Q33" s="175"/>
      <c r="R33" s="145"/>
      <c r="S33" s="170"/>
      <c r="T33" s="170"/>
      <c r="U33" s="170"/>
      <c r="V33" s="170"/>
      <c r="W33" s="144"/>
      <c r="X33" s="170"/>
      <c r="Y33" s="170"/>
    </row>
    <row r="34" spans="1:28" ht="20.25" customHeight="1" x14ac:dyDescent="0.2">
      <c r="A34" s="172"/>
      <c r="B34" s="242"/>
      <c r="C34" s="221"/>
      <c r="D34" s="221"/>
      <c r="E34" s="221"/>
      <c r="F34" s="221"/>
      <c r="G34" s="236"/>
      <c r="H34" s="247"/>
      <c r="I34" s="248"/>
      <c r="J34" s="249"/>
      <c r="K34" s="248"/>
      <c r="L34" s="257"/>
      <c r="M34" s="258"/>
      <c r="N34" s="259"/>
      <c r="P34" s="309"/>
      <c r="Q34" s="144"/>
      <c r="R34" s="144"/>
      <c r="S34" s="144"/>
      <c r="T34" s="144"/>
      <c r="U34" s="144"/>
      <c r="V34" s="144"/>
      <c r="W34" s="144"/>
      <c r="X34" s="144"/>
      <c r="Y34" s="170"/>
    </row>
    <row r="35" spans="1:28" ht="16.5" customHeight="1" x14ac:dyDescent="0.2">
      <c r="A35" s="172"/>
      <c r="B35" s="242"/>
      <c r="C35" s="170" t="str">
        <f>C24</f>
        <v>Altura da camada</v>
      </c>
      <c r="D35" s="170"/>
      <c r="E35" s="151">
        <f>F35*(1-($C$131/100))</f>
        <v>296.7543488</v>
      </c>
      <c r="F35" s="149">
        <v>302.81056000000001</v>
      </c>
      <c r="G35" s="142">
        <f>F35*(1+($C$131/100))</f>
        <v>308.86677120000002</v>
      </c>
      <c r="H35" s="247"/>
      <c r="I35" s="248"/>
      <c r="J35" s="249"/>
      <c r="K35" s="248"/>
      <c r="L35" s="264"/>
      <c r="M35" s="255"/>
      <c r="N35" s="265"/>
      <c r="P35" s="310"/>
      <c r="Q35" s="175"/>
      <c r="R35" s="145"/>
      <c r="S35" s="170"/>
      <c r="T35" s="170"/>
      <c r="U35" s="170"/>
      <c r="V35" s="170"/>
      <c r="W35" s="144"/>
      <c r="X35" s="170"/>
      <c r="Y35" s="170"/>
    </row>
    <row r="36" spans="1:28" ht="15" customHeight="1" x14ac:dyDescent="0.2">
      <c r="A36" s="172"/>
      <c r="B36" s="242"/>
      <c r="C36" s="221"/>
      <c r="D36" s="221"/>
      <c r="E36" s="221"/>
      <c r="F36" s="170"/>
      <c r="G36" s="236"/>
      <c r="H36" s="247"/>
      <c r="I36" s="248"/>
      <c r="J36" s="249"/>
      <c r="K36" s="248"/>
      <c r="L36" s="130"/>
      <c r="M36" s="98"/>
      <c r="N36" s="114"/>
      <c r="P36" s="310"/>
      <c r="Q36" s="144"/>
      <c r="R36" s="144"/>
      <c r="S36" s="144"/>
      <c r="T36" s="144"/>
      <c r="U36" s="144"/>
      <c r="V36" s="144"/>
      <c r="W36" s="144"/>
      <c r="X36" s="144"/>
      <c r="Y36" s="144"/>
      <c r="Z36" s="144"/>
      <c r="AA36" s="144"/>
      <c r="AB36" s="144"/>
    </row>
    <row r="37" spans="1:28" ht="16.5" customHeight="1" x14ac:dyDescent="0.2">
      <c r="A37" s="172"/>
      <c r="B37" s="242"/>
      <c r="C37" s="170" t="str">
        <f>C26</f>
        <v>Perimetro</v>
      </c>
      <c r="D37" s="170"/>
      <c r="E37" s="151">
        <f>F37*(1-($C$131/100))</f>
        <v>3173.2784944</v>
      </c>
      <c r="F37" s="149">
        <v>3238.03928</v>
      </c>
      <c r="G37" s="142">
        <f>F37*(1+($C$131/100))</f>
        <v>3302.8000655999999</v>
      </c>
      <c r="H37" s="247"/>
      <c r="I37" s="248"/>
      <c r="J37" s="249"/>
      <c r="K37" s="248"/>
      <c r="L37" s="266"/>
      <c r="M37" s="98"/>
      <c r="N37" s="267"/>
      <c r="P37" s="310"/>
      <c r="Q37" s="175"/>
      <c r="R37" s="145"/>
      <c r="S37" s="170"/>
      <c r="T37" s="170"/>
      <c r="U37" s="170"/>
      <c r="V37" s="170"/>
      <c r="W37" s="144"/>
      <c r="X37" s="170"/>
      <c r="Y37" s="170"/>
    </row>
    <row r="38" spans="1:28" ht="17.25" customHeight="1" thickBot="1" x14ac:dyDescent="0.25">
      <c r="A38" s="172"/>
      <c r="B38" s="242"/>
      <c r="H38" s="260"/>
      <c r="I38" s="248"/>
      <c r="J38" s="249"/>
      <c r="K38" s="248"/>
      <c r="L38" s="131"/>
      <c r="M38" s="99"/>
      <c r="N38" s="132"/>
      <c r="Q38" s="175"/>
      <c r="R38" s="145"/>
      <c r="S38" s="170"/>
      <c r="T38" s="170"/>
      <c r="U38" s="170"/>
      <c r="V38" s="170"/>
      <c r="W38" s="144"/>
      <c r="X38" s="170"/>
      <c r="Y38" s="170"/>
    </row>
    <row r="39" spans="1:28" ht="15.75" customHeight="1" thickBot="1" x14ac:dyDescent="0.25">
      <c r="A39" s="172"/>
      <c r="B39" s="261"/>
      <c r="C39" s="240"/>
      <c r="D39" s="240"/>
      <c r="E39" s="117"/>
      <c r="F39" s="117"/>
      <c r="G39" s="262"/>
      <c r="H39" s="247"/>
      <c r="I39" s="248"/>
      <c r="J39" s="249"/>
      <c r="K39" s="248"/>
      <c r="L39" s="133"/>
      <c r="M39" s="134"/>
      <c r="N39" s="135"/>
      <c r="P39" s="309"/>
      <c r="Q39" s="144"/>
      <c r="R39" s="144"/>
      <c r="S39" s="170"/>
      <c r="T39" s="170"/>
      <c r="U39" s="170"/>
      <c r="V39" s="170"/>
      <c r="W39" s="144"/>
      <c r="X39" s="170"/>
      <c r="Y39" s="170"/>
    </row>
    <row r="40" spans="1:28" ht="15.75" customHeight="1" thickBot="1" x14ac:dyDescent="0.3">
      <c r="A40" s="172"/>
      <c r="B40" s="337" t="s">
        <v>123</v>
      </c>
      <c r="C40" s="313"/>
      <c r="D40" s="313"/>
      <c r="E40" s="313"/>
      <c r="F40" s="313"/>
      <c r="G40" s="313"/>
      <c r="H40" s="313"/>
      <c r="I40" s="313"/>
      <c r="J40" s="313"/>
      <c r="K40" s="314"/>
      <c r="L40" s="53" t="s">
        <v>7</v>
      </c>
      <c r="M40" s="109"/>
      <c r="N40" s="115"/>
      <c r="P40" s="310"/>
      <c r="Q40" s="175"/>
      <c r="R40" s="145"/>
      <c r="S40" s="170"/>
      <c r="T40" s="170"/>
      <c r="U40" s="170"/>
      <c r="V40" s="170"/>
      <c r="W40" s="144"/>
      <c r="X40" s="170"/>
      <c r="Y40" s="170"/>
    </row>
    <row r="41" spans="1:28" ht="15.75" customHeight="1" thickBot="1" x14ac:dyDescent="0.3">
      <c r="A41" s="172"/>
      <c r="B41" s="337" t="s">
        <v>108</v>
      </c>
      <c r="C41" s="313"/>
      <c r="D41" s="313"/>
      <c r="E41" s="313"/>
      <c r="F41" s="313"/>
      <c r="G41" s="314"/>
      <c r="H41" s="338" t="s">
        <v>85</v>
      </c>
      <c r="I41" s="339"/>
      <c r="J41" s="339"/>
      <c r="K41" s="340"/>
      <c r="L41" s="266"/>
      <c r="M41" s="170"/>
      <c r="N41" s="267"/>
      <c r="Q41" s="175"/>
      <c r="R41" s="145"/>
      <c r="S41" s="170"/>
      <c r="T41" s="170"/>
      <c r="U41" s="170"/>
      <c r="V41" s="170"/>
      <c r="W41" s="144"/>
      <c r="X41" s="170"/>
      <c r="Y41" s="170"/>
    </row>
    <row r="42" spans="1:28" ht="15.75" customHeight="1" thickBot="1" x14ac:dyDescent="0.3">
      <c r="A42" s="172"/>
      <c r="B42" s="263"/>
      <c r="C42" s="230"/>
      <c r="D42" s="230"/>
      <c r="E42" s="230"/>
      <c r="F42" s="230"/>
      <c r="G42" s="231"/>
      <c r="H42" s="243" t="s">
        <v>109</v>
      </c>
      <c r="I42" s="244" t="s">
        <v>110</v>
      </c>
      <c r="J42" s="245" t="s">
        <v>165</v>
      </c>
      <c r="K42" s="246" t="s">
        <v>112</v>
      </c>
      <c r="L42" s="337" t="s">
        <v>78</v>
      </c>
      <c r="M42" s="313"/>
      <c r="N42" s="314"/>
      <c r="P42" s="309"/>
      <c r="Q42" s="144"/>
      <c r="R42" s="144"/>
      <c r="S42" s="144"/>
      <c r="T42" s="144"/>
      <c r="U42" s="144"/>
      <c r="V42" s="144"/>
      <c r="W42" s="144"/>
      <c r="X42" s="170"/>
      <c r="Y42" s="170"/>
    </row>
    <row r="43" spans="1:28" ht="16.5" customHeight="1" x14ac:dyDescent="0.2">
      <c r="A43" s="172"/>
      <c r="B43" s="242"/>
      <c r="C43" s="221"/>
      <c r="D43" s="221"/>
      <c r="E43" s="221" t="s">
        <v>114</v>
      </c>
      <c r="F43" s="221" t="s">
        <v>115</v>
      </c>
      <c r="G43" s="236" t="s">
        <v>116</v>
      </c>
      <c r="H43" s="247">
        <v>1</v>
      </c>
      <c r="I43" s="248">
        <v>0</v>
      </c>
      <c r="J43" s="249">
        <v>42</v>
      </c>
      <c r="K43" s="248">
        <v>5</v>
      </c>
      <c r="L43" s="130"/>
      <c r="M43" s="98"/>
      <c r="N43" s="114"/>
      <c r="P43" s="310"/>
      <c r="Q43" s="175"/>
      <c r="R43" s="145"/>
      <c r="S43" s="170"/>
      <c r="T43" s="170"/>
      <c r="U43" s="170"/>
      <c r="V43" s="170"/>
      <c r="W43" s="144"/>
      <c r="X43" s="170"/>
      <c r="Y43" s="170"/>
    </row>
    <row r="44" spans="1:28" ht="15" customHeight="1" x14ac:dyDescent="0.2">
      <c r="A44" s="172"/>
      <c r="B44" s="242"/>
      <c r="C44" s="170"/>
      <c r="D44" s="170"/>
      <c r="E44" s="107"/>
      <c r="F44" s="108"/>
      <c r="G44" s="137"/>
      <c r="H44" s="247">
        <v>2</v>
      </c>
      <c r="I44" s="248">
        <v>1</v>
      </c>
      <c r="J44" s="249">
        <v>42</v>
      </c>
      <c r="K44" s="248">
        <v>0</v>
      </c>
      <c r="L44" s="136"/>
      <c r="M44" s="110"/>
      <c r="N44" s="116"/>
      <c r="T44" s="170"/>
      <c r="U44" s="170"/>
      <c r="V44" s="170"/>
      <c r="W44" s="144"/>
      <c r="X44" s="170"/>
      <c r="Y44" s="170"/>
    </row>
    <row r="45" spans="1:28" ht="15" customHeight="1" x14ac:dyDescent="0.2">
      <c r="A45" s="172"/>
      <c r="B45" s="242"/>
      <c r="C45" s="221"/>
      <c r="D45" s="221"/>
      <c r="E45" s="221"/>
      <c r="F45" s="221"/>
      <c r="G45" s="236"/>
      <c r="H45" s="247"/>
      <c r="I45" s="248"/>
      <c r="J45" s="249"/>
      <c r="K45" s="248"/>
      <c r="L45" s="130"/>
      <c r="M45" s="98"/>
      <c r="N45" s="114"/>
      <c r="P45" s="309"/>
      <c r="Q45" s="144"/>
      <c r="R45" s="144"/>
      <c r="S45" s="144"/>
      <c r="T45" s="170"/>
      <c r="U45" s="170"/>
      <c r="V45" s="170"/>
      <c r="W45" s="144"/>
      <c r="X45" s="170"/>
      <c r="Y45" s="170"/>
    </row>
    <row r="46" spans="1:28" ht="16.5" customHeight="1" x14ac:dyDescent="0.2">
      <c r="A46" s="172"/>
      <c r="B46" s="242"/>
      <c r="C46" s="170" t="str">
        <f>C35</f>
        <v>Altura da camada</v>
      </c>
      <c r="D46" s="170"/>
      <c r="E46" s="151">
        <f>F46*(1-($C$131/100))</f>
        <v>294.48537439999996</v>
      </c>
      <c r="F46" s="149">
        <v>300.49527999999998</v>
      </c>
      <c r="G46" s="142">
        <f>F46*(1+($C$131/100))</f>
        <v>306.5051856</v>
      </c>
      <c r="H46" s="247"/>
      <c r="I46" s="248"/>
      <c r="J46" s="249"/>
      <c r="K46" s="248"/>
      <c r="L46" s="136"/>
      <c r="M46" s="110"/>
      <c r="N46" s="116"/>
      <c r="P46" s="310"/>
      <c r="Q46" s="175"/>
      <c r="R46" s="145"/>
      <c r="S46" s="170"/>
      <c r="T46" s="170"/>
      <c r="U46" s="170"/>
      <c r="V46" s="170"/>
      <c r="W46" s="144"/>
      <c r="X46" s="170"/>
      <c r="Y46" s="170"/>
    </row>
    <row r="47" spans="1:28" ht="16.5" customHeight="1" x14ac:dyDescent="0.2">
      <c r="A47" s="172"/>
      <c r="B47" s="242"/>
      <c r="C47" s="221"/>
      <c r="D47" s="221"/>
      <c r="E47" s="221"/>
      <c r="F47" s="170"/>
      <c r="G47" s="236"/>
      <c r="H47" s="247"/>
      <c r="I47" s="248"/>
      <c r="J47" s="249"/>
      <c r="K47" s="248"/>
      <c r="L47" s="130"/>
      <c r="M47" s="98"/>
      <c r="N47" s="114"/>
      <c r="Q47" s="175"/>
      <c r="R47" s="145"/>
      <c r="S47" s="170"/>
      <c r="T47" s="170"/>
      <c r="U47" s="170"/>
      <c r="V47" s="170"/>
      <c r="W47" s="144"/>
      <c r="X47" s="170"/>
      <c r="Y47" s="170"/>
    </row>
    <row r="48" spans="1:28" ht="15" customHeight="1" x14ac:dyDescent="0.2">
      <c r="A48" s="172"/>
      <c r="B48" s="242"/>
      <c r="C48" s="170" t="str">
        <f>C37</f>
        <v>Perimetro</v>
      </c>
      <c r="D48" s="170"/>
      <c r="E48" s="151">
        <f>F48*(1-($C$131/100))</f>
        <v>3191.985146</v>
      </c>
      <c r="F48" s="149">
        <v>3257.1277</v>
      </c>
      <c r="G48" s="142">
        <f>F48*(1+($C$131/100))</f>
        <v>3322.270254</v>
      </c>
      <c r="H48" s="247"/>
      <c r="I48" s="248"/>
      <c r="J48" s="249"/>
      <c r="K48" s="248"/>
      <c r="L48" s="136"/>
      <c r="M48" s="110"/>
      <c r="N48" s="116"/>
      <c r="P48" s="309"/>
      <c r="Q48" s="146"/>
      <c r="R48" s="146"/>
      <c r="S48" s="146"/>
      <c r="T48" s="170"/>
      <c r="U48" s="170"/>
      <c r="V48" s="170"/>
      <c r="W48" s="144"/>
      <c r="X48" s="170"/>
      <c r="Y48" s="170"/>
    </row>
    <row r="49" spans="1:25" ht="15" customHeight="1" x14ac:dyDescent="0.2">
      <c r="A49" s="172"/>
      <c r="B49" s="242"/>
      <c r="H49" s="260"/>
      <c r="I49" s="248"/>
      <c r="J49" s="249"/>
      <c r="K49" s="248"/>
      <c r="L49" s="130"/>
      <c r="M49" s="98"/>
      <c r="N49" s="114"/>
      <c r="P49" s="310"/>
      <c r="Q49" s="146"/>
      <c r="R49" s="146"/>
      <c r="S49" s="146"/>
      <c r="T49" s="170"/>
      <c r="U49" s="170"/>
      <c r="V49" s="170"/>
      <c r="W49" s="144"/>
      <c r="X49" s="170"/>
      <c r="Y49" s="170"/>
    </row>
    <row r="50" spans="1:25" ht="15.75" customHeight="1" thickBot="1" x14ac:dyDescent="0.25">
      <c r="A50" s="172"/>
      <c r="B50" s="261"/>
      <c r="C50" s="240"/>
      <c r="D50" s="240"/>
      <c r="E50" s="117"/>
      <c r="F50" s="117"/>
      <c r="G50" s="262"/>
      <c r="H50" s="247"/>
      <c r="I50" s="248"/>
      <c r="J50" s="249"/>
      <c r="K50" s="248"/>
      <c r="L50" s="136"/>
      <c r="M50" s="110"/>
      <c r="N50" s="116"/>
      <c r="P50" s="310"/>
      <c r="Q50" s="146"/>
      <c r="R50" s="170"/>
      <c r="S50" s="146"/>
      <c r="T50" s="170"/>
      <c r="U50" s="170"/>
      <c r="V50" s="170"/>
      <c r="W50" s="144"/>
      <c r="X50" s="170"/>
      <c r="Y50" s="170"/>
    </row>
    <row r="51" spans="1:25" ht="15.75" customHeight="1" thickBot="1" x14ac:dyDescent="0.3">
      <c r="A51" s="172"/>
      <c r="B51" s="337" t="s">
        <v>125</v>
      </c>
      <c r="C51" s="313"/>
      <c r="D51" s="313"/>
      <c r="E51" s="313"/>
      <c r="F51" s="313"/>
      <c r="G51" s="313"/>
      <c r="H51" s="313"/>
      <c r="I51" s="313"/>
      <c r="J51" s="313"/>
      <c r="K51" s="314"/>
      <c r="L51" s="130"/>
      <c r="M51" s="98"/>
      <c r="N51" s="114"/>
      <c r="P51" s="310"/>
      <c r="Q51" s="146"/>
      <c r="R51" s="146"/>
      <c r="S51" s="146"/>
      <c r="T51" s="170"/>
      <c r="U51" s="170"/>
      <c r="V51" s="170"/>
      <c r="W51" s="144"/>
      <c r="X51" s="170"/>
      <c r="Y51" s="170"/>
    </row>
    <row r="52" spans="1:25" ht="15.75" customHeight="1" thickBot="1" x14ac:dyDescent="0.3">
      <c r="A52" s="172"/>
      <c r="B52" s="337" t="s">
        <v>108</v>
      </c>
      <c r="C52" s="313"/>
      <c r="D52" s="313"/>
      <c r="E52" s="313"/>
      <c r="F52" s="313"/>
      <c r="G52" s="314"/>
      <c r="H52" s="338" t="s">
        <v>85</v>
      </c>
      <c r="I52" s="339"/>
      <c r="J52" s="339"/>
      <c r="K52" s="340"/>
      <c r="L52" s="136"/>
      <c r="M52" s="110"/>
      <c r="N52" s="116"/>
      <c r="P52" s="310"/>
      <c r="Q52" s="170"/>
      <c r="R52" s="170"/>
      <c r="S52" s="170"/>
      <c r="T52" s="170"/>
      <c r="U52" s="170"/>
      <c r="V52" s="170"/>
      <c r="W52" s="144"/>
      <c r="X52" s="170"/>
      <c r="Y52" s="170"/>
    </row>
    <row r="53" spans="1:25" ht="15.75" customHeight="1" thickBot="1" x14ac:dyDescent="0.25">
      <c r="A53" s="172"/>
      <c r="B53" s="263"/>
      <c r="C53" s="230"/>
      <c r="D53" s="230"/>
      <c r="E53" s="230"/>
      <c r="F53" s="230"/>
      <c r="G53" s="231"/>
      <c r="H53" s="243" t="s">
        <v>109</v>
      </c>
      <c r="I53" s="244" t="s">
        <v>110</v>
      </c>
      <c r="J53" s="245">
        <f>R108</f>
        <v>0</v>
      </c>
      <c r="K53" s="246" t="s">
        <v>112</v>
      </c>
      <c r="L53" s="130"/>
      <c r="M53" s="98"/>
      <c r="N53" s="114"/>
      <c r="P53" s="310"/>
      <c r="Q53" s="146"/>
      <c r="R53" s="146"/>
      <c r="S53" s="146"/>
      <c r="T53" s="170"/>
      <c r="U53" s="170"/>
      <c r="V53" s="170"/>
      <c r="W53" s="144"/>
      <c r="X53" s="170"/>
      <c r="Y53" s="170"/>
    </row>
    <row r="54" spans="1:25" ht="15" customHeight="1" x14ac:dyDescent="0.2">
      <c r="A54" s="172"/>
      <c r="B54" s="242"/>
      <c r="C54" s="221"/>
      <c r="D54" s="221"/>
      <c r="E54" s="221" t="s">
        <v>114</v>
      </c>
      <c r="F54" s="221" t="s">
        <v>115</v>
      </c>
      <c r="G54" s="236" t="s">
        <v>116</v>
      </c>
      <c r="H54" s="247"/>
      <c r="I54" s="248"/>
      <c r="J54" s="249"/>
      <c r="K54" s="248"/>
      <c r="L54" s="136"/>
      <c r="M54" s="110"/>
      <c r="N54" s="116"/>
      <c r="Q54" s="146"/>
      <c r="R54" s="146"/>
      <c r="S54" s="146"/>
      <c r="T54" s="170"/>
      <c r="U54" s="170"/>
      <c r="V54" s="170"/>
      <c r="W54" s="144"/>
      <c r="X54" s="170"/>
      <c r="Y54" s="170"/>
    </row>
    <row r="55" spans="1:25" ht="15" customHeight="1" x14ac:dyDescent="0.2">
      <c r="A55" s="172"/>
      <c r="B55" s="242"/>
      <c r="C55" s="170"/>
      <c r="D55" s="170"/>
      <c r="E55" s="107"/>
      <c r="F55" s="108"/>
      <c r="G55" s="137"/>
      <c r="H55" s="247"/>
      <c r="I55" s="248"/>
      <c r="J55" s="249"/>
      <c r="K55" s="248"/>
      <c r="L55" s="130"/>
      <c r="M55" s="98"/>
      <c r="N55" s="114"/>
      <c r="P55" s="309"/>
      <c r="Q55" s="170"/>
      <c r="R55" s="146"/>
      <c r="S55" s="62"/>
      <c r="T55" s="59"/>
      <c r="U55" s="59"/>
      <c r="V55" s="59"/>
      <c r="W55" s="144"/>
      <c r="X55" s="170"/>
      <c r="Y55" s="170"/>
    </row>
    <row r="56" spans="1:25" ht="15" customHeight="1" x14ac:dyDescent="0.2">
      <c r="A56" s="172"/>
      <c r="B56" s="242"/>
      <c r="C56" s="221"/>
      <c r="D56" s="221"/>
      <c r="E56" s="221"/>
      <c r="F56" s="221"/>
      <c r="G56" s="236"/>
      <c r="H56" s="247"/>
      <c r="I56" s="248"/>
      <c r="J56" s="249"/>
      <c r="K56" s="248"/>
      <c r="L56" s="136"/>
      <c r="M56" s="110"/>
      <c r="N56" s="116"/>
      <c r="P56" s="310"/>
      <c r="Q56" s="146"/>
      <c r="R56" s="146"/>
      <c r="S56" s="146"/>
      <c r="T56" s="170"/>
      <c r="U56" s="170"/>
      <c r="V56" s="170"/>
      <c r="W56" s="144"/>
      <c r="X56" s="170"/>
      <c r="Y56" s="170"/>
    </row>
    <row r="57" spans="1:25" ht="15" customHeight="1" x14ac:dyDescent="0.2">
      <c r="A57" s="172"/>
      <c r="B57" s="242"/>
      <c r="C57" s="170" t="str">
        <f>C46</f>
        <v>Altura da camada</v>
      </c>
      <c r="D57" s="170"/>
      <c r="E57" s="151">
        <f>F57*(1-($C$131/100))</f>
        <v>0</v>
      </c>
      <c r="F57" s="149"/>
      <c r="G57" s="142">
        <f>F57*(1+($C$131/100))</f>
        <v>0</v>
      </c>
      <c r="H57" s="247"/>
      <c r="I57" s="248"/>
      <c r="J57" s="249"/>
      <c r="K57" s="248"/>
      <c r="L57" s="130"/>
      <c r="M57" s="98"/>
      <c r="N57" s="114"/>
      <c r="Q57" s="146"/>
      <c r="R57" s="146"/>
      <c r="S57" s="146"/>
      <c r="T57" s="170"/>
      <c r="U57" s="170"/>
      <c r="V57" s="170"/>
      <c r="W57" s="144"/>
      <c r="X57" s="170"/>
      <c r="Y57" s="170"/>
    </row>
    <row r="58" spans="1:25" ht="15" customHeight="1" x14ac:dyDescent="0.2">
      <c r="A58" s="172"/>
      <c r="B58" s="242"/>
      <c r="C58" s="221"/>
      <c r="D58" s="221"/>
      <c r="E58" s="221"/>
      <c r="F58" s="170"/>
      <c r="G58" s="236"/>
      <c r="H58" s="247"/>
      <c r="I58" s="248"/>
      <c r="J58" s="249"/>
      <c r="K58" s="248"/>
      <c r="L58" s="136"/>
      <c r="M58" s="110"/>
      <c r="N58" s="116"/>
      <c r="P58" s="309"/>
      <c r="Q58" s="144"/>
      <c r="R58" s="146"/>
      <c r="S58" s="146"/>
      <c r="T58" s="170"/>
      <c r="U58" s="170"/>
      <c r="V58" s="170"/>
      <c r="W58" s="144"/>
      <c r="X58" s="170"/>
      <c r="Y58" s="170"/>
    </row>
    <row r="59" spans="1:25" ht="15" customHeight="1" x14ac:dyDescent="0.2">
      <c r="A59" s="172"/>
      <c r="B59" s="242"/>
      <c r="C59" s="170" t="str">
        <f>C48</f>
        <v>Perimetro</v>
      </c>
      <c r="D59" s="170"/>
      <c r="E59" s="151">
        <f>F59*(1-($C$131/100))</f>
        <v>0</v>
      </c>
      <c r="F59" s="149"/>
      <c r="G59" s="142">
        <f>F59*(1+($C$131/100))</f>
        <v>0</v>
      </c>
      <c r="H59" s="247"/>
      <c r="I59" s="248"/>
      <c r="J59" s="249"/>
      <c r="K59" s="248"/>
      <c r="L59" s="130"/>
      <c r="M59" s="98"/>
      <c r="N59" s="114"/>
      <c r="P59" s="310"/>
      <c r="Q59" s="146"/>
      <c r="R59" s="146"/>
      <c r="S59" s="146"/>
      <c r="T59" s="170"/>
      <c r="U59" s="170"/>
      <c r="V59" s="170"/>
      <c r="W59" s="144"/>
      <c r="X59" s="170"/>
      <c r="Y59" s="170"/>
    </row>
    <row r="60" spans="1:25" ht="15" customHeight="1" x14ac:dyDescent="0.2">
      <c r="A60" s="172"/>
      <c r="B60" s="242"/>
      <c r="H60" s="260"/>
      <c r="I60" s="248"/>
      <c r="J60" s="249"/>
      <c r="K60" s="248"/>
      <c r="L60" s="136"/>
      <c r="M60" s="110"/>
      <c r="N60" s="116"/>
      <c r="Q60" s="146"/>
      <c r="R60" s="146"/>
      <c r="S60" s="146"/>
      <c r="T60" s="170"/>
      <c r="U60" s="170"/>
      <c r="V60" s="170"/>
      <c r="W60" s="144"/>
      <c r="X60" s="170"/>
      <c r="Y60" s="170"/>
    </row>
    <row r="61" spans="1:25" ht="15.75" customHeight="1" thickBot="1" x14ac:dyDescent="0.25">
      <c r="A61" s="172"/>
      <c r="B61" s="261"/>
      <c r="C61" s="240"/>
      <c r="D61" s="240"/>
      <c r="E61" s="117"/>
      <c r="F61" s="150"/>
      <c r="G61" s="262"/>
      <c r="H61" s="247"/>
      <c r="I61" s="248"/>
      <c r="J61" s="249"/>
      <c r="K61" s="248"/>
      <c r="L61" s="130"/>
      <c r="M61" s="98"/>
      <c r="N61" s="114"/>
      <c r="P61" s="309"/>
      <c r="U61" s="170"/>
      <c r="V61" s="170"/>
      <c r="W61" s="144"/>
      <c r="X61" s="170"/>
      <c r="Y61" s="170"/>
    </row>
    <row r="62" spans="1:25" ht="15.75" customHeight="1" thickBot="1" x14ac:dyDescent="0.3">
      <c r="A62" s="172"/>
      <c r="B62" s="337" t="s">
        <v>127</v>
      </c>
      <c r="C62" s="313"/>
      <c r="D62" s="313"/>
      <c r="E62" s="313"/>
      <c r="F62" s="313"/>
      <c r="G62" s="313"/>
      <c r="H62" s="313"/>
      <c r="I62" s="313"/>
      <c r="J62" s="313"/>
      <c r="K62" s="314"/>
      <c r="L62" s="130"/>
      <c r="M62" s="98"/>
      <c r="N62" s="114"/>
      <c r="P62" s="310"/>
      <c r="Q62" s="146"/>
      <c r="R62" s="146"/>
      <c r="S62" s="146"/>
      <c r="T62" s="170"/>
      <c r="U62" s="170"/>
      <c r="V62" s="170"/>
      <c r="W62" s="144"/>
      <c r="X62" s="170"/>
      <c r="Y62" s="170"/>
    </row>
    <row r="63" spans="1:25" ht="15.75" customHeight="1" thickBot="1" x14ac:dyDescent="0.3">
      <c r="A63" s="172"/>
      <c r="B63" s="337" t="s">
        <v>108</v>
      </c>
      <c r="C63" s="313"/>
      <c r="D63" s="313"/>
      <c r="E63" s="313"/>
      <c r="F63" s="313"/>
      <c r="G63" s="314"/>
      <c r="H63" s="346" t="s">
        <v>85</v>
      </c>
      <c r="I63" s="339"/>
      <c r="J63" s="339"/>
      <c r="K63" s="339"/>
      <c r="L63" s="349" t="s">
        <v>128</v>
      </c>
      <c r="M63" s="319"/>
      <c r="N63" s="351"/>
      <c r="Q63" s="146"/>
      <c r="R63" s="146"/>
      <c r="S63" s="146"/>
      <c r="T63" s="170"/>
      <c r="U63" s="170"/>
      <c r="V63" s="170"/>
      <c r="W63" s="144"/>
      <c r="X63" s="170"/>
      <c r="Y63" s="170"/>
    </row>
    <row r="64" spans="1:25" ht="15.75" customHeight="1" thickBot="1" x14ac:dyDescent="0.25">
      <c r="A64" s="172"/>
      <c r="B64" s="263"/>
      <c r="C64" s="230"/>
      <c r="D64" s="230"/>
      <c r="E64" s="230"/>
      <c r="F64" s="230"/>
      <c r="G64" s="231"/>
      <c r="H64" s="243" t="s">
        <v>109</v>
      </c>
      <c r="I64" s="244" t="s">
        <v>110</v>
      </c>
      <c r="J64" s="245">
        <f>R109</f>
        <v>0</v>
      </c>
      <c r="K64" s="244" t="s">
        <v>112</v>
      </c>
      <c r="L64" s="320"/>
      <c r="M64" s="321"/>
      <c r="N64" s="352"/>
      <c r="P64" s="309"/>
      <c r="Q64" s="144"/>
      <c r="R64" s="144"/>
      <c r="U64" s="170"/>
      <c r="V64" s="170"/>
      <c r="W64" s="144"/>
      <c r="X64" s="170"/>
      <c r="Y64" s="170"/>
    </row>
    <row r="65" spans="1:33" ht="17.25" customHeight="1" thickBot="1" x14ac:dyDescent="0.25">
      <c r="A65" s="172"/>
      <c r="B65" s="242"/>
      <c r="C65" s="221"/>
      <c r="D65" s="221"/>
      <c r="E65" s="221" t="s">
        <v>114</v>
      </c>
      <c r="F65" s="221" t="s">
        <v>115</v>
      </c>
      <c r="G65" s="236" t="s">
        <v>116</v>
      </c>
      <c r="H65" s="247"/>
      <c r="I65" s="248"/>
      <c r="J65" s="249"/>
      <c r="K65" s="248"/>
      <c r="L65" s="350" t="s">
        <v>129</v>
      </c>
      <c r="M65" s="319"/>
      <c r="N65" s="353"/>
      <c r="P65" s="310"/>
      <c r="Q65" s="175"/>
      <c r="R65" s="145"/>
      <c r="U65" s="170"/>
      <c r="V65" s="170"/>
      <c r="W65" s="144"/>
      <c r="X65" s="170"/>
      <c r="Y65" s="170"/>
    </row>
    <row r="66" spans="1:33" ht="17.25" customHeight="1" thickBot="1" x14ac:dyDescent="0.25">
      <c r="A66" s="172"/>
      <c r="B66" s="242"/>
      <c r="C66" s="170"/>
      <c r="D66" s="170"/>
      <c r="E66" s="107"/>
      <c r="F66" s="108"/>
      <c r="G66" s="137"/>
      <c r="H66" s="247"/>
      <c r="I66" s="248"/>
      <c r="J66" s="249"/>
      <c r="K66" s="248"/>
      <c r="L66" s="320"/>
      <c r="M66" s="321"/>
      <c r="N66" s="352"/>
      <c r="P66" s="310"/>
      <c r="Q66" s="175"/>
      <c r="R66" s="175"/>
    </row>
    <row r="67" spans="1:33" ht="15.75" customHeight="1" thickBot="1" x14ac:dyDescent="0.3">
      <c r="A67" s="172"/>
      <c r="B67" s="242"/>
      <c r="C67" s="221"/>
      <c r="D67" s="221"/>
      <c r="E67" s="221"/>
      <c r="F67" s="221"/>
      <c r="G67" s="236"/>
      <c r="H67" s="247"/>
      <c r="I67" s="248"/>
      <c r="J67" s="249"/>
      <c r="K67" s="248"/>
      <c r="L67" s="348" t="s">
        <v>130</v>
      </c>
      <c r="M67" s="316"/>
      <c r="N67" s="321"/>
      <c r="P67" s="310"/>
      <c r="W67" s="144"/>
      <c r="X67" s="144"/>
    </row>
    <row r="68" spans="1:33" ht="16.5" customHeight="1" x14ac:dyDescent="0.2">
      <c r="A68" s="172"/>
      <c r="B68" s="242"/>
      <c r="C68" s="170" t="str">
        <f>C57</f>
        <v>Altura da camada</v>
      </c>
      <c r="D68" s="170"/>
      <c r="E68" s="151">
        <f>F68*(1-($C$131/100))</f>
        <v>0</v>
      </c>
      <c r="F68" s="149"/>
      <c r="G68" s="142">
        <f>F68*(1+($C$131/100))</f>
        <v>0</v>
      </c>
      <c r="H68" s="247"/>
      <c r="I68" s="248"/>
      <c r="J68" s="249"/>
      <c r="K68" s="248"/>
      <c r="L68" s="251"/>
      <c r="M68" s="252"/>
      <c r="N68" s="253"/>
      <c r="P68" s="310"/>
      <c r="T68" s="175"/>
      <c r="W68" s="144"/>
      <c r="X68" s="144"/>
      <c r="Y68" s="175"/>
      <c r="Z68" s="175"/>
      <c r="AA68" s="175"/>
      <c r="AB68" s="175"/>
      <c r="AC68" s="175"/>
      <c r="AD68" s="175"/>
      <c r="AE68" s="175"/>
      <c r="AF68" s="175"/>
      <c r="AG68" s="175"/>
    </row>
    <row r="69" spans="1:33" ht="16.5" customHeight="1" x14ac:dyDescent="0.2">
      <c r="A69" s="172"/>
      <c r="B69" s="242"/>
      <c r="C69" s="221"/>
      <c r="D69" s="221"/>
      <c r="E69" s="221"/>
      <c r="F69" s="170"/>
      <c r="G69" s="236"/>
      <c r="H69" s="247"/>
      <c r="I69" s="248"/>
      <c r="J69" s="249"/>
      <c r="K69" s="248"/>
      <c r="L69" s="266"/>
      <c r="M69" s="170"/>
      <c r="N69" s="267"/>
      <c r="P69" s="310"/>
      <c r="T69" s="147"/>
      <c r="W69" s="144"/>
      <c r="X69" s="144"/>
      <c r="Y69" s="175"/>
      <c r="Z69" s="175"/>
      <c r="AA69" s="175"/>
      <c r="AB69" s="175"/>
      <c r="AC69" s="175"/>
      <c r="AD69" s="175"/>
      <c r="AE69" s="175"/>
      <c r="AF69" s="175"/>
      <c r="AG69" s="175"/>
    </row>
    <row r="70" spans="1:33" ht="16.5" customHeight="1" x14ac:dyDescent="0.2">
      <c r="A70" s="172"/>
      <c r="B70" s="242"/>
      <c r="C70" s="170" t="str">
        <f>C59</f>
        <v>Perimetro</v>
      </c>
      <c r="D70" s="170"/>
      <c r="E70" s="151">
        <f>F70*(1-($C$131/100))</f>
        <v>0</v>
      </c>
      <c r="F70" s="149"/>
      <c r="G70" s="142">
        <f>F70*(1+($C$131/100))</f>
        <v>0</v>
      </c>
      <c r="H70" s="247"/>
      <c r="I70" s="248"/>
      <c r="J70" s="249"/>
      <c r="K70" s="248"/>
      <c r="L70" s="266"/>
      <c r="M70" s="170"/>
      <c r="N70" s="267"/>
      <c r="P70" s="310"/>
      <c r="T70" s="175"/>
      <c r="W70" s="144"/>
      <c r="X70" s="144"/>
      <c r="Y70" s="175"/>
      <c r="Z70" s="175"/>
      <c r="AA70" s="175"/>
      <c r="AB70" s="175"/>
      <c r="AC70" s="175"/>
      <c r="AD70" s="175"/>
      <c r="AE70" s="175"/>
      <c r="AF70" s="175"/>
      <c r="AG70" s="175"/>
    </row>
    <row r="71" spans="1:33" ht="16.5" customHeight="1" x14ac:dyDescent="0.2">
      <c r="A71" s="172"/>
      <c r="B71" s="242"/>
      <c r="H71" s="260"/>
      <c r="I71" s="248"/>
      <c r="J71" s="249"/>
      <c r="K71" s="248"/>
      <c r="L71" s="266"/>
      <c r="M71" s="170"/>
      <c r="N71" s="267"/>
      <c r="P71" s="310"/>
      <c r="T71" s="175"/>
      <c r="W71" s="144"/>
      <c r="X71" s="144"/>
      <c r="Y71" s="175"/>
      <c r="Z71" s="175"/>
      <c r="AA71" s="175"/>
      <c r="AB71" s="175"/>
      <c r="AC71" s="175"/>
      <c r="AD71" s="175"/>
      <c r="AE71" s="175"/>
      <c r="AF71" s="175"/>
      <c r="AG71" s="175"/>
    </row>
    <row r="72" spans="1:33" ht="17.25" customHeight="1" thickBot="1" x14ac:dyDescent="0.25">
      <c r="A72" s="172"/>
      <c r="B72" s="261"/>
      <c r="C72" s="240"/>
      <c r="D72" s="240"/>
      <c r="E72" s="117"/>
      <c r="F72" s="117"/>
      <c r="G72" s="262"/>
      <c r="H72" s="247"/>
      <c r="I72" s="248"/>
      <c r="J72" s="249"/>
      <c r="K72" s="248"/>
      <c r="L72" s="266"/>
      <c r="M72" s="170"/>
      <c r="N72" s="267"/>
      <c r="P72" s="310"/>
      <c r="T72" s="175"/>
      <c r="W72" s="144"/>
      <c r="X72" s="144"/>
      <c r="Y72" s="175"/>
      <c r="Z72" s="175"/>
      <c r="AA72" s="175"/>
      <c r="AB72" s="175"/>
      <c r="AC72" s="175"/>
      <c r="AD72" s="175"/>
      <c r="AE72" s="175"/>
      <c r="AF72" s="175"/>
      <c r="AG72" s="175"/>
    </row>
    <row r="73" spans="1:33" ht="15.75" customHeight="1" thickBot="1" x14ac:dyDescent="0.3">
      <c r="A73" s="172"/>
      <c r="B73" s="337" t="s">
        <v>131</v>
      </c>
      <c r="C73" s="313"/>
      <c r="D73" s="313"/>
      <c r="E73" s="313"/>
      <c r="F73" s="313"/>
      <c r="G73" s="313"/>
      <c r="H73" s="313"/>
      <c r="I73" s="313"/>
      <c r="J73" s="313"/>
      <c r="K73" s="314"/>
      <c r="L73" s="266"/>
      <c r="M73" s="170"/>
      <c r="N73" s="267"/>
      <c r="P73" s="310"/>
      <c r="T73" s="175"/>
      <c r="W73" s="144"/>
      <c r="X73" s="144"/>
      <c r="Y73" s="175"/>
      <c r="Z73" s="175"/>
      <c r="AA73" s="175"/>
      <c r="AB73" s="175"/>
      <c r="AC73" s="175"/>
      <c r="AD73" s="175"/>
      <c r="AE73" s="175"/>
      <c r="AF73" s="175"/>
      <c r="AG73" s="175"/>
    </row>
    <row r="74" spans="1:33" ht="15.75" customHeight="1" thickBot="1" x14ac:dyDescent="0.3">
      <c r="A74" s="172"/>
      <c r="B74" s="337" t="s">
        <v>108</v>
      </c>
      <c r="C74" s="313"/>
      <c r="D74" s="313"/>
      <c r="E74" s="313"/>
      <c r="F74" s="313"/>
      <c r="G74" s="314"/>
      <c r="H74" s="338" t="s">
        <v>85</v>
      </c>
      <c r="I74" s="339"/>
      <c r="J74" s="339"/>
      <c r="K74" s="340"/>
      <c r="L74" s="53"/>
      <c r="M74" s="56"/>
      <c r="N74" s="115"/>
      <c r="P74" s="310"/>
      <c r="T74" s="220"/>
      <c r="W74" s="144"/>
      <c r="X74" s="144"/>
      <c r="Y74" s="175"/>
      <c r="Z74" s="175"/>
      <c r="AA74" s="175"/>
      <c r="AB74" s="175"/>
      <c r="AC74" s="175"/>
      <c r="AD74" s="175"/>
      <c r="AE74" s="175"/>
      <c r="AF74" s="175"/>
      <c r="AG74" s="175"/>
    </row>
    <row r="75" spans="1:33" ht="15.75" customHeight="1" thickBot="1" x14ac:dyDescent="0.25">
      <c r="A75" s="172"/>
      <c r="B75" s="263"/>
      <c r="C75" s="230"/>
      <c r="D75" s="230"/>
      <c r="E75" s="230"/>
      <c r="F75" s="230"/>
      <c r="G75" s="231"/>
      <c r="H75" s="243" t="s">
        <v>109</v>
      </c>
      <c r="I75" s="244" t="s">
        <v>110</v>
      </c>
      <c r="J75" s="245">
        <f>R110</f>
        <v>0</v>
      </c>
      <c r="K75" s="246" t="s">
        <v>112</v>
      </c>
      <c r="L75" s="53"/>
      <c r="M75" s="56"/>
      <c r="N75" s="115"/>
      <c r="P75" s="310"/>
      <c r="T75" s="148"/>
      <c r="W75" s="144"/>
      <c r="X75" s="144"/>
    </row>
    <row r="76" spans="1:33" ht="15" customHeight="1" x14ac:dyDescent="0.2">
      <c r="A76" s="172"/>
      <c r="B76" s="242"/>
      <c r="C76" s="221"/>
      <c r="D76" s="221"/>
      <c r="E76" s="221" t="s">
        <v>114</v>
      </c>
      <c r="F76" s="221" t="s">
        <v>115</v>
      </c>
      <c r="G76" s="236" t="s">
        <v>116</v>
      </c>
      <c r="H76" s="247"/>
      <c r="I76" s="248"/>
      <c r="J76" s="249"/>
      <c r="K76" s="248"/>
      <c r="L76" s="266"/>
      <c r="M76" s="170"/>
      <c r="N76" s="267"/>
      <c r="P76" s="310"/>
      <c r="T76" s="148"/>
      <c r="W76" s="144"/>
      <c r="X76" s="144"/>
      <c r="Y76" s="182"/>
      <c r="Z76" s="182"/>
      <c r="AA76" s="182"/>
      <c r="AB76" s="182"/>
      <c r="AC76" s="182"/>
      <c r="AD76" s="182"/>
      <c r="AE76" s="182"/>
      <c r="AF76" s="182"/>
      <c r="AG76" s="182"/>
    </row>
    <row r="77" spans="1:33" ht="15" customHeight="1" x14ac:dyDescent="0.2">
      <c r="A77" s="172"/>
      <c r="B77" s="242"/>
      <c r="C77" s="170"/>
      <c r="D77" s="170"/>
      <c r="E77" s="107"/>
      <c r="F77" s="108"/>
      <c r="G77" s="137"/>
      <c r="H77" s="247"/>
      <c r="I77" s="248"/>
      <c r="J77" s="249"/>
      <c r="K77" s="248"/>
      <c r="L77" s="266"/>
      <c r="M77" s="170"/>
      <c r="N77" s="267"/>
      <c r="P77" s="310"/>
      <c r="T77" s="148"/>
      <c r="W77" s="144"/>
      <c r="X77" s="144"/>
      <c r="Y77" s="187"/>
      <c r="Z77" s="187"/>
      <c r="AA77" s="187"/>
      <c r="AB77" s="187"/>
      <c r="AC77" s="187"/>
      <c r="AD77" s="187"/>
      <c r="AE77" s="187"/>
      <c r="AF77" s="187"/>
      <c r="AG77" s="187"/>
    </row>
    <row r="78" spans="1:33" ht="15" customHeight="1" x14ac:dyDescent="0.2">
      <c r="A78" s="172"/>
      <c r="B78" s="242"/>
      <c r="C78" s="221"/>
      <c r="D78" s="221"/>
      <c r="E78" s="221"/>
      <c r="F78" s="221"/>
      <c r="G78" s="236"/>
      <c r="H78" s="247"/>
      <c r="I78" s="248"/>
      <c r="J78" s="249"/>
      <c r="K78" s="248"/>
      <c r="L78" s="266"/>
      <c r="M78" s="170"/>
      <c r="N78" s="267"/>
      <c r="P78" s="310"/>
      <c r="T78" s="148"/>
      <c r="W78" s="144"/>
      <c r="X78" s="144"/>
    </row>
    <row r="79" spans="1:33" ht="15" customHeight="1" x14ac:dyDescent="0.2">
      <c r="A79" s="172"/>
      <c r="B79" s="242"/>
      <c r="C79" s="170" t="str">
        <f>C68</f>
        <v>Altura da camada</v>
      </c>
      <c r="D79" s="170"/>
      <c r="E79" s="151">
        <f>F79*(1-($C$131/100))</f>
        <v>0</v>
      </c>
      <c r="F79" s="149"/>
      <c r="G79" s="142">
        <f>F79*(1+($C$131/100))</f>
        <v>0</v>
      </c>
      <c r="H79" s="247"/>
      <c r="I79" s="248"/>
      <c r="J79" s="249"/>
      <c r="K79" s="248"/>
      <c r="L79" s="266"/>
      <c r="M79" s="170"/>
      <c r="N79" s="267"/>
      <c r="P79" s="310"/>
      <c r="T79" s="148"/>
      <c r="W79" s="144"/>
      <c r="X79" s="144"/>
    </row>
    <row r="80" spans="1:33" ht="15" customHeight="1" x14ac:dyDescent="0.2">
      <c r="A80" s="172"/>
      <c r="B80" s="242"/>
      <c r="C80" s="221"/>
      <c r="D80" s="221"/>
      <c r="E80" s="221"/>
      <c r="F80" s="170"/>
      <c r="G80" s="236"/>
      <c r="H80" s="247"/>
      <c r="I80" s="248"/>
      <c r="J80" s="249"/>
      <c r="K80" s="248"/>
      <c r="L80" s="266"/>
      <c r="M80" s="170"/>
      <c r="N80" s="267"/>
      <c r="P80" s="310"/>
      <c r="T80" s="148"/>
      <c r="W80" s="144"/>
      <c r="X80" s="144"/>
    </row>
    <row r="81" spans="1:24" ht="15" customHeight="1" x14ac:dyDescent="0.2">
      <c r="A81" s="172"/>
      <c r="B81" s="242"/>
      <c r="C81" s="170" t="str">
        <f>C70</f>
        <v>Perimetro</v>
      </c>
      <c r="D81" s="170"/>
      <c r="E81" s="151">
        <f>F81*(1-($C$131/100))</f>
        <v>0</v>
      </c>
      <c r="F81" s="149"/>
      <c r="G81" s="142">
        <f>F81*(1+($C$131/100))</f>
        <v>0</v>
      </c>
      <c r="H81" s="247"/>
      <c r="I81" s="248"/>
      <c r="J81" s="249"/>
      <c r="K81" s="248"/>
      <c r="L81" s="266"/>
      <c r="M81" s="170"/>
      <c r="N81" s="267"/>
      <c r="P81" s="310"/>
      <c r="T81" s="148"/>
      <c r="W81" s="144"/>
      <c r="X81" s="144"/>
    </row>
    <row r="82" spans="1:24" x14ac:dyDescent="0.2">
      <c r="A82" s="172"/>
      <c r="B82" s="242"/>
      <c r="H82" s="260"/>
      <c r="I82" s="248"/>
      <c r="J82" s="249"/>
      <c r="K82" s="248"/>
      <c r="L82" s="266"/>
      <c r="M82" s="170"/>
      <c r="N82" s="267"/>
      <c r="P82" s="310"/>
    </row>
    <row r="83" spans="1:24" ht="13.5" customHeight="1" thickBot="1" x14ac:dyDescent="0.25">
      <c r="A83" s="172"/>
      <c r="B83" s="261"/>
      <c r="C83" s="240"/>
      <c r="D83" s="240"/>
      <c r="E83" s="117"/>
      <c r="F83" s="117"/>
      <c r="G83" s="262"/>
      <c r="H83" s="247"/>
      <c r="I83" s="248"/>
      <c r="J83" s="249"/>
      <c r="K83" s="248"/>
      <c r="L83" s="232"/>
      <c r="N83" s="236"/>
      <c r="P83" s="310"/>
    </row>
    <row r="84" spans="1:24" ht="15.75" customHeight="1" thickBot="1" x14ac:dyDescent="0.3">
      <c r="A84" s="172"/>
      <c r="B84" s="337" t="s">
        <v>132</v>
      </c>
      <c r="C84" s="313"/>
      <c r="D84" s="313"/>
      <c r="E84" s="313"/>
      <c r="F84" s="313"/>
      <c r="G84" s="313"/>
      <c r="H84" s="313"/>
      <c r="I84" s="313"/>
      <c r="J84" s="313"/>
      <c r="K84" s="314"/>
      <c r="L84" s="232"/>
      <c r="N84" s="236"/>
      <c r="P84" s="310"/>
    </row>
    <row r="85" spans="1:24" ht="15.75" customHeight="1" thickBot="1" x14ac:dyDescent="0.3">
      <c r="A85" s="172"/>
      <c r="B85" s="337" t="s">
        <v>108</v>
      </c>
      <c r="C85" s="313"/>
      <c r="D85" s="313"/>
      <c r="E85" s="313"/>
      <c r="F85" s="313"/>
      <c r="G85" s="314"/>
      <c r="H85" s="338" t="s">
        <v>85</v>
      </c>
      <c r="I85" s="339"/>
      <c r="J85" s="339"/>
      <c r="K85" s="340"/>
      <c r="L85" s="232"/>
      <c r="N85" s="236"/>
      <c r="P85" s="310"/>
    </row>
    <row r="86" spans="1:24" ht="13.5" customHeight="1" thickBot="1" x14ac:dyDescent="0.25">
      <c r="A86" s="172"/>
      <c r="B86" s="263"/>
      <c r="C86" s="230"/>
      <c r="D86" s="230"/>
      <c r="E86" s="230"/>
      <c r="F86" s="230"/>
      <c r="G86" s="231"/>
      <c r="H86" s="243" t="s">
        <v>109</v>
      </c>
      <c r="I86" s="244" t="s">
        <v>110</v>
      </c>
      <c r="J86" s="245">
        <f>R111</f>
        <v>0</v>
      </c>
      <c r="K86" s="246" t="s">
        <v>112</v>
      </c>
      <c r="L86" s="232"/>
      <c r="N86" s="236"/>
      <c r="P86" s="310"/>
    </row>
    <row r="87" spans="1:24" x14ac:dyDescent="0.2">
      <c r="A87" s="172"/>
      <c r="B87" s="242"/>
      <c r="C87" s="221"/>
      <c r="D87" s="221"/>
      <c r="E87" s="221" t="s">
        <v>114</v>
      </c>
      <c r="F87" s="221" t="s">
        <v>115</v>
      </c>
      <c r="G87" s="221" t="s">
        <v>116</v>
      </c>
      <c r="H87" s="268"/>
      <c r="I87" s="248"/>
      <c r="J87" s="249"/>
      <c r="K87" s="248"/>
      <c r="L87" s="232"/>
      <c r="N87" s="236"/>
      <c r="P87" s="310"/>
    </row>
    <row r="88" spans="1:24" x14ac:dyDescent="0.2">
      <c r="A88" s="172"/>
      <c r="B88" s="242"/>
      <c r="C88" s="170"/>
      <c r="D88" s="170"/>
      <c r="E88" s="107"/>
      <c r="F88" s="108"/>
      <c r="G88" s="107"/>
      <c r="H88" s="260"/>
      <c r="I88" s="248"/>
      <c r="J88" s="249"/>
      <c r="K88" s="248"/>
      <c r="L88" s="232"/>
      <c r="N88" s="236"/>
      <c r="P88" s="310"/>
    </row>
    <row r="89" spans="1:24" x14ac:dyDescent="0.2">
      <c r="A89" s="172"/>
      <c r="B89" s="242"/>
      <c r="C89" s="221"/>
      <c r="D89" s="221"/>
      <c r="E89" s="221"/>
      <c r="F89" s="221"/>
      <c r="H89" s="260"/>
      <c r="I89" s="248"/>
      <c r="J89" s="249"/>
      <c r="K89" s="248"/>
      <c r="L89" s="232"/>
      <c r="N89" s="236"/>
      <c r="P89" s="310"/>
    </row>
    <row r="90" spans="1:24" x14ac:dyDescent="0.2">
      <c r="A90" s="172"/>
      <c r="B90" s="242"/>
      <c r="C90" s="170" t="str">
        <f>C79</f>
        <v>Altura da camada</v>
      </c>
      <c r="D90" s="170"/>
      <c r="E90" s="151">
        <f>F90*(1-($C$131/100))</f>
        <v>0</v>
      </c>
      <c r="F90" s="149"/>
      <c r="G90" s="151">
        <f>F90*(1+($C$131/100))</f>
        <v>0</v>
      </c>
      <c r="H90" s="260"/>
      <c r="I90" s="248"/>
      <c r="J90" s="249"/>
      <c r="K90" s="248"/>
      <c r="L90" s="232"/>
      <c r="N90" s="236"/>
      <c r="P90" s="310"/>
    </row>
    <row r="91" spans="1:24" x14ac:dyDescent="0.2">
      <c r="A91" s="172"/>
      <c r="B91" s="242"/>
      <c r="C91" s="221"/>
      <c r="D91" s="221"/>
      <c r="E91" s="221"/>
      <c r="F91" s="170"/>
      <c r="H91" s="260"/>
      <c r="I91" s="248"/>
      <c r="J91" s="249"/>
      <c r="K91" s="248"/>
      <c r="L91" s="232"/>
      <c r="N91" s="236"/>
      <c r="P91" s="310"/>
    </row>
    <row r="92" spans="1:24" x14ac:dyDescent="0.2">
      <c r="A92" s="172"/>
      <c r="B92" s="242"/>
      <c r="C92" s="170" t="str">
        <f>C81</f>
        <v>Perimetro</v>
      </c>
      <c r="D92" s="170"/>
      <c r="E92" s="151">
        <f>F92*(1-($C$131/100))</f>
        <v>0</v>
      </c>
      <c r="F92" s="149"/>
      <c r="G92" s="151">
        <f>F92*(1+($C$131/100))</f>
        <v>0</v>
      </c>
      <c r="H92" s="260"/>
      <c r="I92" s="248"/>
      <c r="J92" s="249"/>
      <c r="K92" s="248"/>
      <c r="L92" s="232"/>
      <c r="N92" s="236"/>
      <c r="P92" s="310"/>
    </row>
    <row r="93" spans="1:24" x14ac:dyDescent="0.2">
      <c r="A93" s="172"/>
      <c r="B93" s="242"/>
      <c r="H93" s="260"/>
      <c r="I93" s="248"/>
      <c r="J93" s="249"/>
      <c r="K93" s="248"/>
      <c r="L93" s="232"/>
      <c r="N93" s="236"/>
      <c r="P93" s="310"/>
    </row>
    <row r="94" spans="1:24" ht="13.5" customHeight="1" thickBot="1" x14ac:dyDescent="0.25">
      <c r="A94" s="172"/>
      <c r="B94" s="261"/>
      <c r="C94" s="240"/>
      <c r="D94" s="240"/>
      <c r="E94" s="117"/>
      <c r="F94" s="117"/>
      <c r="G94" s="269"/>
      <c r="H94" s="270"/>
      <c r="I94" s="271"/>
      <c r="J94" s="272"/>
      <c r="K94" s="271"/>
      <c r="L94" s="239"/>
      <c r="M94" s="240"/>
      <c r="N94" s="241"/>
      <c r="P94" s="310"/>
    </row>
    <row r="95" spans="1:24" ht="13.5" customHeight="1" thickBot="1" x14ac:dyDescent="0.25">
      <c r="P95" s="310"/>
    </row>
    <row r="96" spans="1:24" ht="19.5" customHeight="1" thickBot="1" x14ac:dyDescent="0.25">
      <c r="B96" s="273" t="s">
        <v>133</v>
      </c>
      <c r="C96" s="274" t="s">
        <v>134</v>
      </c>
      <c r="P96" s="310"/>
    </row>
    <row r="97" spans="2:16" ht="16.5" customHeight="1" thickBot="1" x14ac:dyDescent="0.25">
      <c r="B97" s="1">
        <v>6.5439999999999996</v>
      </c>
      <c r="C97" s="275">
        <v>2</v>
      </c>
      <c r="P97" s="310"/>
    </row>
    <row r="98" spans="2:16" ht="16.5" customHeight="1" thickBot="1" x14ac:dyDescent="0.25">
      <c r="B98" s="1">
        <v>6.1859999999999999</v>
      </c>
      <c r="C98" s="275">
        <v>2.5</v>
      </c>
      <c r="P98" s="310"/>
    </row>
    <row r="99" spans="2:16" ht="16.5" customHeight="1" thickBot="1" x14ac:dyDescent="0.25">
      <c r="B99" s="1">
        <v>5.827</v>
      </c>
      <c r="C99" s="275">
        <v>3</v>
      </c>
      <c r="P99" s="310"/>
    </row>
    <row r="100" spans="2:16" ht="16.5" customHeight="1" thickBot="1" x14ac:dyDescent="0.25">
      <c r="B100" s="1">
        <v>5.508</v>
      </c>
      <c r="C100" s="275">
        <v>3.5</v>
      </c>
      <c r="P100" s="310"/>
    </row>
    <row r="101" spans="2:16" ht="16.5" customHeight="1" thickBot="1" x14ac:dyDescent="0.25">
      <c r="B101" s="1">
        <v>5.1890000000000001</v>
      </c>
      <c r="C101" s="275">
        <v>4</v>
      </c>
      <c r="P101" s="310"/>
    </row>
    <row r="102" spans="2:16" ht="16.5" customHeight="1" thickBot="1" x14ac:dyDescent="0.25">
      <c r="B102" s="1">
        <v>4.9050000000000002</v>
      </c>
      <c r="C102" s="275">
        <v>4.5</v>
      </c>
      <c r="P102" s="310"/>
    </row>
    <row r="103" spans="2:16" ht="16.5" customHeight="1" thickBot="1" x14ac:dyDescent="0.25">
      <c r="B103" s="1">
        <v>4.62</v>
      </c>
      <c r="C103" s="275">
        <v>5</v>
      </c>
      <c r="P103" s="310"/>
    </row>
    <row r="104" spans="2:16" ht="16.5" customHeight="1" thickBot="1" x14ac:dyDescent="0.25">
      <c r="B104" s="1">
        <v>4.3680000000000003</v>
      </c>
      <c r="C104" s="275">
        <v>5.5</v>
      </c>
      <c r="P104" s="310"/>
    </row>
    <row r="105" spans="2:16" ht="16.5" customHeight="1" thickBot="1" x14ac:dyDescent="0.25">
      <c r="B105" s="1">
        <v>4.1150000000000002</v>
      </c>
      <c r="C105" s="275">
        <v>6</v>
      </c>
      <c r="P105" s="310"/>
    </row>
    <row r="106" spans="2:16" ht="16.5" customHeight="1" thickBot="1" x14ac:dyDescent="0.25">
      <c r="B106" s="1">
        <v>3.89</v>
      </c>
      <c r="C106" s="275">
        <v>6.5</v>
      </c>
      <c r="P106" s="310"/>
    </row>
    <row r="107" spans="2:16" ht="16.5" customHeight="1" thickBot="1" x14ac:dyDescent="0.25">
      <c r="B107" s="1">
        <v>3.665</v>
      </c>
      <c r="C107" s="275">
        <v>7</v>
      </c>
      <c r="P107" s="310"/>
    </row>
    <row r="108" spans="2:16" ht="16.5" customHeight="1" thickBot="1" x14ac:dyDescent="0.25">
      <c r="B108" s="1">
        <v>3.4649999999999999</v>
      </c>
      <c r="C108" s="275">
        <v>7.5</v>
      </c>
      <c r="P108" s="310"/>
    </row>
    <row r="109" spans="2:16" ht="16.5" customHeight="1" thickBot="1" x14ac:dyDescent="0.25">
      <c r="B109" s="1">
        <v>3.2639999999999998</v>
      </c>
      <c r="C109" s="275">
        <v>8</v>
      </c>
      <c r="P109" s="310"/>
    </row>
    <row r="110" spans="2:16" ht="16.5" customHeight="1" thickBot="1" x14ac:dyDescent="0.25">
      <c r="B110" s="1">
        <v>3.085</v>
      </c>
      <c r="C110" s="275">
        <v>8.5</v>
      </c>
      <c r="P110" s="310"/>
    </row>
    <row r="111" spans="2:16" ht="16.5" customHeight="1" thickBot="1" x14ac:dyDescent="0.25">
      <c r="B111" s="1">
        <v>2.9060000000000001</v>
      </c>
      <c r="C111" s="275">
        <v>9</v>
      </c>
      <c r="P111" s="310"/>
    </row>
    <row r="112" spans="2:16" ht="16.5" customHeight="1" thickBot="1" x14ac:dyDescent="0.25">
      <c r="B112" s="1">
        <v>2.7469999999999999</v>
      </c>
      <c r="C112" s="275">
        <v>9.5</v>
      </c>
      <c r="P112" s="310"/>
    </row>
    <row r="113" spans="2:16" ht="16.5" customHeight="1" thickBot="1" x14ac:dyDescent="0.25">
      <c r="B113" s="1">
        <v>2.5880000000000001</v>
      </c>
      <c r="C113" s="275">
        <v>10</v>
      </c>
      <c r="P113" s="310"/>
    </row>
    <row r="114" spans="2:16" ht="16.5" customHeight="1" thickBot="1" x14ac:dyDescent="0.25">
      <c r="B114" s="1">
        <v>2.4460000000000002</v>
      </c>
      <c r="C114" s="275">
        <v>10.5</v>
      </c>
      <c r="P114" s="310"/>
    </row>
    <row r="115" spans="2:16" ht="16.5" customHeight="1" thickBot="1" x14ac:dyDescent="0.25">
      <c r="B115" s="1">
        <v>2.3039999999999998</v>
      </c>
      <c r="C115" s="275">
        <v>11</v>
      </c>
      <c r="P115" s="310"/>
    </row>
    <row r="116" spans="2:16" ht="16.5" customHeight="1" thickBot="1" x14ac:dyDescent="0.25">
      <c r="B116" s="1">
        <v>2.1779999999999999</v>
      </c>
      <c r="C116" s="275">
        <v>11.5</v>
      </c>
      <c r="P116" s="310"/>
    </row>
    <row r="117" spans="2:16" ht="16.5" customHeight="1" thickBot="1" x14ac:dyDescent="0.25">
      <c r="B117" s="1">
        <v>2.052</v>
      </c>
      <c r="C117" s="275">
        <v>12</v>
      </c>
      <c r="P117" s="310"/>
    </row>
    <row r="118" spans="2:16" ht="16.5" customHeight="1" thickBot="1" x14ac:dyDescent="0.25">
      <c r="B118" s="1">
        <v>1.9410000000000001</v>
      </c>
      <c r="C118" s="275">
        <v>12.5</v>
      </c>
      <c r="P118" s="310"/>
    </row>
    <row r="119" spans="2:16" ht="16.5" customHeight="1" thickBot="1" x14ac:dyDescent="0.25">
      <c r="B119" s="1">
        <v>1.8280000000000001</v>
      </c>
      <c r="C119" s="275">
        <v>13</v>
      </c>
      <c r="P119" s="310"/>
    </row>
    <row r="120" spans="2:16" ht="16.5" customHeight="1" thickBot="1" x14ac:dyDescent="0.25">
      <c r="B120" s="1">
        <v>1.7290000000000001</v>
      </c>
      <c r="C120" s="275">
        <v>13.5</v>
      </c>
      <c r="P120" s="310"/>
    </row>
    <row r="121" spans="2:16" ht="16.5" customHeight="1" thickBot="1" x14ac:dyDescent="0.25">
      <c r="B121" s="1">
        <v>1.6279999999999999</v>
      </c>
      <c r="C121" s="275">
        <v>14</v>
      </c>
      <c r="P121" s="310"/>
    </row>
    <row r="122" spans="2:16" x14ac:dyDescent="0.2">
      <c r="P122" s="310"/>
    </row>
    <row r="123" spans="2:16" x14ac:dyDescent="0.2">
      <c r="P123" s="310"/>
    </row>
    <row r="124" spans="2:16" x14ac:dyDescent="0.2">
      <c r="P124" s="310"/>
    </row>
    <row r="125" spans="2:16" x14ac:dyDescent="0.2">
      <c r="P125" s="310"/>
    </row>
    <row r="126" spans="2:16" x14ac:dyDescent="0.2">
      <c r="P126" s="310"/>
    </row>
    <row r="127" spans="2:16" x14ac:dyDescent="0.2">
      <c r="P127" s="310"/>
    </row>
    <row r="128" spans="2:16" x14ac:dyDescent="0.2">
      <c r="P128" s="310"/>
    </row>
    <row r="129" spans="2:16" x14ac:dyDescent="0.2">
      <c r="G129" s="170"/>
      <c r="H129" s="170"/>
      <c r="I129" s="170"/>
      <c r="J129" s="170"/>
      <c r="K129" s="170"/>
      <c r="L129" s="170"/>
      <c r="M129" s="170"/>
      <c r="N129" s="170"/>
      <c r="P129" s="310"/>
    </row>
    <row r="130" spans="2:16" ht="13.5" customHeight="1" thickBot="1" x14ac:dyDescent="0.25">
      <c r="G130" s="170"/>
      <c r="H130" s="170"/>
      <c r="I130" s="170"/>
      <c r="J130" s="170"/>
      <c r="K130" s="170"/>
      <c r="L130" s="170"/>
      <c r="M130" s="170"/>
      <c r="N130" s="170"/>
      <c r="P130" s="310"/>
    </row>
    <row r="131" spans="2:16" ht="13.5" customHeight="1" thickBot="1" x14ac:dyDescent="0.25">
      <c r="B131" s="276" t="s">
        <v>135</v>
      </c>
      <c r="C131" s="277">
        <v>2</v>
      </c>
      <c r="D131" s="278" t="s">
        <v>136</v>
      </c>
      <c r="G131" s="170"/>
      <c r="H131" s="170"/>
      <c r="I131" s="170"/>
      <c r="J131" s="170"/>
      <c r="K131" s="170"/>
      <c r="L131" s="170"/>
      <c r="M131" s="170"/>
      <c r="N131" s="170"/>
      <c r="P131" s="310"/>
    </row>
    <row r="132" spans="2:16" x14ac:dyDescent="0.2">
      <c r="G132" s="170"/>
      <c r="H132" s="170"/>
      <c r="I132" s="170"/>
      <c r="J132" s="170"/>
      <c r="K132" s="170"/>
      <c r="L132" s="170"/>
      <c r="M132" s="170"/>
      <c r="N132" s="170"/>
      <c r="P132" s="310"/>
    </row>
    <row r="133" spans="2:16" x14ac:dyDescent="0.2">
      <c r="G133" s="170"/>
      <c r="H133" s="170"/>
      <c r="I133" s="170"/>
      <c r="J133" s="170"/>
      <c r="K133" s="170"/>
      <c r="L133" s="170"/>
      <c r="M133" s="170"/>
      <c r="N133" s="170"/>
    </row>
    <row r="134" spans="2:16" x14ac:dyDescent="0.2">
      <c r="G134" s="170"/>
      <c r="H134" s="170"/>
      <c r="I134" s="170"/>
      <c r="J134" s="170"/>
      <c r="K134" s="170"/>
      <c r="L134" s="170"/>
      <c r="M134" s="170"/>
      <c r="N134" s="170"/>
    </row>
    <row r="135" spans="2:16" x14ac:dyDescent="0.2">
      <c r="G135" s="170"/>
      <c r="H135" s="170"/>
      <c r="I135" s="170"/>
      <c r="J135" s="170"/>
      <c r="K135" s="170"/>
      <c r="L135" s="170"/>
      <c r="M135" s="170"/>
      <c r="N135" s="170"/>
    </row>
    <row r="136" spans="2:16" x14ac:dyDescent="0.2">
      <c r="G136" s="170"/>
      <c r="H136" s="170"/>
      <c r="I136" s="170"/>
      <c r="J136" s="170"/>
      <c r="K136" s="170"/>
      <c r="L136" s="170"/>
      <c r="M136" s="170"/>
      <c r="N136" s="170"/>
    </row>
    <row r="137" spans="2:16" x14ac:dyDescent="0.2">
      <c r="G137" s="170"/>
      <c r="H137" s="170"/>
      <c r="I137" s="170"/>
      <c r="J137" s="170"/>
      <c r="K137" s="170"/>
      <c r="L137" s="170"/>
      <c r="M137" s="170"/>
      <c r="N137" s="170"/>
    </row>
    <row r="138" spans="2:16" x14ac:dyDescent="0.2">
      <c r="G138" s="170"/>
      <c r="H138" s="170"/>
      <c r="I138" s="170"/>
      <c r="J138" s="170"/>
      <c r="K138" s="170"/>
      <c r="L138" s="170"/>
      <c r="M138" s="170"/>
      <c r="N138" s="170"/>
    </row>
    <row r="139" spans="2:16" x14ac:dyDescent="0.2">
      <c r="G139" s="170"/>
      <c r="H139" s="170"/>
      <c r="I139" s="170"/>
      <c r="J139" s="170"/>
      <c r="K139" s="170"/>
      <c r="L139" s="170"/>
      <c r="M139" s="170"/>
      <c r="N139" s="170"/>
    </row>
    <row r="140" spans="2:16" x14ac:dyDescent="0.2">
      <c r="G140" s="170"/>
      <c r="H140" s="170"/>
      <c r="I140" s="170"/>
      <c r="J140" s="170"/>
      <c r="K140" s="170"/>
      <c r="L140" s="170"/>
      <c r="M140" s="170"/>
      <c r="N140" s="170"/>
    </row>
    <row r="141" spans="2:16" x14ac:dyDescent="0.2">
      <c r="G141" s="170"/>
      <c r="H141" s="170"/>
      <c r="I141" s="170"/>
      <c r="J141" s="170"/>
      <c r="K141" s="170"/>
      <c r="L141" s="170"/>
      <c r="M141" s="170"/>
      <c r="N141" s="170"/>
    </row>
    <row r="142" spans="2:16" x14ac:dyDescent="0.2">
      <c r="G142" s="170"/>
      <c r="H142" s="170"/>
      <c r="I142" s="170"/>
      <c r="J142" s="170"/>
      <c r="K142" s="170"/>
      <c r="L142" s="170"/>
      <c r="M142" s="170"/>
      <c r="N142" s="170"/>
    </row>
    <row r="143" spans="2:16" x14ac:dyDescent="0.2">
      <c r="G143" s="170"/>
      <c r="H143" s="170"/>
      <c r="I143" s="170"/>
      <c r="J143" s="170"/>
      <c r="K143" s="170"/>
      <c r="L143" s="170"/>
      <c r="M143" s="170"/>
      <c r="N143" s="170"/>
    </row>
    <row r="144" spans="2:16" x14ac:dyDescent="0.2">
      <c r="G144" s="170"/>
      <c r="H144" s="170"/>
      <c r="I144" s="170"/>
      <c r="J144" s="170"/>
      <c r="K144" s="170"/>
      <c r="L144" s="170"/>
      <c r="M144" s="170"/>
      <c r="N144" s="170"/>
    </row>
    <row r="145" spans="7:14" x14ac:dyDescent="0.2">
      <c r="G145" s="170"/>
      <c r="H145" s="170"/>
      <c r="I145" s="170"/>
      <c r="J145" s="170"/>
      <c r="K145" s="170"/>
      <c r="L145" s="170"/>
      <c r="M145" s="170"/>
      <c r="N145" s="170"/>
    </row>
    <row r="146" spans="7:14" x14ac:dyDescent="0.2">
      <c r="G146" s="170"/>
      <c r="H146" s="170"/>
      <c r="I146" s="170"/>
      <c r="J146" s="170"/>
      <c r="K146" s="170"/>
      <c r="L146" s="170"/>
      <c r="M146" s="170"/>
      <c r="N146" s="170"/>
    </row>
    <row r="147" spans="7:14" x14ac:dyDescent="0.2">
      <c r="G147" s="170"/>
      <c r="H147" s="170"/>
      <c r="I147" s="170"/>
      <c r="J147" s="170"/>
      <c r="K147" s="170"/>
      <c r="L147" s="170"/>
      <c r="M147" s="170"/>
      <c r="N147" s="170"/>
    </row>
    <row r="148" spans="7:14" x14ac:dyDescent="0.2">
      <c r="G148" s="170"/>
      <c r="H148" s="170"/>
      <c r="I148" s="170"/>
      <c r="J148" s="170"/>
      <c r="K148" s="170"/>
      <c r="L148" s="170"/>
      <c r="M148" s="170"/>
      <c r="N148" s="170"/>
    </row>
    <row r="149" spans="7:14" x14ac:dyDescent="0.2">
      <c r="G149" s="170"/>
      <c r="H149" s="170"/>
      <c r="I149" s="170"/>
      <c r="J149" s="170"/>
      <c r="K149" s="170"/>
      <c r="L149" s="170"/>
      <c r="M149" s="170"/>
      <c r="N149" s="170"/>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2" right="0.51181102362204722" top="0.78740157480314965" bottom="0.78740157480314965" header="0.31496062992125978" footer="0.31496062992125978"/>
  <pageSetup paperSize="9" scale="5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codeName="Planilha4">
    <tabColor rgb="FF006092"/>
    <pageSetUpPr fitToPage="1"/>
  </sheetPr>
  <dimension ref="A1:AK149"/>
  <sheetViews>
    <sheetView workbookViewId="0">
      <selection activeCell="L14" sqref="L14"/>
    </sheetView>
  </sheetViews>
  <sheetFormatPr defaultColWidth="12.5703125" defaultRowHeight="12.75" x14ac:dyDescent="0.2"/>
  <cols>
    <col min="1" max="1" width="12.5703125" style="171" customWidth="1"/>
    <col min="2" max="2" width="12.7109375" style="171" customWidth="1"/>
    <col min="3" max="3" width="9.5703125" style="171" customWidth="1"/>
    <col min="4" max="4" width="10.140625" style="171" customWidth="1"/>
    <col min="5" max="5" width="10.5703125" style="171" customWidth="1"/>
    <col min="6" max="6" width="9.7109375" style="171" bestFit="1" customWidth="1"/>
    <col min="7" max="7" width="10" style="221" bestFit="1" customWidth="1"/>
    <col min="8" max="8" width="10" style="221" customWidth="1"/>
    <col min="9" max="9" width="10.42578125" style="221" bestFit="1" customWidth="1"/>
    <col min="10" max="10" width="10.28515625" style="221" bestFit="1" customWidth="1"/>
    <col min="11" max="11" width="11.140625" style="221" customWidth="1"/>
    <col min="12" max="14" width="15.7109375" style="221" customWidth="1"/>
    <col min="15" max="15" width="12.5703125" style="221" customWidth="1"/>
    <col min="16" max="16" width="17.42578125" style="170" customWidth="1"/>
    <col min="17" max="17" width="39.85546875" style="171" bestFit="1" customWidth="1"/>
    <col min="18" max="18" width="37.5703125" style="171" bestFit="1" customWidth="1"/>
    <col min="19" max="19" width="35.7109375" style="171" bestFit="1" customWidth="1"/>
    <col min="20" max="20" width="43.5703125" style="171" bestFit="1" customWidth="1"/>
    <col min="21" max="21" width="33.85546875" style="171" bestFit="1" customWidth="1"/>
    <col min="22" max="22" width="37.85546875" style="171" bestFit="1" customWidth="1"/>
    <col min="23" max="23" width="42.42578125" style="171" bestFit="1" customWidth="1"/>
    <col min="24" max="24" width="33.85546875" style="171" bestFit="1" customWidth="1"/>
    <col min="25" max="25" width="42.28515625" style="171" bestFit="1" customWidth="1"/>
    <col min="26" max="26" width="41.7109375" style="171" bestFit="1" customWidth="1"/>
    <col min="27" max="27" width="45.28515625" style="171" bestFit="1" customWidth="1"/>
    <col min="28" max="28" width="42.42578125" style="171" bestFit="1" customWidth="1"/>
    <col min="29" max="29" width="15.140625" style="171" bestFit="1" customWidth="1"/>
    <col min="30" max="30" width="24" style="171" bestFit="1" customWidth="1"/>
    <col min="31" max="31" width="23.28515625" style="171" customWidth="1"/>
    <col min="32" max="32" width="20.85546875" style="171" bestFit="1" customWidth="1"/>
    <col min="33" max="33" width="25.7109375" style="171" bestFit="1" customWidth="1"/>
    <col min="34" max="34" width="12.5703125" style="143" bestFit="1" customWidth="1"/>
    <col min="35" max="35" width="12.5703125" style="143" customWidth="1"/>
    <col min="36" max="37" width="12.5703125" style="171" customWidth="1"/>
    <col min="38" max="38" width="12.5703125" style="172" customWidth="1"/>
    <col min="39" max="16384" width="12.5703125" style="172"/>
  </cols>
  <sheetData>
    <row r="1" spans="1:37" ht="13.5" customHeight="1" thickBot="1" x14ac:dyDescent="0.25"/>
    <row r="2" spans="1:37" ht="15" x14ac:dyDescent="0.25">
      <c r="B2" s="111"/>
      <c r="C2" s="139"/>
      <c r="D2" s="343" t="s">
        <v>86</v>
      </c>
      <c r="E2" s="324"/>
      <c r="F2" s="324"/>
      <c r="G2" s="324"/>
      <c r="H2" s="319"/>
      <c r="I2" s="330" t="s">
        <v>1</v>
      </c>
      <c r="J2" s="324"/>
      <c r="K2" s="324"/>
      <c r="L2" s="319"/>
      <c r="M2" s="90" t="s">
        <v>2</v>
      </c>
      <c r="N2" s="222" t="s">
        <v>3</v>
      </c>
      <c r="P2" s="309"/>
      <c r="Q2" s="170"/>
      <c r="R2" s="170"/>
      <c r="S2" s="170"/>
      <c r="T2" s="170"/>
      <c r="U2" s="170"/>
      <c r="V2" s="170"/>
      <c r="W2" s="170"/>
      <c r="X2" s="170"/>
      <c r="Y2" s="170"/>
    </row>
    <row r="3" spans="1:37" s="173" customFormat="1" ht="16.5" customHeight="1" x14ac:dyDescent="0.25">
      <c r="A3" s="171"/>
      <c r="B3" s="112"/>
      <c r="C3" s="118"/>
      <c r="D3" s="341" t="s">
        <v>4</v>
      </c>
      <c r="E3" s="342"/>
      <c r="F3" s="342"/>
      <c r="G3" s="342"/>
      <c r="H3" s="328"/>
      <c r="I3" s="344">
        <f ca="1">TODAY()</f>
        <v>44907</v>
      </c>
      <c r="J3" s="342"/>
      <c r="K3" s="342"/>
      <c r="L3" s="328"/>
      <c r="M3" s="122" t="s">
        <v>87</v>
      </c>
      <c r="N3" s="154">
        <f>'OF RFE'!M3:N3</f>
        <v>0</v>
      </c>
      <c r="P3" s="342"/>
      <c r="Q3" s="170"/>
      <c r="R3" s="170"/>
      <c r="S3" s="170"/>
      <c r="T3" s="170"/>
      <c r="U3" s="170"/>
      <c r="V3" s="170"/>
      <c r="W3" s="144"/>
      <c r="X3" s="170"/>
      <c r="Y3" s="170"/>
      <c r="Z3" s="171"/>
      <c r="AA3" s="171"/>
      <c r="AB3" s="171"/>
      <c r="AC3" s="171"/>
      <c r="AD3" s="171"/>
      <c r="AE3" s="171"/>
      <c r="AF3" s="171"/>
      <c r="AG3" s="171"/>
      <c r="AH3" s="143"/>
      <c r="AI3" s="143"/>
      <c r="AJ3" s="175"/>
      <c r="AK3" s="175"/>
    </row>
    <row r="4" spans="1:37" s="173" customFormat="1" ht="17.25" customHeight="1" thickBot="1" x14ac:dyDescent="0.3">
      <c r="A4" s="171"/>
      <c r="B4" s="119"/>
      <c r="C4" s="121"/>
      <c r="D4" s="341" t="s">
        <v>166</v>
      </c>
      <c r="E4" s="342"/>
      <c r="F4" s="342"/>
      <c r="G4" s="342"/>
      <c r="H4" s="328"/>
      <c r="I4" s="123"/>
      <c r="J4" s="120"/>
      <c r="K4" s="120"/>
      <c r="L4" s="124"/>
      <c r="M4" s="123" t="s">
        <v>7</v>
      </c>
      <c r="N4" s="161" t="s">
        <v>8</v>
      </c>
      <c r="P4" s="175"/>
      <c r="Q4" s="170"/>
      <c r="R4" s="170"/>
      <c r="S4" s="170"/>
      <c r="T4" s="170"/>
      <c r="U4" s="170"/>
      <c r="V4" s="170"/>
      <c r="W4" s="144"/>
      <c r="X4" s="170"/>
      <c r="Y4" s="170"/>
      <c r="Z4" s="171"/>
      <c r="AA4" s="171"/>
      <c r="AB4" s="171"/>
      <c r="AC4" s="171"/>
      <c r="AD4" s="171"/>
      <c r="AE4" s="171"/>
      <c r="AF4" s="171"/>
      <c r="AG4" s="171"/>
      <c r="AH4" s="143"/>
      <c r="AI4" s="143"/>
      <c r="AJ4" s="175"/>
      <c r="AK4" s="175"/>
    </row>
    <row r="5" spans="1:37" s="173" customFormat="1" ht="16.5" customHeight="1" thickBot="1" x14ac:dyDescent="0.25">
      <c r="A5" s="171"/>
      <c r="B5" s="125"/>
      <c r="C5" s="126"/>
      <c r="D5" s="127"/>
      <c r="E5" s="127"/>
      <c r="F5" s="127"/>
      <c r="G5" s="127"/>
      <c r="H5" s="127"/>
      <c r="I5" s="127"/>
      <c r="J5" s="127"/>
      <c r="K5" s="127"/>
      <c r="L5" s="128"/>
      <c r="M5" s="127"/>
      <c r="N5" s="129"/>
      <c r="P5" s="309"/>
      <c r="Q5" s="144"/>
      <c r="R5" s="144"/>
      <c r="S5" s="144"/>
      <c r="T5" s="144"/>
      <c r="U5" s="144"/>
      <c r="V5" s="144"/>
      <c r="W5" s="144"/>
      <c r="X5" s="170"/>
      <c r="Y5" s="170"/>
      <c r="Z5" s="171"/>
      <c r="AA5" s="171"/>
      <c r="AB5" s="171"/>
      <c r="AC5" s="171"/>
      <c r="AD5" s="171"/>
      <c r="AE5" s="171"/>
      <c r="AF5" s="171"/>
      <c r="AG5" s="171"/>
      <c r="AH5" s="143"/>
      <c r="AI5" s="143"/>
      <c r="AJ5" s="175"/>
      <c r="AK5" s="175"/>
    </row>
    <row r="6" spans="1:37" s="173" customFormat="1" ht="16.5" customHeight="1" x14ac:dyDescent="0.2">
      <c r="A6" s="171"/>
      <c r="B6" s="113"/>
      <c r="C6" s="125" t="s">
        <v>12</v>
      </c>
      <c r="D6" s="223"/>
      <c r="E6" s="127" t="s">
        <v>14</v>
      </c>
      <c r="F6" s="164"/>
      <c r="G6" s="165" t="s">
        <v>15</v>
      </c>
      <c r="H6" s="57"/>
      <c r="I6" s="59" t="s">
        <v>89</v>
      </c>
      <c r="K6" s="59" t="s">
        <v>90</v>
      </c>
      <c r="N6" s="224"/>
      <c r="P6" s="342"/>
      <c r="Q6" s="175"/>
      <c r="R6" s="175"/>
      <c r="S6" s="170"/>
      <c r="T6" s="170"/>
      <c r="U6" s="170"/>
      <c r="V6" s="170"/>
      <c r="W6" s="144"/>
      <c r="X6" s="170"/>
      <c r="Y6" s="170"/>
      <c r="Z6" s="171"/>
      <c r="AA6" s="171"/>
      <c r="AB6" s="171"/>
      <c r="AC6" s="171"/>
      <c r="AD6" s="171"/>
      <c r="AE6" s="171"/>
      <c r="AF6" s="171"/>
      <c r="AG6" s="171"/>
      <c r="AH6" s="143"/>
      <c r="AI6" s="143"/>
      <c r="AJ6" s="175"/>
      <c r="AK6" s="175"/>
    </row>
    <row r="7" spans="1:37" s="173" customFormat="1" ht="17.25" customHeight="1" thickBot="1" x14ac:dyDescent="0.25">
      <c r="A7" s="171"/>
      <c r="B7" s="53"/>
      <c r="C7" s="225" t="s">
        <v>17</v>
      </c>
      <c r="D7" s="166"/>
      <c r="E7" s="226" t="s">
        <v>18</v>
      </c>
      <c r="F7" s="167"/>
      <c r="G7" s="227" t="s">
        <v>19</v>
      </c>
      <c r="H7" s="56"/>
      <c r="I7" s="100">
        <v>48</v>
      </c>
      <c r="K7" s="228">
        <v>31.036619059999989</v>
      </c>
      <c r="N7" s="224"/>
      <c r="P7" s="175"/>
      <c r="Q7" s="175"/>
      <c r="R7" s="175"/>
      <c r="S7" s="170"/>
      <c r="T7" s="170"/>
      <c r="U7" s="170"/>
      <c r="V7" s="170"/>
      <c r="W7" s="144"/>
      <c r="X7" s="170"/>
      <c r="Y7" s="170"/>
      <c r="Z7" s="171"/>
      <c r="AA7" s="171"/>
      <c r="AB7" s="171"/>
      <c r="AC7" s="171"/>
      <c r="AD7" s="171"/>
      <c r="AE7" s="171"/>
      <c r="AF7" s="171"/>
      <c r="AG7" s="171"/>
      <c r="AH7" s="143"/>
      <c r="AI7" s="143"/>
      <c r="AJ7" s="175"/>
      <c r="AK7" s="175"/>
    </row>
    <row r="8" spans="1:37" s="173" customFormat="1" ht="17.25" customHeight="1" thickBot="1" x14ac:dyDescent="0.25">
      <c r="A8" s="171"/>
      <c r="B8" s="138"/>
      <c r="C8" s="66"/>
      <c r="D8" s="66"/>
      <c r="E8" s="66"/>
      <c r="F8" s="66"/>
      <c r="G8" s="99"/>
      <c r="H8" s="66"/>
      <c r="I8" s="66"/>
      <c r="J8" s="66"/>
      <c r="K8" s="66"/>
      <c r="L8" s="66"/>
      <c r="M8" s="66"/>
      <c r="N8" s="67"/>
      <c r="P8" s="309"/>
      <c r="Q8" s="144"/>
      <c r="R8" s="144"/>
      <c r="S8" s="144"/>
      <c r="T8" s="144"/>
      <c r="U8" s="144"/>
      <c r="V8" s="144"/>
      <c r="W8" s="144"/>
      <c r="X8" s="144"/>
      <c r="Y8" s="144"/>
      <c r="Z8" s="144"/>
      <c r="AA8" s="144"/>
      <c r="AB8" s="144"/>
      <c r="AC8" s="144"/>
      <c r="AD8" s="144"/>
      <c r="AE8" s="144"/>
      <c r="AF8" s="144"/>
      <c r="AG8" s="171"/>
      <c r="AH8" s="143"/>
      <c r="AI8" s="143"/>
      <c r="AJ8" s="175"/>
      <c r="AK8" s="175"/>
    </row>
    <row r="9" spans="1:37" s="173" customFormat="1" ht="17.25" customHeight="1" thickBot="1" x14ac:dyDescent="0.3">
      <c r="A9" s="175"/>
      <c r="B9" s="330" t="s">
        <v>20</v>
      </c>
      <c r="C9" s="324"/>
      <c r="D9" s="324"/>
      <c r="E9" s="324"/>
      <c r="F9" s="324"/>
      <c r="G9" s="324"/>
      <c r="H9" s="324"/>
      <c r="I9" s="324"/>
      <c r="J9" s="324"/>
      <c r="K9" s="324"/>
      <c r="L9" s="324"/>
      <c r="M9" s="324"/>
      <c r="N9" s="319"/>
      <c r="P9" s="342"/>
      <c r="Q9" s="175"/>
      <c r="R9" s="145"/>
      <c r="S9" s="170"/>
      <c r="T9" s="170"/>
      <c r="U9" s="170"/>
      <c r="V9" s="170"/>
      <c r="W9" s="144"/>
      <c r="X9" s="170"/>
      <c r="Y9" s="170"/>
      <c r="Z9" s="171"/>
      <c r="AA9" s="171"/>
      <c r="AB9" s="171"/>
      <c r="AC9" s="171"/>
      <c r="AD9" s="171"/>
      <c r="AE9" s="171"/>
      <c r="AF9" s="171"/>
      <c r="AG9" s="171"/>
      <c r="AH9" s="143"/>
      <c r="AI9" s="143"/>
      <c r="AJ9" s="175"/>
      <c r="AK9" s="175"/>
    </row>
    <row r="10" spans="1:37" ht="16.5" customHeight="1" x14ac:dyDescent="0.2">
      <c r="B10" s="229"/>
      <c r="C10" s="230"/>
      <c r="D10" s="230"/>
      <c r="E10" s="230"/>
      <c r="F10" s="230"/>
      <c r="G10" s="230"/>
      <c r="H10" s="230"/>
      <c r="I10" s="230"/>
      <c r="J10" s="230"/>
      <c r="K10" s="230"/>
      <c r="L10" s="230"/>
      <c r="M10" s="230"/>
      <c r="N10" s="231"/>
      <c r="Q10" s="175"/>
      <c r="R10" s="145"/>
      <c r="S10" s="170"/>
      <c r="T10" s="170"/>
      <c r="U10" s="170"/>
      <c r="V10" s="170"/>
      <c r="W10" s="144"/>
      <c r="X10" s="170"/>
      <c r="Y10" s="170"/>
    </row>
    <row r="11" spans="1:37" s="183" customFormat="1" ht="16.5" customHeight="1" x14ac:dyDescent="0.2">
      <c r="A11" s="182"/>
      <c r="B11" s="232"/>
      <c r="C11" s="177" t="s">
        <v>91</v>
      </c>
      <c r="E11" s="177" t="s">
        <v>92</v>
      </c>
      <c r="G11" s="221" t="s">
        <v>93</v>
      </c>
      <c r="I11" s="177" t="s">
        <v>94</v>
      </c>
      <c r="K11" s="177" t="s">
        <v>95</v>
      </c>
      <c r="M11" s="177" t="s">
        <v>96</v>
      </c>
      <c r="N11" s="233"/>
      <c r="P11" s="309"/>
      <c r="Q11" s="144"/>
      <c r="R11" s="144"/>
      <c r="S11" s="144"/>
      <c r="T11" s="144"/>
      <c r="U11" s="144"/>
      <c r="V11" s="144"/>
      <c r="W11" s="144"/>
      <c r="X11" s="182"/>
      <c r="Y11" s="182"/>
      <c r="Z11" s="182"/>
      <c r="AA11" s="182"/>
      <c r="AB11" s="182"/>
      <c r="AC11" s="182"/>
      <c r="AD11" s="182"/>
      <c r="AE11" s="182"/>
      <c r="AF11" s="171"/>
      <c r="AG11" s="171"/>
      <c r="AH11" s="143"/>
      <c r="AI11" s="143"/>
      <c r="AJ11" s="182"/>
      <c r="AK11" s="182"/>
    </row>
    <row r="12" spans="1:37" s="188" customFormat="1" ht="16.5" customHeight="1" x14ac:dyDescent="0.2">
      <c r="A12" s="187"/>
      <c r="B12" s="232"/>
      <c r="C12" s="195" t="s">
        <v>167</v>
      </c>
      <c r="E12" s="140" t="s">
        <v>168</v>
      </c>
      <c r="G12" s="195" t="s">
        <v>99</v>
      </c>
      <c r="I12" s="179" t="s">
        <v>100</v>
      </c>
      <c r="K12" s="195" t="s">
        <v>196</v>
      </c>
      <c r="M12" s="234">
        <v>59.974999999999987</v>
      </c>
      <c r="N12" s="235"/>
      <c r="P12" s="345"/>
      <c r="Q12" s="175"/>
      <c r="R12" s="145"/>
      <c r="S12" s="170"/>
      <c r="T12" s="170"/>
      <c r="U12" s="171"/>
      <c r="V12" s="171"/>
      <c r="W12" s="171"/>
      <c r="X12" s="187"/>
      <c r="Y12" s="187"/>
      <c r="Z12" s="187"/>
      <c r="AA12" s="187"/>
      <c r="AB12" s="187"/>
      <c r="AC12" s="187"/>
      <c r="AD12" s="187"/>
      <c r="AE12" s="187"/>
      <c r="AF12" s="171"/>
      <c r="AG12" s="171"/>
      <c r="AH12" s="143"/>
      <c r="AI12" s="143"/>
      <c r="AJ12" s="187"/>
      <c r="AK12" s="187"/>
    </row>
    <row r="13" spans="1:37" ht="16.5" customHeight="1" x14ac:dyDescent="0.2">
      <c r="B13" s="232"/>
      <c r="C13" s="221"/>
      <c r="D13" s="221"/>
      <c r="E13" s="221"/>
      <c r="F13" s="221"/>
      <c r="N13" s="236"/>
      <c r="Q13" s="175"/>
      <c r="R13" s="145"/>
      <c r="S13" s="170"/>
      <c r="T13" s="170"/>
      <c r="U13" s="170"/>
      <c r="V13" s="170"/>
      <c r="W13" s="144"/>
      <c r="X13" s="170"/>
      <c r="Y13" s="170"/>
      <c r="AJ13" s="187"/>
    </row>
    <row r="14" spans="1:37" ht="15" customHeight="1" x14ac:dyDescent="0.2">
      <c r="B14" s="237"/>
      <c r="C14" s="177" t="s">
        <v>161</v>
      </c>
      <c r="K14" s="171" t="s">
        <v>102</v>
      </c>
      <c r="M14" s="221" t="s">
        <v>103</v>
      </c>
      <c r="N14" s="236"/>
      <c r="P14" s="309"/>
      <c r="Q14" s="144"/>
      <c r="R14" s="144"/>
      <c r="S14" s="144"/>
      <c r="T14" s="144"/>
      <c r="U14" s="144"/>
      <c r="V14" s="144"/>
      <c r="W14" s="144"/>
      <c r="X14" s="144"/>
      <c r="AJ14" s="187"/>
    </row>
    <row r="15" spans="1:37" ht="15" customHeight="1" x14ac:dyDescent="0.2">
      <c r="B15" s="238"/>
      <c r="C15" s="234">
        <v>950.82</v>
      </c>
      <c r="K15" s="234" t="s">
        <v>168</v>
      </c>
      <c r="M15" s="234" t="s">
        <v>169</v>
      </c>
      <c r="N15" s="236"/>
      <c r="P15" s="310"/>
      <c r="Q15" s="170"/>
      <c r="R15" s="170"/>
      <c r="S15" s="144"/>
      <c r="T15" s="170"/>
      <c r="U15" s="170"/>
      <c r="AJ15" s="187"/>
    </row>
    <row r="16" spans="1:37" ht="17.25" customHeight="1" thickBot="1" x14ac:dyDescent="0.25">
      <c r="B16" s="239"/>
      <c r="C16" s="240"/>
      <c r="D16" s="240"/>
      <c r="E16" s="240"/>
      <c r="F16" s="240"/>
      <c r="G16" s="240"/>
      <c r="H16" s="240"/>
      <c r="I16" s="240"/>
      <c r="J16" s="240"/>
      <c r="K16" s="240"/>
      <c r="L16" s="240"/>
      <c r="M16" s="240"/>
      <c r="N16" s="241"/>
      <c r="Q16" s="175"/>
      <c r="R16" s="145"/>
      <c r="S16" s="170"/>
      <c r="T16" s="170"/>
      <c r="U16" s="170"/>
      <c r="V16" s="170"/>
      <c r="W16" s="144"/>
      <c r="X16" s="170"/>
      <c r="Y16" s="170"/>
    </row>
    <row r="17" spans="1:25" ht="15.75" customHeight="1" thickBot="1" x14ac:dyDescent="0.3">
      <c r="B17" s="347" t="s">
        <v>105</v>
      </c>
      <c r="C17" s="316"/>
      <c r="D17" s="316"/>
      <c r="E17" s="316"/>
      <c r="F17" s="316"/>
      <c r="G17" s="316"/>
      <c r="H17" s="316"/>
      <c r="I17" s="316"/>
      <c r="J17" s="316"/>
      <c r="K17" s="316"/>
      <c r="L17" s="316"/>
      <c r="M17" s="316"/>
      <c r="N17" s="321"/>
      <c r="P17" s="309"/>
      <c r="Q17" s="144"/>
      <c r="R17" s="144"/>
      <c r="S17" s="144"/>
      <c r="T17" s="170"/>
      <c r="U17" s="170"/>
      <c r="V17" s="170"/>
      <c r="W17" s="144"/>
      <c r="X17" s="170"/>
      <c r="Y17" s="170"/>
    </row>
    <row r="18" spans="1:25" ht="17.25" customHeight="1" thickBot="1" x14ac:dyDescent="0.3">
      <c r="A18" s="172"/>
      <c r="B18" s="337" t="s">
        <v>106</v>
      </c>
      <c r="C18" s="313"/>
      <c r="D18" s="313"/>
      <c r="E18" s="313"/>
      <c r="F18" s="313"/>
      <c r="G18" s="313"/>
      <c r="H18" s="313"/>
      <c r="I18" s="313"/>
      <c r="J18" s="313"/>
      <c r="K18" s="314"/>
      <c r="L18" s="312" t="s">
        <v>107</v>
      </c>
      <c r="M18" s="324"/>
      <c r="N18" s="319"/>
      <c r="P18" s="310"/>
      <c r="Q18" s="175"/>
      <c r="R18" s="145"/>
      <c r="S18" s="170"/>
      <c r="T18" s="170"/>
      <c r="U18" s="170"/>
      <c r="V18" s="170"/>
      <c r="W18" s="144"/>
      <c r="X18" s="170"/>
      <c r="Y18" s="170"/>
    </row>
    <row r="19" spans="1:25" ht="17.25" customHeight="1" thickBot="1" x14ac:dyDescent="0.3">
      <c r="A19" s="172"/>
      <c r="B19" s="337" t="s">
        <v>108</v>
      </c>
      <c r="C19" s="313"/>
      <c r="D19" s="313"/>
      <c r="E19" s="313"/>
      <c r="F19" s="313"/>
      <c r="G19" s="314"/>
      <c r="H19" s="338" t="s">
        <v>85</v>
      </c>
      <c r="I19" s="339"/>
      <c r="J19" s="339"/>
      <c r="K19" s="340"/>
      <c r="L19" s="320"/>
      <c r="M19" s="316"/>
      <c r="N19" s="321"/>
      <c r="Q19" s="175"/>
      <c r="R19" s="145"/>
      <c r="S19" s="170"/>
      <c r="T19" s="170"/>
      <c r="U19" s="170"/>
      <c r="V19" s="170"/>
      <c r="W19" s="144"/>
      <c r="X19" s="170"/>
      <c r="Y19" s="170"/>
    </row>
    <row r="20" spans="1:25" ht="15.75" customHeight="1" thickBot="1" x14ac:dyDescent="0.3">
      <c r="A20" s="172"/>
      <c r="B20" s="242"/>
      <c r="C20" s="221"/>
      <c r="D20" s="221"/>
      <c r="E20" s="221"/>
      <c r="F20" s="221"/>
      <c r="G20" s="236"/>
      <c r="H20" s="243" t="s">
        <v>109</v>
      </c>
      <c r="I20" s="244" t="s">
        <v>110</v>
      </c>
      <c r="J20" s="245" t="s">
        <v>170</v>
      </c>
      <c r="K20" s="246" t="s">
        <v>112</v>
      </c>
      <c r="L20" s="337" t="s">
        <v>113</v>
      </c>
      <c r="M20" s="313"/>
      <c r="N20" s="314"/>
      <c r="P20" s="309"/>
      <c r="Q20" s="144"/>
      <c r="R20" s="144"/>
      <c r="S20" s="144"/>
      <c r="T20" s="144"/>
      <c r="U20" s="170"/>
      <c r="V20" s="170"/>
      <c r="W20" s="144"/>
      <c r="X20" s="170"/>
      <c r="Y20" s="170"/>
    </row>
    <row r="21" spans="1:25" ht="16.5" customHeight="1" x14ac:dyDescent="0.2">
      <c r="A21" s="172"/>
      <c r="B21" s="242"/>
      <c r="C21" s="221"/>
      <c r="D21" s="221"/>
      <c r="E21" s="221" t="s">
        <v>114</v>
      </c>
      <c r="F21" s="221" t="s">
        <v>115</v>
      </c>
      <c r="G21" s="236" t="s">
        <v>116</v>
      </c>
      <c r="H21" s="247">
        <v>1</v>
      </c>
      <c r="I21" s="248">
        <v>2</v>
      </c>
      <c r="J21" s="249">
        <v>40</v>
      </c>
      <c r="K21" s="250">
        <v>1</v>
      </c>
      <c r="L21" s="251"/>
      <c r="M21" s="252"/>
      <c r="N21" s="253"/>
      <c r="P21" s="310"/>
      <c r="Q21" s="175"/>
      <c r="R21" s="145"/>
      <c r="S21" s="170"/>
      <c r="T21" s="170"/>
      <c r="U21" s="170"/>
      <c r="V21" s="170"/>
      <c r="W21" s="144"/>
      <c r="X21" s="170"/>
      <c r="Y21" s="170"/>
    </row>
    <row r="22" spans="1:25" ht="15" customHeight="1" x14ac:dyDescent="0.2">
      <c r="A22" s="172"/>
      <c r="B22" s="242"/>
      <c r="C22" s="170" t="s">
        <v>117</v>
      </c>
      <c r="D22" s="170"/>
      <c r="E22" s="107">
        <f>F22*0.97</f>
        <v>2897.4764530796601</v>
      </c>
      <c r="F22" s="108">
        <f>($C$15/2)*PI()*2</f>
        <v>2987.0891268862474</v>
      </c>
      <c r="G22" s="137">
        <f>F22*1.03</f>
        <v>3076.7018006928347</v>
      </c>
      <c r="H22" s="247">
        <v>2</v>
      </c>
      <c r="I22" s="248">
        <v>3</v>
      </c>
      <c r="J22" s="249">
        <v>40</v>
      </c>
      <c r="K22" s="250">
        <v>2</v>
      </c>
      <c r="L22" s="254" t="s">
        <v>110</v>
      </c>
      <c r="M22" s="255" t="s">
        <v>118</v>
      </c>
      <c r="N22" s="256" t="s">
        <v>112</v>
      </c>
      <c r="P22" s="310"/>
      <c r="Q22" s="144"/>
      <c r="R22" s="144"/>
      <c r="S22" s="144"/>
      <c r="T22" s="144"/>
      <c r="U22" s="170"/>
      <c r="V22" s="170"/>
      <c r="W22" s="144"/>
      <c r="X22" s="170"/>
      <c r="Y22" s="170"/>
    </row>
    <row r="23" spans="1:25" ht="20.25" customHeight="1" x14ac:dyDescent="0.2">
      <c r="A23" s="172"/>
      <c r="B23" s="242"/>
      <c r="C23" s="221"/>
      <c r="D23" s="221"/>
      <c r="E23" s="221"/>
      <c r="F23" s="221"/>
      <c r="G23" s="236"/>
      <c r="H23" s="247"/>
      <c r="I23" s="248"/>
      <c r="J23" s="249"/>
      <c r="K23" s="250"/>
      <c r="L23" s="257">
        <v>1</v>
      </c>
      <c r="M23" s="258">
        <v>0</v>
      </c>
      <c r="N23" s="259">
        <v>0</v>
      </c>
      <c r="P23" s="310"/>
      <c r="Q23" s="175"/>
      <c r="R23" s="145"/>
      <c r="S23" s="170"/>
      <c r="T23" s="170"/>
      <c r="U23" s="170"/>
      <c r="V23" s="170"/>
      <c r="W23" s="144"/>
      <c r="X23" s="170"/>
      <c r="Y23" s="170"/>
    </row>
    <row r="24" spans="1:25" ht="20.25" customHeight="1" x14ac:dyDescent="0.2">
      <c r="A24" s="172"/>
      <c r="B24" s="242"/>
      <c r="C24" s="170" t="s">
        <v>119</v>
      </c>
      <c r="D24" s="170"/>
      <c r="E24" s="151">
        <f>F24*(1-($C$131/100))</f>
        <v>312.82476119999995</v>
      </c>
      <c r="F24" s="149">
        <v>319.20893999999998</v>
      </c>
      <c r="G24" s="142">
        <f>F24*(1+($C$131/100))</f>
        <v>325.59311880000001</v>
      </c>
      <c r="H24" s="247"/>
      <c r="I24" s="248"/>
      <c r="J24" s="249"/>
      <c r="K24" s="250"/>
      <c r="L24" s="257">
        <v>1</v>
      </c>
      <c r="M24" s="258">
        <v>1</v>
      </c>
      <c r="N24" s="259">
        <v>2</v>
      </c>
      <c r="Q24" s="175"/>
      <c r="R24" s="145"/>
      <c r="S24" s="170"/>
      <c r="T24" s="170"/>
      <c r="U24" s="170"/>
      <c r="V24" s="170"/>
      <c r="W24" s="144"/>
      <c r="X24" s="170"/>
      <c r="Y24" s="170"/>
    </row>
    <row r="25" spans="1:25" ht="20.25" customHeight="1" x14ac:dyDescent="0.2">
      <c r="A25" s="172"/>
      <c r="B25" s="242"/>
      <c r="C25" s="221"/>
      <c r="D25" s="221"/>
      <c r="E25" s="221"/>
      <c r="F25" s="170"/>
      <c r="G25" s="236"/>
      <c r="H25" s="247"/>
      <c r="I25" s="248"/>
      <c r="J25" s="249"/>
      <c r="K25" s="250"/>
      <c r="L25" s="257">
        <v>1</v>
      </c>
      <c r="M25" s="258">
        <v>2</v>
      </c>
      <c r="N25" s="259">
        <v>3</v>
      </c>
      <c r="P25" s="309"/>
      <c r="Q25" s="144"/>
      <c r="R25" s="144"/>
      <c r="S25" s="144"/>
      <c r="T25" s="144"/>
      <c r="U25" s="144"/>
      <c r="V25" s="170"/>
      <c r="W25" s="144"/>
      <c r="X25" s="170"/>
      <c r="Y25" s="170"/>
    </row>
    <row r="26" spans="1:25" ht="20.25" customHeight="1" x14ac:dyDescent="0.2">
      <c r="A26" s="172"/>
      <c r="B26" s="242"/>
      <c r="C26" s="170" t="s">
        <v>120</v>
      </c>
      <c r="D26" s="170"/>
      <c r="E26" s="151">
        <f>F26*(1-($C$131/100))</f>
        <v>3342.0993703999998</v>
      </c>
      <c r="F26" s="149">
        <v>3410.30548</v>
      </c>
      <c r="G26" s="142">
        <f>F26*(1+($C$131/100))</f>
        <v>3478.5115896000002</v>
      </c>
      <c r="H26" s="260"/>
      <c r="I26" s="248"/>
      <c r="J26" s="249"/>
      <c r="K26" s="250"/>
      <c r="L26" s="257">
        <v>1</v>
      </c>
      <c r="M26" s="258">
        <v>3</v>
      </c>
      <c r="N26" s="259">
        <v>1</v>
      </c>
      <c r="P26" s="310"/>
      <c r="Q26" s="175"/>
      <c r="R26" s="145"/>
      <c r="S26" s="170"/>
      <c r="T26" s="170"/>
      <c r="U26" s="170"/>
      <c r="V26" s="170"/>
      <c r="W26" s="144"/>
      <c r="X26" s="170"/>
      <c r="Y26" s="170"/>
    </row>
    <row r="27" spans="1:25" ht="20.25" customHeight="1" x14ac:dyDescent="0.2">
      <c r="A27" s="172"/>
      <c r="B27" s="242"/>
      <c r="H27" s="260"/>
      <c r="I27" s="248"/>
      <c r="J27" s="249"/>
      <c r="K27" s="250"/>
      <c r="L27" s="257">
        <v>1</v>
      </c>
      <c r="M27" s="258">
        <v>4</v>
      </c>
      <c r="N27" s="259">
        <v>0</v>
      </c>
      <c r="Q27" s="175"/>
      <c r="R27" s="145"/>
      <c r="S27" s="170"/>
      <c r="T27" s="170"/>
      <c r="U27" s="170"/>
      <c r="V27" s="170"/>
      <c r="W27" s="144"/>
      <c r="X27" s="170"/>
      <c r="Y27" s="170"/>
    </row>
    <row r="28" spans="1:25" ht="21" customHeight="1" thickBot="1" x14ac:dyDescent="0.25">
      <c r="A28" s="172"/>
      <c r="B28" s="261"/>
      <c r="C28" s="240"/>
      <c r="D28" s="240"/>
      <c r="E28" s="117"/>
      <c r="F28" s="117"/>
      <c r="G28" s="262"/>
      <c r="H28" s="247"/>
      <c r="I28" s="248"/>
      <c r="J28" s="249"/>
      <c r="K28" s="250"/>
      <c r="L28" s="257">
        <v>1</v>
      </c>
      <c r="M28" s="258">
        <v>5</v>
      </c>
      <c r="N28" s="259">
        <v>0</v>
      </c>
      <c r="P28" s="309"/>
      <c r="Q28" s="144"/>
      <c r="R28" s="144"/>
      <c r="S28" s="144"/>
      <c r="T28" s="144"/>
      <c r="U28" s="170"/>
      <c r="V28" s="170"/>
      <c r="W28" s="144"/>
      <c r="X28" s="170"/>
      <c r="Y28" s="170"/>
    </row>
    <row r="29" spans="1:25" ht="15.75" customHeight="1" thickBot="1" x14ac:dyDescent="0.3">
      <c r="A29" s="172"/>
      <c r="B29" s="337" t="s">
        <v>121</v>
      </c>
      <c r="C29" s="313"/>
      <c r="D29" s="313"/>
      <c r="E29" s="313"/>
      <c r="F29" s="313"/>
      <c r="G29" s="313"/>
      <c r="H29" s="313"/>
      <c r="I29" s="313"/>
      <c r="J29" s="313"/>
      <c r="K29" s="314"/>
      <c r="L29" s="257"/>
      <c r="M29" s="258"/>
      <c r="N29" s="259"/>
      <c r="P29" s="310"/>
      <c r="Q29" s="175"/>
      <c r="R29" s="145"/>
      <c r="S29" s="170"/>
      <c r="T29" s="170"/>
      <c r="U29" s="170"/>
      <c r="V29" s="170"/>
      <c r="W29" s="144"/>
      <c r="X29" s="170"/>
      <c r="Y29" s="170"/>
    </row>
    <row r="30" spans="1:25" ht="15.75" customHeight="1" thickBot="1" x14ac:dyDescent="0.3">
      <c r="A30" s="172"/>
      <c r="B30" s="337" t="s">
        <v>108</v>
      </c>
      <c r="C30" s="313"/>
      <c r="D30" s="313"/>
      <c r="E30" s="313"/>
      <c r="F30" s="313"/>
      <c r="G30" s="314"/>
      <c r="H30" s="338" t="s">
        <v>85</v>
      </c>
      <c r="I30" s="339"/>
      <c r="J30" s="339"/>
      <c r="K30" s="340"/>
      <c r="L30" s="257"/>
      <c r="M30" s="258"/>
      <c r="N30" s="259"/>
      <c r="Q30" s="175"/>
      <c r="R30" s="145"/>
      <c r="S30" s="170"/>
      <c r="T30" s="170"/>
      <c r="U30" s="170"/>
      <c r="V30" s="170"/>
      <c r="W30" s="144"/>
      <c r="X30" s="170"/>
      <c r="Y30" s="170"/>
    </row>
    <row r="31" spans="1:25" ht="21" customHeight="1" thickBot="1" x14ac:dyDescent="0.25">
      <c r="A31" s="172"/>
      <c r="B31" s="263"/>
      <c r="C31" s="230"/>
      <c r="D31" s="230"/>
      <c r="E31" s="230"/>
      <c r="F31" s="230"/>
      <c r="G31" s="231"/>
      <c r="H31" s="243" t="s">
        <v>109</v>
      </c>
      <c r="I31" s="244" t="s">
        <v>110</v>
      </c>
      <c r="J31" s="245" t="s">
        <v>171</v>
      </c>
      <c r="K31" s="246" t="s">
        <v>112</v>
      </c>
      <c r="L31" s="257"/>
      <c r="M31" s="258"/>
      <c r="N31" s="259"/>
      <c r="P31" s="309"/>
      <c r="Q31" s="144"/>
      <c r="R31" s="144"/>
    </row>
    <row r="32" spans="1:25" ht="20.25" customHeight="1" x14ac:dyDescent="0.2">
      <c r="A32" s="172"/>
      <c r="B32" s="242"/>
      <c r="C32" s="221"/>
      <c r="D32" s="221"/>
      <c r="E32" s="221" t="s">
        <v>114</v>
      </c>
      <c r="F32" s="221" t="s">
        <v>115</v>
      </c>
      <c r="G32" s="236" t="s">
        <v>116</v>
      </c>
      <c r="H32" s="247">
        <v>1</v>
      </c>
      <c r="I32" s="248">
        <v>4</v>
      </c>
      <c r="J32" s="249">
        <v>40</v>
      </c>
      <c r="K32" s="248">
        <v>1</v>
      </c>
      <c r="L32" s="257"/>
      <c r="M32" s="258"/>
      <c r="N32" s="259"/>
      <c r="P32" s="310"/>
      <c r="Q32" s="175"/>
      <c r="R32" s="145"/>
      <c r="S32" s="170"/>
      <c r="T32" s="170"/>
      <c r="U32" s="170"/>
      <c r="V32" s="170"/>
      <c r="W32" s="144"/>
      <c r="X32" s="170"/>
      <c r="Y32" s="170"/>
    </row>
    <row r="33" spans="1:28" ht="20.25" customHeight="1" x14ac:dyDescent="0.2">
      <c r="A33" s="172"/>
      <c r="B33" s="242"/>
      <c r="C33" s="170"/>
      <c r="D33" s="170"/>
      <c r="E33" s="107"/>
      <c r="F33" s="108"/>
      <c r="G33" s="137"/>
      <c r="H33" s="247">
        <v>2</v>
      </c>
      <c r="I33" s="248">
        <v>5</v>
      </c>
      <c r="J33" s="249">
        <v>40</v>
      </c>
      <c r="K33" s="248">
        <v>2</v>
      </c>
      <c r="L33" s="257"/>
      <c r="M33" s="258"/>
      <c r="N33" s="259"/>
      <c r="Q33" s="175"/>
      <c r="R33" s="145"/>
      <c r="S33" s="170"/>
      <c r="T33" s="170"/>
      <c r="U33" s="170"/>
      <c r="V33" s="170"/>
      <c r="W33" s="144"/>
      <c r="X33" s="170"/>
      <c r="Y33" s="170"/>
    </row>
    <row r="34" spans="1:28" ht="20.25" customHeight="1" x14ac:dyDescent="0.2">
      <c r="A34" s="172"/>
      <c r="B34" s="242"/>
      <c r="C34" s="221"/>
      <c r="D34" s="221"/>
      <c r="E34" s="221"/>
      <c r="F34" s="221"/>
      <c r="G34" s="236"/>
      <c r="H34" s="247"/>
      <c r="I34" s="248"/>
      <c r="J34" s="249"/>
      <c r="K34" s="248"/>
      <c r="L34" s="257"/>
      <c r="M34" s="258"/>
      <c r="N34" s="259"/>
      <c r="P34" s="309"/>
      <c r="Q34" s="144"/>
      <c r="R34" s="144"/>
      <c r="S34" s="144"/>
      <c r="T34" s="144"/>
      <c r="U34" s="144"/>
      <c r="V34" s="144"/>
      <c r="W34" s="144"/>
      <c r="X34" s="144"/>
      <c r="Y34" s="170"/>
    </row>
    <row r="35" spans="1:28" ht="16.5" customHeight="1" x14ac:dyDescent="0.2">
      <c r="A35" s="172"/>
      <c r="B35" s="242"/>
      <c r="C35" s="170" t="str">
        <f>C24</f>
        <v>Altura da camada</v>
      </c>
      <c r="D35" s="170"/>
      <c r="E35" s="151">
        <f>F35*(1-($C$131/100))</f>
        <v>310.29642000000001</v>
      </c>
      <c r="F35" s="149">
        <v>316.62900000000002</v>
      </c>
      <c r="G35" s="142">
        <f>F35*(1+($C$131/100))</f>
        <v>322.96158000000003</v>
      </c>
      <c r="H35" s="247"/>
      <c r="I35" s="248"/>
      <c r="J35" s="249"/>
      <c r="K35" s="248"/>
      <c r="L35" s="264"/>
      <c r="M35" s="255"/>
      <c r="N35" s="265"/>
      <c r="P35" s="310"/>
      <c r="Q35" s="175"/>
      <c r="R35" s="145"/>
      <c r="S35" s="170"/>
      <c r="T35" s="170"/>
      <c r="U35" s="170"/>
      <c r="V35" s="170"/>
      <c r="W35" s="144"/>
      <c r="X35" s="170"/>
      <c r="Y35" s="170"/>
    </row>
    <row r="36" spans="1:28" ht="15" customHeight="1" x14ac:dyDescent="0.2">
      <c r="A36" s="172"/>
      <c r="B36" s="242"/>
      <c r="C36" s="221"/>
      <c r="D36" s="221"/>
      <c r="E36" s="221"/>
      <c r="F36" s="170"/>
      <c r="G36" s="236"/>
      <c r="H36" s="247"/>
      <c r="I36" s="248"/>
      <c r="J36" s="249"/>
      <c r="K36" s="248"/>
      <c r="L36" s="130"/>
      <c r="M36" s="98"/>
      <c r="N36" s="114"/>
      <c r="P36" s="310"/>
      <c r="Q36" s="144"/>
      <c r="R36" s="144"/>
      <c r="S36" s="144"/>
      <c r="T36" s="144"/>
      <c r="U36" s="144"/>
      <c r="V36" s="144"/>
      <c r="W36" s="144"/>
      <c r="X36" s="144"/>
      <c r="Y36" s="144"/>
      <c r="Z36" s="144"/>
      <c r="AA36" s="144"/>
      <c r="AB36" s="144"/>
    </row>
    <row r="37" spans="1:28" ht="16.5" customHeight="1" x14ac:dyDescent="0.2">
      <c r="A37" s="172"/>
      <c r="B37" s="242"/>
      <c r="C37" s="170" t="str">
        <f>C26</f>
        <v>Perimetro</v>
      </c>
      <c r="D37" s="170"/>
      <c r="E37" s="151">
        <f>F37*(1-($C$131/100))</f>
        <v>3362.9443819999997</v>
      </c>
      <c r="F37" s="149">
        <v>3431.5758999999998</v>
      </c>
      <c r="G37" s="142">
        <f>F37*(1+($C$131/100))</f>
        <v>3500.207418</v>
      </c>
      <c r="H37" s="247"/>
      <c r="I37" s="248"/>
      <c r="J37" s="249"/>
      <c r="K37" s="248"/>
      <c r="L37" s="266"/>
      <c r="M37" s="98"/>
      <c r="N37" s="267"/>
      <c r="P37" s="310"/>
      <c r="Q37" s="175"/>
      <c r="R37" s="145"/>
      <c r="S37" s="170"/>
      <c r="T37" s="170"/>
      <c r="U37" s="170"/>
      <c r="V37" s="170"/>
      <c r="W37" s="144"/>
      <c r="X37" s="170"/>
      <c r="Y37" s="170"/>
    </row>
    <row r="38" spans="1:28" ht="17.25" customHeight="1" thickBot="1" x14ac:dyDescent="0.25">
      <c r="A38" s="172"/>
      <c r="B38" s="242"/>
      <c r="H38" s="260"/>
      <c r="I38" s="248"/>
      <c r="J38" s="249"/>
      <c r="K38" s="248"/>
      <c r="L38" s="131"/>
      <c r="M38" s="99"/>
      <c r="N38" s="132"/>
      <c r="Q38" s="175"/>
      <c r="R38" s="145"/>
      <c r="S38" s="170"/>
      <c r="T38" s="170"/>
      <c r="U38" s="170"/>
      <c r="V38" s="170"/>
      <c r="W38" s="144"/>
      <c r="X38" s="170"/>
      <c r="Y38" s="170"/>
    </row>
    <row r="39" spans="1:28" ht="15.75" customHeight="1" thickBot="1" x14ac:dyDescent="0.25">
      <c r="A39" s="172"/>
      <c r="B39" s="261"/>
      <c r="C39" s="240"/>
      <c r="D39" s="240"/>
      <c r="E39" s="117"/>
      <c r="F39" s="117"/>
      <c r="G39" s="262"/>
      <c r="H39" s="247"/>
      <c r="I39" s="248"/>
      <c r="J39" s="249"/>
      <c r="K39" s="248"/>
      <c r="L39" s="133"/>
      <c r="M39" s="134"/>
      <c r="N39" s="135"/>
      <c r="P39" s="309"/>
      <c r="Q39" s="144"/>
      <c r="R39" s="144"/>
      <c r="S39" s="170"/>
      <c r="T39" s="170"/>
      <c r="U39" s="170"/>
      <c r="V39" s="170"/>
      <c r="W39" s="144"/>
      <c r="X39" s="170"/>
      <c r="Y39" s="170"/>
    </row>
    <row r="40" spans="1:28" ht="15.75" customHeight="1" thickBot="1" x14ac:dyDescent="0.3">
      <c r="A40" s="172"/>
      <c r="B40" s="337" t="s">
        <v>123</v>
      </c>
      <c r="C40" s="313"/>
      <c r="D40" s="313"/>
      <c r="E40" s="313"/>
      <c r="F40" s="313"/>
      <c r="G40" s="313"/>
      <c r="H40" s="313"/>
      <c r="I40" s="313"/>
      <c r="J40" s="313"/>
      <c r="K40" s="314"/>
      <c r="L40" s="53" t="s">
        <v>7</v>
      </c>
      <c r="M40" s="109"/>
      <c r="N40" s="115"/>
      <c r="P40" s="310"/>
      <c r="Q40" s="175"/>
      <c r="R40" s="145"/>
      <c r="S40" s="170"/>
      <c r="T40" s="170"/>
      <c r="U40" s="170"/>
      <c r="V40" s="170"/>
      <c r="W40" s="144"/>
      <c r="X40" s="170"/>
      <c r="Y40" s="170"/>
    </row>
    <row r="41" spans="1:28" ht="15.75" customHeight="1" thickBot="1" x14ac:dyDescent="0.3">
      <c r="A41" s="172"/>
      <c r="B41" s="337" t="s">
        <v>108</v>
      </c>
      <c r="C41" s="313"/>
      <c r="D41" s="313"/>
      <c r="E41" s="313"/>
      <c r="F41" s="313"/>
      <c r="G41" s="314"/>
      <c r="H41" s="338" t="s">
        <v>85</v>
      </c>
      <c r="I41" s="339"/>
      <c r="J41" s="339"/>
      <c r="K41" s="340"/>
      <c r="L41" s="266"/>
      <c r="M41" s="170"/>
      <c r="N41" s="267"/>
      <c r="Q41" s="175"/>
      <c r="R41" s="145"/>
      <c r="S41" s="170"/>
      <c r="T41" s="170"/>
      <c r="U41" s="170"/>
      <c r="V41" s="170"/>
      <c r="W41" s="144"/>
      <c r="X41" s="170"/>
      <c r="Y41" s="170"/>
    </row>
    <row r="42" spans="1:28" ht="15.75" customHeight="1" thickBot="1" x14ac:dyDescent="0.3">
      <c r="A42" s="172"/>
      <c r="B42" s="263"/>
      <c r="C42" s="230"/>
      <c r="D42" s="230"/>
      <c r="E42" s="230"/>
      <c r="F42" s="230"/>
      <c r="G42" s="231"/>
      <c r="H42" s="243" t="s">
        <v>109</v>
      </c>
      <c r="I42" s="244" t="s">
        <v>110</v>
      </c>
      <c r="J42" s="245" t="s">
        <v>172</v>
      </c>
      <c r="K42" s="246" t="s">
        <v>112</v>
      </c>
      <c r="L42" s="337" t="s">
        <v>78</v>
      </c>
      <c r="M42" s="313"/>
      <c r="N42" s="314"/>
      <c r="P42" s="309"/>
      <c r="Q42" s="144"/>
      <c r="R42" s="144"/>
      <c r="S42" s="144"/>
      <c r="T42" s="144"/>
      <c r="U42" s="144"/>
      <c r="V42" s="144"/>
      <c r="W42" s="144"/>
      <c r="X42" s="170"/>
      <c r="Y42" s="170"/>
    </row>
    <row r="43" spans="1:28" ht="16.5" customHeight="1" x14ac:dyDescent="0.2">
      <c r="A43" s="172"/>
      <c r="B43" s="242"/>
      <c r="C43" s="221"/>
      <c r="D43" s="221"/>
      <c r="E43" s="221" t="s">
        <v>114</v>
      </c>
      <c r="F43" s="221" t="s">
        <v>115</v>
      </c>
      <c r="G43" s="236" t="s">
        <v>116</v>
      </c>
      <c r="H43" s="247">
        <v>1</v>
      </c>
      <c r="I43" s="248">
        <v>0</v>
      </c>
      <c r="J43" s="249">
        <v>40</v>
      </c>
      <c r="K43" s="248">
        <v>2</v>
      </c>
      <c r="L43" s="130"/>
      <c r="M43" s="98"/>
      <c r="N43" s="114"/>
      <c r="P43" s="310"/>
      <c r="Q43" s="175"/>
      <c r="R43" s="145"/>
      <c r="S43" s="170"/>
      <c r="T43" s="170"/>
      <c r="U43" s="170"/>
      <c r="V43" s="170"/>
      <c r="W43" s="144"/>
      <c r="X43" s="170"/>
      <c r="Y43" s="170"/>
    </row>
    <row r="44" spans="1:28" ht="15" customHeight="1" x14ac:dyDescent="0.2">
      <c r="A44" s="172"/>
      <c r="B44" s="242"/>
      <c r="C44" s="170"/>
      <c r="D44" s="170"/>
      <c r="E44" s="107"/>
      <c r="F44" s="108"/>
      <c r="G44" s="137"/>
      <c r="H44" s="247">
        <v>2</v>
      </c>
      <c r="I44" s="248">
        <v>1</v>
      </c>
      <c r="J44" s="249">
        <v>40</v>
      </c>
      <c r="K44" s="248">
        <v>3</v>
      </c>
      <c r="L44" s="136"/>
      <c r="M44" s="110"/>
      <c r="N44" s="116"/>
      <c r="T44" s="170"/>
      <c r="U44" s="170"/>
      <c r="V44" s="170"/>
      <c r="W44" s="144"/>
      <c r="X44" s="170"/>
      <c r="Y44" s="170"/>
    </row>
    <row r="45" spans="1:28" ht="15" customHeight="1" x14ac:dyDescent="0.2">
      <c r="A45" s="172"/>
      <c r="B45" s="242"/>
      <c r="C45" s="221"/>
      <c r="D45" s="221"/>
      <c r="E45" s="221"/>
      <c r="F45" s="221"/>
      <c r="G45" s="236"/>
      <c r="H45" s="247"/>
      <c r="I45" s="248"/>
      <c r="J45" s="249"/>
      <c r="K45" s="248"/>
      <c r="L45" s="130"/>
      <c r="M45" s="98"/>
      <c r="N45" s="114"/>
      <c r="P45" s="309"/>
      <c r="Q45" s="144"/>
      <c r="R45" s="144"/>
      <c r="S45" s="144"/>
      <c r="T45" s="170"/>
      <c r="U45" s="170"/>
      <c r="V45" s="170"/>
      <c r="W45" s="144"/>
      <c r="X45" s="170"/>
      <c r="Y45" s="170"/>
    </row>
    <row r="46" spans="1:28" ht="16.5" customHeight="1" x14ac:dyDescent="0.2">
      <c r="A46" s="172"/>
      <c r="B46" s="242"/>
      <c r="C46" s="170" t="str">
        <f>C35</f>
        <v>Altura da camada</v>
      </c>
      <c r="D46" s="170"/>
      <c r="E46" s="151">
        <f>F46*(1-($C$131/100))</f>
        <v>308.99394119999999</v>
      </c>
      <c r="F46" s="149">
        <v>315.29993999999999</v>
      </c>
      <c r="G46" s="142">
        <f>F46*(1+($C$131/100))</f>
        <v>321.60593879999999</v>
      </c>
      <c r="H46" s="247"/>
      <c r="I46" s="248"/>
      <c r="J46" s="249"/>
      <c r="K46" s="248"/>
      <c r="L46" s="136"/>
      <c r="M46" s="110"/>
      <c r="N46" s="116"/>
      <c r="P46" s="310"/>
      <c r="Q46" s="175"/>
      <c r="R46" s="145"/>
      <c r="S46" s="170"/>
      <c r="T46" s="170"/>
      <c r="U46" s="170"/>
      <c r="V46" s="170"/>
      <c r="W46" s="144"/>
      <c r="X46" s="170"/>
      <c r="Y46" s="170"/>
    </row>
    <row r="47" spans="1:28" ht="16.5" customHeight="1" x14ac:dyDescent="0.2">
      <c r="A47" s="172"/>
      <c r="B47" s="242"/>
      <c r="C47" s="221"/>
      <c r="D47" s="221"/>
      <c r="E47" s="221"/>
      <c r="F47" s="170"/>
      <c r="G47" s="236"/>
      <c r="H47" s="247"/>
      <c r="I47" s="248"/>
      <c r="J47" s="249"/>
      <c r="K47" s="248"/>
      <c r="L47" s="130"/>
      <c r="M47" s="98"/>
      <c r="N47" s="114"/>
      <c r="Q47" s="175"/>
      <c r="R47" s="145"/>
      <c r="S47" s="170"/>
      <c r="T47" s="170"/>
      <c r="U47" s="170"/>
      <c r="V47" s="170"/>
      <c r="W47" s="144"/>
      <c r="X47" s="170"/>
      <c r="Y47" s="170"/>
    </row>
    <row r="48" spans="1:28" ht="15" customHeight="1" x14ac:dyDescent="0.2">
      <c r="A48" s="172"/>
      <c r="B48" s="242"/>
      <c r="C48" s="170" t="str">
        <f>C37</f>
        <v>Perimetro</v>
      </c>
      <c r="D48" s="170"/>
      <c r="E48" s="151">
        <f>F48*(1-($C$131/100))</f>
        <v>3383.7894033999996</v>
      </c>
      <c r="F48" s="149">
        <v>3452.8463299999999</v>
      </c>
      <c r="G48" s="142">
        <f>F48*(1+($C$131/100))</f>
        <v>3521.9032566000001</v>
      </c>
      <c r="H48" s="247"/>
      <c r="I48" s="248"/>
      <c r="J48" s="249"/>
      <c r="K48" s="248"/>
      <c r="L48" s="136"/>
      <c r="M48" s="110"/>
      <c r="N48" s="116"/>
      <c r="P48" s="309"/>
      <c r="Q48" s="146"/>
      <c r="R48" s="146"/>
      <c r="S48" s="146"/>
      <c r="T48" s="170"/>
      <c r="U48" s="170"/>
      <c r="V48" s="170"/>
      <c r="W48" s="144"/>
      <c r="X48" s="170"/>
      <c r="Y48" s="170"/>
    </row>
    <row r="49" spans="1:25" ht="15" customHeight="1" x14ac:dyDescent="0.2">
      <c r="A49" s="172"/>
      <c r="B49" s="242"/>
      <c r="H49" s="260"/>
      <c r="I49" s="248"/>
      <c r="J49" s="249"/>
      <c r="K49" s="248"/>
      <c r="L49" s="130"/>
      <c r="M49" s="98"/>
      <c r="N49" s="114"/>
      <c r="P49" s="310"/>
      <c r="Q49" s="146"/>
      <c r="R49" s="146"/>
      <c r="S49" s="146"/>
      <c r="T49" s="170"/>
      <c r="U49" s="170"/>
      <c r="V49" s="170"/>
      <c r="W49" s="144"/>
      <c r="X49" s="170"/>
      <c r="Y49" s="170"/>
    </row>
    <row r="50" spans="1:25" ht="15.75" customHeight="1" thickBot="1" x14ac:dyDescent="0.25">
      <c r="A50" s="172"/>
      <c r="B50" s="261"/>
      <c r="C50" s="240"/>
      <c r="D50" s="240"/>
      <c r="E50" s="117"/>
      <c r="F50" s="117"/>
      <c r="G50" s="262"/>
      <c r="H50" s="247"/>
      <c r="I50" s="248"/>
      <c r="J50" s="249"/>
      <c r="K50" s="248"/>
      <c r="L50" s="136"/>
      <c r="M50" s="110"/>
      <c r="N50" s="116"/>
      <c r="P50" s="310"/>
      <c r="Q50" s="146"/>
      <c r="R50" s="170"/>
      <c r="S50" s="146"/>
      <c r="T50" s="170"/>
      <c r="U50" s="170"/>
      <c r="V50" s="170"/>
      <c r="W50" s="144"/>
      <c r="X50" s="170"/>
      <c r="Y50" s="170"/>
    </row>
    <row r="51" spans="1:25" ht="15.75" customHeight="1" thickBot="1" x14ac:dyDescent="0.3">
      <c r="A51" s="172"/>
      <c r="B51" s="337" t="s">
        <v>125</v>
      </c>
      <c r="C51" s="313"/>
      <c r="D51" s="313"/>
      <c r="E51" s="313"/>
      <c r="F51" s="313"/>
      <c r="G51" s="313"/>
      <c r="H51" s="313"/>
      <c r="I51" s="313"/>
      <c r="J51" s="313"/>
      <c r="K51" s="314"/>
      <c r="L51" s="130"/>
      <c r="M51" s="98"/>
      <c r="N51" s="114"/>
      <c r="P51" s="310"/>
      <c r="Q51" s="146"/>
      <c r="R51" s="146"/>
      <c r="S51" s="146"/>
      <c r="T51" s="170"/>
      <c r="U51" s="170"/>
      <c r="V51" s="170"/>
      <c r="W51" s="144"/>
      <c r="X51" s="170"/>
      <c r="Y51" s="170"/>
    </row>
    <row r="52" spans="1:25" ht="15.75" customHeight="1" thickBot="1" x14ac:dyDescent="0.3">
      <c r="A52" s="172"/>
      <c r="B52" s="337" t="s">
        <v>108</v>
      </c>
      <c r="C52" s="313"/>
      <c r="D52" s="313"/>
      <c r="E52" s="313"/>
      <c r="F52" s="313"/>
      <c r="G52" s="314"/>
      <c r="H52" s="338" t="s">
        <v>85</v>
      </c>
      <c r="I52" s="339"/>
      <c r="J52" s="339"/>
      <c r="K52" s="340"/>
      <c r="L52" s="136"/>
      <c r="M52" s="110"/>
      <c r="N52" s="116"/>
      <c r="P52" s="310"/>
      <c r="Q52" s="170"/>
      <c r="R52" s="170"/>
      <c r="S52" s="170"/>
      <c r="T52" s="170"/>
      <c r="U52" s="170"/>
      <c r="V52" s="170"/>
      <c r="W52" s="144"/>
      <c r="X52" s="170"/>
      <c r="Y52" s="170"/>
    </row>
    <row r="53" spans="1:25" ht="15.75" customHeight="1" thickBot="1" x14ac:dyDescent="0.25">
      <c r="A53" s="172"/>
      <c r="B53" s="263"/>
      <c r="C53" s="230"/>
      <c r="D53" s="230"/>
      <c r="E53" s="230"/>
      <c r="F53" s="230"/>
      <c r="G53" s="231"/>
      <c r="H53" s="243" t="s">
        <v>109</v>
      </c>
      <c r="I53" s="244" t="s">
        <v>110</v>
      </c>
      <c r="J53" s="245">
        <f>R108</f>
        <v>0</v>
      </c>
      <c r="K53" s="246" t="s">
        <v>112</v>
      </c>
      <c r="L53" s="130"/>
      <c r="M53" s="98"/>
      <c r="N53" s="114"/>
      <c r="P53" s="310"/>
      <c r="Q53" s="146"/>
      <c r="R53" s="146"/>
      <c r="S53" s="146"/>
      <c r="T53" s="170"/>
      <c r="U53" s="170"/>
      <c r="V53" s="170"/>
      <c r="W53" s="144"/>
      <c r="X53" s="170"/>
      <c r="Y53" s="170"/>
    </row>
    <row r="54" spans="1:25" ht="15" customHeight="1" x14ac:dyDescent="0.2">
      <c r="A54" s="172"/>
      <c r="B54" s="242"/>
      <c r="C54" s="221"/>
      <c r="D54" s="221"/>
      <c r="E54" s="221" t="s">
        <v>114</v>
      </c>
      <c r="F54" s="221" t="s">
        <v>115</v>
      </c>
      <c r="G54" s="236" t="s">
        <v>116</v>
      </c>
      <c r="H54" s="247"/>
      <c r="I54" s="248"/>
      <c r="J54" s="249"/>
      <c r="K54" s="248"/>
      <c r="L54" s="136"/>
      <c r="M54" s="110"/>
      <c r="N54" s="116"/>
      <c r="Q54" s="146"/>
      <c r="R54" s="146"/>
      <c r="S54" s="146"/>
      <c r="T54" s="170"/>
      <c r="U54" s="170"/>
      <c r="V54" s="170"/>
      <c r="W54" s="144"/>
      <c r="X54" s="170"/>
      <c r="Y54" s="170"/>
    </row>
    <row r="55" spans="1:25" ht="15" customHeight="1" x14ac:dyDescent="0.2">
      <c r="A55" s="172"/>
      <c r="B55" s="242"/>
      <c r="C55" s="170"/>
      <c r="D55" s="170"/>
      <c r="E55" s="107"/>
      <c r="F55" s="108"/>
      <c r="G55" s="137"/>
      <c r="H55" s="247"/>
      <c r="I55" s="248"/>
      <c r="J55" s="249"/>
      <c r="K55" s="248"/>
      <c r="L55" s="130"/>
      <c r="M55" s="98"/>
      <c r="N55" s="114"/>
      <c r="P55" s="309"/>
      <c r="Q55" s="170"/>
      <c r="R55" s="146"/>
      <c r="S55" s="62"/>
      <c r="T55" s="59"/>
      <c r="U55" s="59"/>
      <c r="V55" s="59"/>
      <c r="W55" s="144"/>
      <c r="X55" s="170"/>
      <c r="Y55" s="170"/>
    </row>
    <row r="56" spans="1:25" ht="15" customHeight="1" x14ac:dyDescent="0.2">
      <c r="A56" s="172"/>
      <c r="B56" s="242"/>
      <c r="C56" s="221"/>
      <c r="D56" s="221"/>
      <c r="E56" s="221"/>
      <c r="F56" s="221"/>
      <c r="G56" s="236"/>
      <c r="H56" s="247"/>
      <c r="I56" s="248"/>
      <c r="J56" s="249"/>
      <c r="K56" s="248"/>
      <c r="L56" s="136"/>
      <c r="M56" s="110"/>
      <c r="N56" s="116"/>
      <c r="P56" s="310"/>
      <c r="Q56" s="146"/>
      <c r="R56" s="146"/>
      <c r="S56" s="146"/>
      <c r="T56" s="170"/>
      <c r="U56" s="170"/>
      <c r="V56" s="170"/>
      <c r="W56" s="144"/>
      <c r="X56" s="170"/>
      <c r="Y56" s="170"/>
    </row>
    <row r="57" spans="1:25" ht="15" customHeight="1" x14ac:dyDescent="0.2">
      <c r="A57" s="172"/>
      <c r="B57" s="242"/>
      <c r="C57" s="170" t="str">
        <f>C46</f>
        <v>Altura da camada</v>
      </c>
      <c r="D57" s="170"/>
      <c r="E57" s="151">
        <f>F57*(1-($C$131/100))</f>
        <v>0</v>
      </c>
      <c r="F57" s="149"/>
      <c r="G57" s="142">
        <f>F57*(1+($C$131/100))</f>
        <v>0</v>
      </c>
      <c r="H57" s="247"/>
      <c r="I57" s="248"/>
      <c r="J57" s="249"/>
      <c r="K57" s="248"/>
      <c r="L57" s="130"/>
      <c r="M57" s="98"/>
      <c r="N57" s="114"/>
      <c r="Q57" s="146"/>
      <c r="R57" s="146"/>
      <c r="S57" s="146"/>
      <c r="T57" s="170"/>
      <c r="U57" s="170"/>
      <c r="V57" s="170"/>
      <c r="W57" s="144"/>
      <c r="X57" s="170"/>
      <c r="Y57" s="170"/>
    </row>
    <row r="58" spans="1:25" ht="15" customHeight="1" x14ac:dyDescent="0.2">
      <c r="A58" s="172"/>
      <c r="B58" s="242"/>
      <c r="C58" s="221"/>
      <c r="D58" s="221"/>
      <c r="E58" s="221"/>
      <c r="F58" s="170"/>
      <c r="G58" s="236"/>
      <c r="H58" s="247"/>
      <c r="I58" s="248"/>
      <c r="J58" s="249"/>
      <c r="K58" s="248"/>
      <c r="L58" s="136"/>
      <c r="M58" s="110"/>
      <c r="N58" s="116"/>
      <c r="P58" s="309"/>
      <c r="Q58" s="144"/>
      <c r="R58" s="146"/>
      <c r="S58" s="146"/>
      <c r="T58" s="170"/>
      <c r="U58" s="170"/>
      <c r="V58" s="170"/>
      <c r="W58" s="144"/>
      <c r="X58" s="170"/>
      <c r="Y58" s="170"/>
    </row>
    <row r="59" spans="1:25" ht="15" customHeight="1" x14ac:dyDescent="0.2">
      <c r="A59" s="172"/>
      <c r="B59" s="242"/>
      <c r="C59" s="170" t="str">
        <f>C48</f>
        <v>Perimetro</v>
      </c>
      <c r="D59" s="170"/>
      <c r="E59" s="151">
        <f>F59*(1-($C$131/100))</f>
        <v>0</v>
      </c>
      <c r="F59" s="149"/>
      <c r="G59" s="142">
        <f>F59*(1+($C$131/100))</f>
        <v>0</v>
      </c>
      <c r="H59" s="247"/>
      <c r="I59" s="248"/>
      <c r="J59" s="249"/>
      <c r="K59" s="248"/>
      <c r="L59" s="130"/>
      <c r="M59" s="98"/>
      <c r="N59" s="114"/>
      <c r="P59" s="310"/>
      <c r="Q59" s="146"/>
      <c r="R59" s="146"/>
      <c r="S59" s="146"/>
      <c r="T59" s="170"/>
      <c r="U59" s="170"/>
      <c r="V59" s="170"/>
      <c r="W59" s="144"/>
      <c r="X59" s="170"/>
      <c r="Y59" s="170"/>
    </row>
    <row r="60" spans="1:25" ht="15" customHeight="1" x14ac:dyDescent="0.2">
      <c r="A60" s="172"/>
      <c r="B60" s="242"/>
      <c r="H60" s="260"/>
      <c r="I60" s="248"/>
      <c r="J60" s="249"/>
      <c r="K60" s="248"/>
      <c r="L60" s="136"/>
      <c r="M60" s="110"/>
      <c r="N60" s="116"/>
      <c r="Q60" s="146"/>
      <c r="R60" s="146"/>
      <c r="S60" s="146"/>
      <c r="T60" s="170"/>
      <c r="U60" s="170"/>
      <c r="V60" s="170"/>
      <c r="W60" s="144"/>
      <c r="X60" s="170"/>
      <c r="Y60" s="170"/>
    </row>
    <row r="61" spans="1:25" ht="15.75" customHeight="1" thickBot="1" x14ac:dyDescent="0.25">
      <c r="A61" s="172"/>
      <c r="B61" s="261"/>
      <c r="C61" s="240"/>
      <c r="D61" s="240"/>
      <c r="E61" s="117"/>
      <c r="F61" s="150"/>
      <c r="G61" s="262"/>
      <c r="H61" s="247"/>
      <c r="I61" s="248"/>
      <c r="J61" s="249"/>
      <c r="K61" s="248"/>
      <c r="L61" s="130"/>
      <c r="M61" s="98"/>
      <c r="N61" s="114"/>
      <c r="P61" s="309"/>
      <c r="U61" s="170"/>
      <c r="V61" s="170"/>
      <c r="W61" s="144"/>
      <c r="X61" s="170"/>
      <c r="Y61" s="170"/>
    </row>
    <row r="62" spans="1:25" ht="15.75" customHeight="1" thickBot="1" x14ac:dyDescent="0.3">
      <c r="A62" s="172"/>
      <c r="B62" s="337" t="s">
        <v>127</v>
      </c>
      <c r="C62" s="313"/>
      <c r="D62" s="313"/>
      <c r="E62" s="313"/>
      <c r="F62" s="313"/>
      <c r="G62" s="313"/>
      <c r="H62" s="313"/>
      <c r="I62" s="313"/>
      <c r="J62" s="313"/>
      <c r="K62" s="314"/>
      <c r="L62" s="130"/>
      <c r="M62" s="98"/>
      <c r="N62" s="114"/>
      <c r="P62" s="310"/>
      <c r="Q62" s="146"/>
      <c r="R62" s="146"/>
      <c r="S62" s="146"/>
      <c r="T62" s="170"/>
      <c r="U62" s="170"/>
      <c r="V62" s="170"/>
      <c r="W62" s="144"/>
      <c r="X62" s="170"/>
      <c r="Y62" s="170"/>
    </row>
    <row r="63" spans="1:25" ht="15.75" customHeight="1" thickBot="1" x14ac:dyDescent="0.3">
      <c r="A63" s="172"/>
      <c r="B63" s="337" t="s">
        <v>108</v>
      </c>
      <c r="C63" s="313"/>
      <c r="D63" s="313"/>
      <c r="E63" s="313"/>
      <c r="F63" s="313"/>
      <c r="G63" s="314"/>
      <c r="H63" s="346" t="s">
        <v>85</v>
      </c>
      <c r="I63" s="339"/>
      <c r="J63" s="339"/>
      <c r="K63" s="339"/>
      <c r="L63" s="349" t="s">
        <v>128</v>
      </c>
      <c r="M63" s="319"/>
      <c r="N63" s="351"/>
      <c r="Q63" s="146"/>
      <c r="R63" s="146"/>
      <c r="S63" s="146"/>
      <c r="T63" s="170"/>
      <c r="U63" s="170"/>
      <c r="V63" s="170"/>
      <c r="W63" s="144"/>
      <c r="X63" s="170"/>
      <c r="Y63" s="170"/>
    </row>
    <row r="64" spans="1:25" ht="15.75" customHeight="1" thickBot="1" x14ac:dyDescent="0.25">
      <c r="A64" s="172"/>
      <c r="B64" s="263"/>
      <c r="C64" s="230"/>
      <c r="D64" s="230"/>
      <c r="E64" s="230"/>
      <c r="F64" s="230"/>
      <c r="G64" s="231"/>
      <c r="H64" s="243" t="s">
        <v>109</v>
      </c>
      <c r="I64" s="244" t="s">
        <v>110</v>
      </c>
      <c r="J64" s="245">
        <f>R109</f>
        <v>0</v>
      </c>
      <c r="K64" s="244" t="s">
        <v>112</v>
      </c>
      <c r="L64" s="320"/>
      <c r="M64" s="321"/>
      <c r="N64" s="352"/>
      <c r="P64" s="309"/>
      <c r="Q64" s="144"/>
      <c r="R64" s="144"/>
      <c r="U64" s="170"/>
      <c r="V64" s="170"/>
      <c r="W64" s="144"/>
      <c r="X64" s="170"/>
      <c r="Y64" s="170"/>
    </row>
    <row r="65" spans="1:33" ht="17.25" customHeight="1" thickBot="1" x14ac:dyDescent="0.25">
      <c r="A65" s="172"/>
      <c r="B65" s="242"/>
      <c r="C65" s="221"/>
      <c r="D65" s="221"/>
      <c r="E65" s="221" t="s">
        <v>114</v>
      </c>
      <c r="F65" s="221" t="s">
        <v>115</v>
      </c>
      <c r="G65" s="236" t="s">
        <v>116</v>
      </c>
      <c r="H65" s="247"/>
      <c r="I65" s="248"/>
      <c r="J65" s="249"/>
      <c r="K65" s="248"/>
      <c r="L65" s="350" t="s">
        <v>129</v>
      </c>
      <c r="M65" s="319"/>
      <c r="N65" s="353"/>
      <c r="P65" s="310"/>
      <c r="Q65" s="175"/>
      <c r="R65" s="145"/>
      <c r="U65" s="170"/>
      <c r="V65" s="170"/>
      <c r="W65" s="144"/>
      <c r="X65" s="170"/>
      <c r="Y65" s="170"/>
    </row>
    <row r="66" spans="1:33" ht="17.25" customHeight="1" thickBot="1" x14ac:dyDescent="0.25">
      <c r="A66" s="172"/>
      <c r="B66" s="242"/>
      <c r="C66" s="170"/>
      <c r="D66" s="170"/>
      <c r="E66" s="107"/>
      <c r="F66" s="108"/>
      <c r="G66" s="137"/>
      <c r="H66" s="247"/>
      <c r="I66" s="248"/>
      <c r="J66" s="249"/>
      <c r="K66" s="248"/>
      <c r="L66" s="320"/>
      <c r="M66" s="321"/>
      <c r="N66" s="352"/>
      <c r="P66" s="310"/>
      <c r="Q66" s="175"/>
      <c r="R66" s="175"/>
    </row>
    <row r="67" spans="1:33" ht="15.75" customHeight="1" thickBot="1" x14ac:dyDescent="0.3">
      <c r="A67" s="172"/>
      <c r="B67" s="242"/>
      <c r="C67" s="221"/>
      <c r="D67" s="221"/>
      <c r="E67" s="221"/>
      <c r="F67" s="221"/>
      <c r="G67" s="236"/>
      <c r="H67" s="247"/>
      <c r="I67" s="248"/>
      <c r="J67" s="249"/>
      <c r="K67" s="248"/>
      <c r="L67" s="348" t="s">
        <v>130</v>
      </c>
      <c r="M67" s="316"/>
      <c r="N67" s="321"/>
      <c r="P67" s="310"/>
      <c r="W67" s="144"/>
      <c r="X67" s="144"/>
    </row>
    <row r="68" spans="1:33" ht="16.5" customHeight="1" x14ac:dyDescent="0.2">
      <c r="A68" s="172"/>
      <c r="B68" s="242"/>
      <c r="C68" s="170" t="str">
        <f>C57</f>
        <v>Altura da camada</v>
      </c>
      <c r="D68" s="170"/>
      <c r="E68" s="151">
        <f>F68*(1-($C$131/100))</f>
        <v>0</v>
      </c>
      <c r="F68" s="149"/>
      <c r="G68" s="142">
        <f>F68*(1+($C$131/100))</f>
        <v>0</v>
      </c>
      <c r="H68" s="247"/>
      <c r="I68" s="248"/>
      <c r="J68" s="249"/>
      <c r="K68" s="248"/>
      <c r="L68" s="251"/>
      <c r="M68" s="252"/>
      <c r="N68" s="253"/>
      <c r="P68" s="310"/>
      <c r="T68" s="175"/>
      <c r="W68" s="144"/>
      <c r="X68" s="144"/>
      <c r="Y68" s="175"/>
      <c r="Z68" s="175"/>
      <c r="AA68" s="175"/>
      <c r="AB68" s="175"/>
      <c r="AC68" s="175"/>
      <c r="AD68" s="175"/>
      <c r="AE68" s="175"/>
      <c r="AF68" s="175"/>
      <c r="AG68" s="175"/>
    </row>
    <row r="69" spans="1:33" ht="16.5" customHeight="1" x14ac:dyDescent="0.2">
      <c r="A69" s="172"/>
      <c r="B69" s="242"/>
      <c r="C69" s="221"/>
      <c r="D69" s="221"/>
      <c r="E69" s="221"/>
      <c r="F69" s="170"/>
      <c r="G69" s="236"/>
      <c r="H69" s="247"/>
      <c r="I69" s="248"/>
      <c r="J69" s="249"/>
      <c r="K69" s="248"/>
      <c r="L69" s="266"/>
      <c r="M69" s="170"/>
      <c r="N69" s="267"/>
      <c r="P69" s="310"/>
      <c r="T69" s="147"/>
      <c r="W69" s="144"/>
      <c r="X69" s="144"/>
      <c r="Y69" s="175"/>
      <c r="Z69" s="175"/>
      <c r="AA69" s="175"/>
      <c r="AB69" s="175"/>
      <c r="AC69" s="175"/>
      <c r="AD69" s="175"/>
      <c r="AE69" s="175"/>
      <c r="AF69" s="175"/>
      <c r="AG69" s="175"/>
    </row>
    <row r="70" spans="1:33" ht="16.5" customHeight="1" x14ac:dyDescent="0.2">
      <c r="A70" s="172"/>
      <c r="B70" s="242"/>
      <c r="C70" s="170" t="str">
        <f>C59</f>
        <v>Perimetro</v>
      </c>
      <c r="D70" s="170"/>
      <c r="E70" s="151">
        <f>F70*(1-($C$131/100))</f>
        <v>0</v>
      </c>
      <c r="F70" s="149"/>
      <c r="G70" s="142">
        <f>F70*(1+($C$131/100))</f>
        <v>0</v>
      </c>
      <c r="H70" s="247"/>
      <c r="I70" s="248"/>
      <c r="J70" s="249"/>
      <c r="K70" s="248"/>
      <c r="L70" s="266"/>
      <c r="M70" s="170"/>
      <c r="N70" s="267"/>
      <c r="P70" s="310"/>
      <c r="T70" s="175"/>
      <c r="W70" s="144"/>
      <c r="X70" s="144"/>
      <c r="Y70" s="175"/>
      <c r="Z70" s="175"/>
      <c r="AA70" s="175"/>
      <c r="AB70" s="175"/>
      <c r="AC70" s="175"/>
      <c r="AD70" s="175"/>
      <c r="AE70" s="175"/>
      <c r="AF70" s="175"/>
      <c r="AG70" s="175"/>
    </row>
    <row r="71" spans="1:33" ht="16.5" customHeight="1" x14ac:dyDescent="0.2">
      <c r="A71" s="172"/>
      <c r="B71" s="242"/>
      <c r="H71" s="260"/>
      <c r="I71" s="248"/>
      <c r="J71" s="249"/>
      <c r="K71" s="248"/>
      <c r="L71" s="266"/>
      <c r="M71" s="170"/>
      <c r="N71" s="267"/>
      <c r="P71" s="310"/>
      <c r="T71" s="175"/>
      <c r="W71" s="144"/>
      <c r="X71" s="144"/>
      <c r="Y71" s="175"/>
      <c r="Z71" s="175"/>
      <c r="AA71" s="175"/>
      <c r="AB71" s="175"/>
      <c r="AC71" s="175"/>
      <c r="AD71" s="175"/>
      <c r="AE71" s="175"/>
      <c r="AF71" s="175"/>
      <c r="AG71" s="175"/>
    </row>
    <row r="72" spans="1:33" ht="17.25" customHeight="1" thickBot="1" x14ac:dyDescent="0.25">
      <c r="A72" s="172"/>
      <c r="B72" s="261"/>
      <c r="C72" s="240"/>
      <c r="D72" s="240"/>
      <c r="E72" s="117"/>
      <c r="F72" s="117"/>
      <c r="G72" s="262"/>
      <c r="H72" s="247"/>
      <c r="I72" s="248"/>
      <c r="J72" s="249"/>
      <c r="K72" s="248"/>
      <c r="L72" s="266"/>
      <c r="M72" s="170"/>
      <c r="N72" s="267"/>
      <c r="P72" s="310"/>
      <c r="T72" s="175"/>
      <c r="W72" s="144"/>
      <c r="X72" s="144"/>
      <c r="Y72" s="175"/>
      <c r="Z72" s="175"/>
      <c r="AA72" s="175"/>
      <c r="AB72" s="175"/>
      <c r="AC72" s="175"/>
      <c r="AD72" s="175"/>
      <c r="AE72" s="175"/>
      <c r="AF72" s="175"/>
      <c r="AG72" s="175"/>
    </row>
    <row r="73" spans="1:33" ht="15.75" customHeight="1" thickBot="1" x14ac:dyDescent="0.3">
      <c r="A73" s="172"/>
      <c r="B73" s="337" t="s">
        <v>131</v>
      </c>
      <c r="C73" s="313"/>
      <c r="D73" s="313"/>
      <c r="E73" s="313"/>
      <c r="F73" s="313"/>
      <c r="G73" s="313"/>
      <c r="H73" s="313"/>
      <c r="I73" s="313"/>
      <c r="J73" s="313"/>
      <c r="K73" s="314"/>
      <c r="L73" s="266"/>
      <c r="M73" s="170"/>
      <c r="N73" s="267"/>
      <c r="P73" s="310"/>
      <c r="T73" s="175"/>
      <c r="W73" s="144"/>
      <c r="X73" s="144"/>
      <c r="Y73" s="175"/>
      <c r="Z73" s="175"/>
      <c r="AA73" s="175"/>
      <c r="AB73" s="175"/>
      <c r="AC73" s="175"/>
      <c r="AD73" s="175"/>
      <c r="AE73" s="175"/>
      <c r="AF73" s="175"/>
      <c r="AG73" s="175"/>
    </row>
    <row r="74" spans="1:33" ht="15.75" customHeight="1" thickBot="1" x14ac:dyDescent="0.3">
      <c r="A74" s="172"/>
      <c r="B74" s="337" t="s">
        <v>108</v>
      </c>
      <c r="C74" s="313"/>
      <c r="D74" s="313"/>
      <c r="E74" s="313"/>
      <c r="F74" s="313"/>
      <c r="G74" s="314"/>
      <c r="H74" s="338" t="s">
        <v>85</v>
      </c>
      <c r="I74" s="339"/>
      <c r="J74" s="339"/>
      <c r="K74" s="340"/>
      <c r="L74" s="53"/>
      <c r="M74" s="56"/>
      <c r="N74" s="115"/>
      <c r="P74" s="310"/>
      <c r="T74" s="220"/>
      <c r="W74" s="144"/>
      <c r="X74" s="144"/>
      <c r="Y74" s="175"/>
      <c r="Z74" s="175"/>
      <c r="AA74" s="175"/>
      <c r="AB74" s="175"/>
      <c r="AC74" s="175"/>
      <c r="AD74" s="175"/>
      <c r="AE74" s="175"/>
      <c r="AF74" s="175"/>
      <c r="AG74" s="175"/>
    </row>
    <row r="75" spans="1:33" ht="15.75" customHeight="1" thickBot="1" x14ac:dyDescent="0.25">
      <c r="A75" s="172"/>
      <c r="B75" s="263"/>
      <c r="C75" s="230"/>
      <c r="D75" s="230"/>
      <c r="E75" s="230"/>
      <c r="F75" s="230"/>
      <c r="G75" s="231"/>
      <c r="H75" s="243" t="s">
        <v>109</v>
      </c>
      <c r="I75" s="244" t="s">
        <v>110</v>
      </c>
      <c r="J75" s="245">
        <f>R110</f>
        <v>0</v>
      </c>
      <c r="K75" s="246" t="s">
        <v>112</v>
      </c>
      <c r="L75" s="53"/>
      <c r="M75" s="56"/>
      <c r="N75" s="115"/>
      <c r="P75" s="310"/>
      <c r="T75" s="148"/>
      <c r="W75" s="144"/>
      <c r="X75" s="144"/>
    </row>
    <row r="76" spans="1:33" ht="15" customHeight="1" x14ac:dyDescent="0.2">
      <c r="A76" s="172"/>
      <c r="B76" s="242"/>
      <c r="C76" s="221"/>
      <c r="D76" s="221"/>
      <c r="E76" s="221" t="s">
        <v>114</v>
      </c>
      <c r="F76" s="221" t="s">
        <v>115</v>
      </c>
      <c r="G76" s="236" t="s">
        <v>116</v>
      </c>
      <c r="H76" s="247"/>
      <c r="I76" s="248"/>
      <c r="J76" s="249"/>
      <c r="K76" s="248"/>
      <c r="L76" s="266"/>
      <c r="M76" s="170"/>
      <c r="N76" s="267"/>
      <c r="P76" s="310"/>
      <c r="T76" s="148"/>
      <c r="W76" s="144"/>
      <c r="X76" s="144"/>
      <c r="Y76" s="182"/>
      <c r="Z76" s="182"/>
      <c r="AA76" s="182"/>
      <c r="AB76" s="182"/>
      <c r="AC76" s="182"/>
      <c r="AD76" s="182"/>
      <c r="AE76" s="182"/>
      <c r="AF76" s="182"/>
      <c r="AG76" s="182"/>
    </row>
    <row r="77" spans="1:33" ht="15" customHeight="1" x14ac:dyDescent="0.2">
      <c r="A77" s="172"/>
      <c r="B77" s="242"/>
      <c r="C77" s="170"/>
      <c r="D77" s="170"/>
      <c r="E77" s="107"/>
      <c r="F77" s="108"/>
      <c r="G77" s="137"/>
      <c r="H77" s="247"/>
      <c r="I77" s="248"/>
      <c r="J77" s="249"/>
      <c r="K77" s="248"/>
      <c r="L77" s="266"/>
      <c r="M77" s="170"/>
      <c r="N77" s="267"/>
      <c r="P77" s="310"/>
      <c r="T77" s="148"/>
      <c r="W77" s="144"/>
      <c r="X77" s="144"/>
      <c r="Y77" s="187"/>
      <c r="Z77" s="187"/>
      <c r="AA77" s="187"/>
      <c r="AB77" s="187"/>
      <c r="AC77" s="187"/>
      <c r="AD77" s="187"/>
      <c r="AE77" s="187"/>
      <c r="AF77" s="187"/>
      <c r="AG77" s="187"/>
    </row>
    <row r="78" spans="1:33" ht="15" customHeight="1" x14ac:dyDescent="0.2">
      <c r="A78" s="172"/>
      <c r="B78" s="242"/>
      <c r="C78" s="221"/>
      <c r="D78" s="221"/>
      <c r="E78" s="221"/>
      <c r="F78" s="221"/>
      <c r="G78" s="236"/>
      <c r="H78" s="247"/>
      <c r="I78" s="248"/>
      <c r="J78" s="249"/>
      <c r="K78" s="248"/>
      <c r="L78" s="266"/>
      <c r="M78" s="170"/>
      <c r="N78" s="267"/>
      <c r="P78" s="310"/>
      <c r="T78" s="148"/>
      <c r="W78" s="144"/>
      <c r="X78" s="144"/>
    </row>
    <row r="79" spans="1:33" ht="15" customHeight="1" x14ac:dyDescent="0.2">
      <c r="A79" s="172"/>
      <c r="B79" s="242"/>
      <c r="C79" s="170" t="str">
        <f>C68</f>
        <v>Altura da camada</v>
      </c>
      <c r="D79" s="170"/>
      <c r="E79" s="151">
        <f>F79*(1-($C$131/100))</f>
        <v>0</v>
      </c>
      <c r="F79" s="149"/>
      <c r="G79" s="142">
        <f>F79*(1+($C$131/100))</f>
        <v>0</v>
      </c>
      <c r="H79" s="247"/>
      <c r="I79" s="248"/>
      <c r="J79" s="249"/>
      <c r="K79" s="248"/>
      <c r="L79" s="266"/>
      <c r="M79" s="170"/>
      <c r="N79" s="267"/>
      <c r="P79" s="310"/>
      <c r="T79" s="148"/>
      <c r="W79" s="144"/>
      <c r="X79" s="144"/>
    </row>
    <row r="80" spans="1:33" ht="15" customHeight="1" x14ac:dyDescent="0.2">
      <c r="A80" s="172"/>
      <c r="B80" s="242"/>
      <c r="C80" s="221"/>
      <c r="D80" s="221"/>
      <c r="E80" s="221"/>
      <c r="F80" s="170"/>
      <c r="G80" s="236"/>
      <c r="H80" s="247"/>
      <c r="I80" s="248"/>
      <c r="J80" s="249"/>
      <c r="K80" s="248"/>
      <c r="L80" s="266"/>
      <c r="M80" s="170"/>
      <c r="N80" s="267"/>
      <c r="P80" s="310"/>
      <c r="T80" s="148"/>
      <c r="W80" s="144"/>
      <c r="X80" s="144"/>
    </row>
    <row r="81" spans="1:24" ht="15" customHeight="1" x14ac:dyDescent="0.2">
      <c r="A81" s="172"/>
      <c r="B81" s="242"/>
      <c r="C81" s="170" t="str">
        <f>C70</f>
        <v>Perimetro</v>
      </c>
      <c r="D81" s="170"/>
      <c r="E81" s="151">
        <f>F81*(1-($C$131/100))</f>
        <v>0</v>
      </c>
      <c r="F81" s="149"/>
      <c r="G81" s="142">
        <f>F81*(1+($C$131/100))</f>
        <v>0</v>
      </c>
      <c r="H81" s="247"/>
      <c r="I81" s="248"/>
      <c r="J81" s="249"/>
      <c r="K81" s="248"/>
      <c r="L81" s="266"/>
      <c r="M81" s="170"/>
      <c r="N81" s="267"/>
      <c r="P81" s="310"/>
      <c r="T81" s="148"/>
      <c r="W81" s="144"/>
      <c r="X81" s="144"/>
    </row>
    <row r="82" spans="1:24" x14ac:dyDescent="0.2">
      <c r="A82" s="172"/>
      <c r="B82" s="242"/>
      <c r="H82" s="260"/>
      <c r="I82" s="248"/>
      <c r="J82" s="249"/>
      <c r="K82" s="248"/>
      <c r="L82" s="266"/>
      <c r="M82" s="170"/>
      <c r="N82" s="267"/>
      <c r="P82" s="310"/>
    </row>
    <row r="83" spans="1:24" ht="13.5" customHeight="1" thickBot="1" x14ac:dyDescent="0.25">
      <c r="A83" s="172"/>
      <c r="B83" s="261"/>
      <c r="C83" s="240"/>
      <c r="D83" s="240"/>
      <c r="E83" s="117"/>
      <c r="F83" s="117"/>
      <c r="G83" s="262"/>
      <c r="H83" s="247"/>
      <c r="I83" s="248"/>
      <c r="J83" s="249"/>
      <c r="K83" s="248"/>
      <c r="L83" s="232"/>
      <c r="N83" s="236"/>
      <c r="P83" s="310"/>
    </row>
    <row r="84" spans="1:24" ht="15.75" customHeight="1" thickBot="1" x14ac:dyDescent="0.3">
      <c r="A84" s="172"/>
      <c r="B84" s="337" t="s">
        <v>132</v>
      </c>
      <c r="C84" s="313"/>
      <c r="D84" s="313"/>
      <c r="E84" s="313"/>
      <c r="F84" s="313"/>
      <c r="G84" s="313"/>
      <c r="H84" s="313"/>
      <c r="I84" s="313"/>
      <c r="J84" s="313"/>
      <c r="K84" s="314"/>
      <c r="L84" s="232"/>
      <c r="N84" s="236"/>
      <c r="P84" s="310"/>
    </row>
    <row r="85" spans="1:24" ht="15.75" customHeight="1" thickBot="1" x14ac:dyDescent="0.3">
      <c r="A85" s="172"/>
      <c r="B85" s="337" t="s">
        <v>108</v>
      </c>
      <c r="C85" s="313"/>
      <c r="D85" s="313"/>
      <c r="E85" s="313"/>
      <c r="F85" s="313"/>
      <c r="G85" s="314"/>
      <c r="H85" s="338" t="s">
        <v>85</v>
      </c>
      <c r="I85" s="339"/>
      <c r="J85" s="339"/>
      <c r="K85" s="340"/>
      <c r="L85" s="232"/>
      <c r="N85" s="236"/>
      <c r="P85" s="310"/>
    </row>
    <row r="86" spans="1:24" ht="13.5" customHeight="1" thickBot="1" x14ac:dyDescent="0.25">
      <c r="A86" s="172"/>
      <c r="B86" s="263"/>
      <c r="C86" s="230"/>
      <c r="D86" s="230"/>
      <c r="E86" s="230"/>
      <c r="F86" s="230"/>
      <c r="G86" s="231"/>
      <c r="H86" s="243" t="s">
        <v>109</v>
      </c>
      <c r="I86" s="244" t="s">
        <v>110</v>
      </c>
      <c r="J86" s="245">
        <f>R111</f>
        <v>0</v>
      </c>
      <c r="K86" s="246" t="s">
        <v>112</v>
      </c>
      <c r="L86" s="232"/>
      <c r="N86" s="236"/>
      <c r="P86" s="310"/>
    </row>
    <row r="87" spans="1:24" x14ac:dyDescent="0.2">
      <c r="A87" s="172"/>
      <c r="B87" s="242"/>
      <c r="C87" s="221"/>
      <c r="D87" s="221"/>
      <c r="E87" s="221" t="s">
        <v>114</v>
      </c>
      <c r="F87" s="221" t="s">
        <v>115</v>
      </c>
      <c r="G87" s="221" t="s">
        <v>116</v>
      </c>
      <c r="H87" s="268"/>
      <c r="I87" s="248"/>
      <c r="J87" s="249"/>
      <c r="K87" s="248"/>
      <c r="L87" s="232"/>
      <c r="N87" s="236"/>
      <c r="P87" s="310"/>
    </row>
    <row r="88" spans="1:24" x14ac:dyDescent="0.2">
      <c r="A88" s="172"/>
      <c r="B88" s="242"/>
      <c r="C88" s="170"/>
      <c r="D88" s="170"/>
      <c r="E88" s="107"/>
      <c r="F88" s="108"/>
      <c r="G88" s="107"/>
      <c r="H88" s="260"/>
      <c r="I88" s="248"/>
      <c r="J88" s="249"/>
      <c r="K88" s="248"/>
      <c r="L88" s="232"/>
      <c r="N88" s="236"/>
      <c r="P88" s="310"/>
    </row>
    <row r="89" spans="1:24" x14ac:dyDescent="0.2">
      <c r="A89" s="172"/>
      <c r="B89" s="242"/>
      <c r="C89" s="221"/>
      <c r="D89" s="221"/>
      <c r="E89" s="221"/>
      <c r="F89" s="221"/>
      <c r="H89" s="260"/>
      <c r="I89" s="248"/>
      <c r="J89" s="249"/>
      <c r="K89" s="248"/>
      <c r="L89" s="232"/>
      <c r="N89" s="236"/>
      <c r="P89" s="310"/>
    </row>
    <row r="90" spans="1:24" x14ac:dyDescent="0.2">
      <c r="A90" s="172"/>
      <c r="B90" s="242"/>
      <c r="C90" s="170" t="str">
        <f>C79</f>
        <v>Altura da camada</v>
      </c>
      <c r="D90" s="170"/>
      <c r="E90" s="151">
        <f>F90*(1-($C$131/100))</f>
        <v>0</v>
      </c>
      <c r="F90" s="149"/>
      <c r="G90" s="151">
        <f>F90*(1+($C$131/100))</f>
        <v>0</v>
      </c>
      <c r="H90" s="260"/>
      <c r="I90" s="248"/>
      <c r="J90" s="249"/>
      <c r="K90" s="248"/>
      <c r="L90" s="232"/>
      <c r="N90" s="236"/>
      <c r="P90" s="310"/>
    </row>
    <row r="91" spans="1:24" x14ac:dyDescent="0.2">
      <c r="A91" s="172"/>
      <c r="B91" s="242"/>
      <c r="C91" s="221"/>
      <c r="D91" s="221"/>
      <c r="E91" s="221"/>
      <c r="F91" s="170"/>
      <c r="H91" s="260"/>
      <c r="I91" s="248"/>
      <c r="J91" s="249"/>
      <c r="K91" s="248"/>
      <c r="L91" s="232"/>
      <c r="N91" s="236"/>
      <c r="P91" s="310"/>
    </row>
    <row r="92" spans="1:24" x14ac:dyDescent="0.2">
      <c r="A92" s="172"/>
      <c r="B92" s="242"/>
      <c r="C92" s="170" t="str">
        <f>C81</f>
        <v>Perimetro</v>
      </c>
      <c r="D92" s="170"/>
      <c r="E92" s="151">
        <f>F92*(1-($C$131/100))</f>
        <v>0</v>
      </c>
      <c r="F92" s="149"/>
      <c r="G92" s="151">
        <f>F92*(1+($C$131/100))</f>
        <v>0</v>
      </c>
      <c r="H92" s="260"/>
      <c r="I92" s="248"/>
      <c r="J92" s="249"/>
      <c r="K92" s="248"/>
      <c r="L92" s="232"/>
      <c r="N92" s="236"/>
      <c r="P92" s="310"/>
    </row>
    <row r="93" spans="1:24" x14ac:dyDescent="0.2">
      <c r="A93" s="172"/>
      <c r="B93" s="242"/>
      <c r="H93" s="260"/>
      <c r="I93" s="248"/>
      <c r="J93" s="249"/>
      <c r="K93" s="248"/>
      <c r="L93" s="232"/>
      <c r="N93" s="236"/>
      <c r="P93" s="310"/>
    </row>
    <row r="94" spans="1:24" ht="13.5" customHeight="1" thickBot="1" x14ac:dyDescent="0.25">
      <c r="A94" s="172"/>
      <c r="B94" s="261"/>
      <c r="C94" s="240"/>
      <c r="D94" s="240"/>
      <c r="E94" s="117"/>
      <c r="F94" s="117"/>
      <c r="G94" s="269"/>
      <c r="H94" s="270"/>
      <c r="I94" s="271"/>
      <c r="J94" s="272"/>
      <c r="K94" s="271"/>
      <c r="L94" s="239"/>
      <c r="M94" s="240"/>
      <c r="N94" s="241"/>
      <c r="P94" s="310"/>
    </row>
    <row r="95" spans="1:24" ht="13.5" customHeight="1" thickBot="1" x14ac:dyDescent="0.25">
      <c r="P95" s="310"/>
    </row>
    <row r="96" spans="1:24" ht="19.5" customHeight="1" thickBot="1" x14ac:dyDescent="0.25">
      <c r="B96" s="273" t="s">
        <v>133</v>
      </c>
      <c r="C96" s="274" t="s">
        <v>134</v>
      </c>
      <c r="P96" s="310"/>
    </row>
    <row r="97" spans="2:16" ht="16.5" customHeight="1" thickBot="1" x14ac:dyDescent="0.25">
      <c r="B97" s="1">
        <v>6.5439999999999996</v>
      </c>
      <c r="C97" s="275">
        <v>2</v>
      </c>
      <c r="P97" s="310"/>
    </row>
    <row r="98" spans="2:16" ht="16.5" customHeight="1" thickBot="1" x14ac:dyDescent="0.25">
      <c r="B98" s="1">
        <v>6.1859999999999999</v>
      </c>
      <c r="C98" s="275">
        <v>2.5</v>
      </c>
      <c r="P98" s="310"/>
    </row>
    <row r="99" spans="2:16" ht="16.5" customHeight="1" thickBot="1" x14ac:dyDescent="0.25">
      <c r="B99" s="1">
        <v>5.827</v>
      </c>
      <c r="C99" s="275">
        <v>3</v>
      </c>
      <c r="P99" s="310"/>
    </row>
    <row r="100" spans="2:16" ht="16.5" customHeight="1" thickBot="1" x14ac:dyDescent="0.25">
      <c r="B100" s="1">
        <v>5.508</v>
      </c>
      <c r="C100" s="275">
        <v>3.5</v>
      </c>
      <c r="P100" s="310"/>
    </row>
    <row r="101" spans="2:16" ht="16.5" customHeight="1" thickBot="1" x14ac:dyDescent="0.25">
      <c r="B101" s="1">
        <v>5.1890000000000001</v>
      </c>
      <c r="C101" s="275">
        <v>4</v>
      </c>
      <c r="P101" s="310"/>
    </row>
    <row r="102" spans="2:16" ht="16.5" customHeight="1" thickBot="1" x14ac:dyDescent="0.25">
      <c r="B102" s="1">
        <v>4.9050000000000002</v>
      </c>
      <c r="C102" s="275">
        <v>4.5</v>
      </c>
      <c r="P102" s="310"/>
    </row>
    <row r="103" spans="2:16" ht="16.5" customHeight="1" thickBot="1" x14ac:dyDescent="0.25">
      <c r="B103" s="1">
        <v>4.62</v>
      </c>
      <c r="C103" s="275">
        <v>5</v>
      </c>
      <c r="P103" s="310"/>
    </row>
    <row r="104" spans="2:16" ht="16.5" customHeight="1" thickBot="1" x14ac:dyDescent="0.25">
      <c r="B104" s="1">
        <v>4.3680000000000003</v>
      </c>
      <c r="C104" s="275">
        <v>5.5</v>
      </c>
      <c r="P104" s="310"/>
    </row>
    <row r="105" spans="2:16" ht="16.5" customHeight="1" thickBot="1" x14ac:dyDescent="0.25">
      <c r="B105" s="1">
        <v>4.1150000000000002</v>
      </c>
      <c r="C105" s="275">
        <v>6</v>
      </c>
      <c r="P105" s="310"/>
    </row>
    <row r="106" spans="2:16" ht="16.5" customHeight="1" thickBot="1" x14ac:dyDescent="0.25">
      <c r="B106" s="1">
        <v>3.89</v>
      </c>
      <c r="C106" s="275">
        <v>6.5</v>
      </c>
      <c r="P106" s="310"/>
    </row>
    <row r="107" spans="2:16" ht="16.5" customHeight="1" thickBot="1" x14ac:dyDescent="0.25">
      <c r="B107" s="1">
        <v>3.665</v>
      </c>
      <c r="C107" s="275">
        <v>7</v>
      </c>
      <c r="P107" s="310"/>
    </row>
    <row r="108" spans="2:16" ht="16.5" customHeight="1" thickBot="1" x14ac:dyDescent="0.25">
      <c r="B108" s="1">
        <v>3.4649999999999999</v>
      </c>
      <c r="C108" s="275">
        <v>7.5</v>
      </c>
      <c r="P108" s="310"/>
    </row>
    <row r="109" spans="2:16" ht="16.5" customHeight="1" thickBot="1" x14ac:dyDescent="0.25">
      <c r="B109" s="1">
        <v>3.2639999999999998</v>
      </c>
      <c r="C109" s="275">
        <v>8</v>
      </c>
      <c r="P109" s="310"/>
    </row>
    <row r="110" spans="2:16" ht="16.5" customHeight="1" thickBot="1" x14ac:dyDescent="0.25">
      <c r="B110" s="1">
        <v>3.085</v>
      </c>
      <c r="C110" s="275">
        <v>8.5</v>
      </c>
      <c r="P110" s="310"/>
    </row>
    <row r="111" spans="2:16" ht="16.5" customHeight="1" thickBot="1" x14ac:dyDescent="0.25">
      <c r="B111" s="1">
        <v>2.9060000000000001</v>
      </c>
      <c r="C111" s="275">
        <v>9</v>
      </c>
      <c r="P111" s="310"/>
    </row>
    <row r="112" spans="2:16" ht="16.5" customHeight="1" thickBot="1" x14ac:dyDescent="0.25">
      <c r="B112" s="1">
        <v>2.7469999999999999</v>
      </c>
      <c r="C112" s="275">
        <v>9.5</v>
      </c>
      <c r="P112" s="310"/>
    </row>
    <row r="113" spans="2:16" ht="16.5" customHeight="1" thickBot="1" x14ac:dyDescent="0.25">
      <c r="B113" s="1">
        <v>2.5880000000000001</v>
      </c>
      <c r="C113" s="275">
        <v>10</v>
      </c>
      <c r="P113" s="310"/>
    </row>
    <row r="114" spans="2:16" ht="16.5" customHeight="1" thickBot="1" x14ac:dyDescent="0.25">
      <c r="B114" s="1">
        <v>2.4460000000000002</v>
      </c>
      <c r="C114" s="275">
        <v>10.5</v>
      </c>
      <c r="P114" s="310"/>
    </row>
    <row r="115" spans="2:16" ht="16.5" customHeight="1" thickBot="1" x14ac:dyDescent="0.25">
      <c r="B115" s="1">
        <v>2.3039999999999998</v>
      </c>
      <c r="C115" s="275">
        <v>11</v>
      </c>
      <c r="P115" s="310"/>
    </row>
    <row r="116" spans="2:16" ht="16.5" customHeight="1" thickBot="1" x14ac:dyDescent="0.25">
      <c r="B116" s="1">
        <v>2.1779999999999999</v>
      </c>
      <c r="C116" s="275">
        <v>11.5</v>
      </c>
      <c r="P116" s="310"/>
    </row>
    <row r="117" spans="2:16" ht="16.5" customHeight="1" thickBot="1" x14ac:dyDescent="0.25">
      <c r="B117" s="1">
        <v>2.052</v>
      </c>
      <c r="C117" s="275">
        <v>12</v>
      </c>
      <c r="P117" s="310"/>
    </row>
    <row r="118" spans="2:16" ht="16.5" customHeight="1" thickBot="1" x14ac:dyDescent="0.25">
      <c r="B118" s="1">
        <v>1.9410000000000001</v>
      </c>
      <c r="C118" s="275">
        <v>12.5</v>
      </c>
      <c r="P118" s="310"/>
    </row>
    <row r="119" spans="2:16" ht="16.5" customHeight="1" thickBot="1" x14ac:dyDescent="0.25">
      <c r="B119" s="1">
        <v>1.8280000000000001</v>
      </c>
      <c r="C119" s="275">
        <v>13</v>
      </c>
      <c r="P119" s="310"/>
    </row>
    <row r="120" spans="2:16" ht="16.5" customHeight="1" thickBot="1" x14ac:dyDescent="0.25">
      <c r="B120" s="1">
        <v>1.7290000000000001</v>
      </c>
      <c r="C120" s="275">
        <v>13.5</v>
      </c>
      <c r="P120" s="310"/>
    </row>
    <row r="121" spans="2:16" ht="16.5" customHeight="1" thickBot="1" x14ac:dyDescent="0.25">
      <c r="B121" s="1">
        <v>1.6279999999999999</v>
      </c>
      <c r="C121" s="275">
        <v>14</v>
      </c>
      <c r="P121" s="310"/>
    </row>
    <row r="122" spans="2:16" x14ac:dyDescent="0.2">
      <c r="P122" s="310"/>
    </row>
    <row r="123" spans="2:16" x14ac:dyDescent="0.2">
      <c r="P123" s="310"/>
    </row>
    <row r="124" spans="2:16" x14ac:dyDescent="0.2">
      <c r="P124" s="310"/>
    </row>
    <row r="125" spans="2:16" x14ac:dyDescent="0.2">
      <c r="P125" s="310"/>
    </row>
    <row r="126" spans="2:16" x14ac:dyDescent="0.2">
      <c r="P126" s="310"/>
    </row>
    <row r="127" spans="2:16" x14ac:dyDescent="0.2">
      <c r="P127" s="310"/>
    </row>
    <row r="128" spans="2:16" x14ac:dyDescent="0.2">
      <c r="P128" s="310"/>
    </row>
    <row r="129" spans="2:16" x14ac:dyDescent="0.2">
      <c r="G129" s="170"/>
      <c r="H129" s="170"/>
      <c r="I129" s="170"/>
      <c r="J129" s="170"/>
      <c r="K129" s="170"/>
      <c r="L129" s="170"/>
      <c r="M129" s="170"/>
      <c r="N129" s="170"/>
      <c r="P129" s="310"/>
    </row>
    <row r="130" spans="2:16" ht="13.5" customHeight="1" thickBot="1" x14ac:dyDescent="0.25">
      <c r="G130" s="170"/>
      <c r="H130" s="170"/>
      <c r="I130" s="170"/>
      <c r="J130" s="170"/>
      <c r="K130" s="170"/>
      <c r="L130" s="170"/>
      <c r="M130" s="170"/>
      <c r="N130" s="170"/>
      <c r="P130" s="310"/>
    </row>
    <row r="131" spans="2:16" ht="13.5" customHeight="1" thickBot="1" x14ac:dyDescent="0.25">
      <c r="B131" s="276" t="s">
        <v>135</v>
      </c>
      <c r="C131" s="277">
        <v>2</v>
      </c>
      <c r="D131" s="278" t="s">
        <v>136</v>
      </c>
      <c r="G131" s="170"/>
      <c r="H131" s="170"/>
      <c r="I131" s="170"/>
      <c r="J131" s="170"/>
      <c r="K131" s="170"/>
      <c r="L131" s="170"/>
      <c r="M131" s="170"/>
      <c r="N131" s="170"/>
      <c r="P131" s="310"/>
    </row>
    <row r="132" spans="2:16" x14ac:dyDescent="0.2">
      <c r="G132" s="170"/>
      <c r="H132" s="170"/>
      <c r="I132" s="170"/>
      <c r="J132" s="170"/>
      <c r="K132" s="170"/>
      <c r="L132" s="170"/>
      <c r="M132" s="170"/>
      <c r="N132" s="170"/>
      <c r="P132" s="310"/>
    </row>
    <row r="133" spans="2:16" x14ac:dyDescent="0.2">
      <c r="G133" s="170"/>
      <c r="H133" s="170"/>
      <c r="I133" s="170"/>
      <c r="J133" s="170"/>
      <c r="K133" s="170"/>
      <c r="L133" s="170"/>
      <c r="M133" s="170"/>
      <c r="N133" s="170"/>
    </row>
    <row r="134" spans="2:16" x14ac:dyDescent="0.2">
      <c r="G134" s="170"/>
      <c r="H134" s="170"/>
      <c r="I134" s="170"/>
      <c r="J134" s="170"/>
      <c r="K134" s="170"/>
      <c r="L134" s="170"/>
      <c r="M134" s="170"/>
      <c r="N134" s="170"/>
    </row>
    <row r="135" spans="2:16" x14ac:dyDescent="0.2">
      <c r="G135" s="170"/>
      <c r="H135" s="170"/>
      <c r="I135" s="170"/>
      <c r="J135" s="170"/>
      <c r="K135" s="170"/>
      <c r="L135" s="170"/>
      <c r="M135" s="170"/>
      <c r="N135" s="170"/>
    </row>
    <row r="136" spans="2:16" x14ac:dyDescent="0.2">
      <c r="G136" s="170"/>
      <c r="H136" s="170"/>
      <c r="I136" s="170"/>
      <c r="J136" s="170"/>
      <c r="K136" s="170"/>
      <c r="L136" s="170"/>
      <c r="M136" s="170"/>
      <c r="N136" s="170"/>
    </row>
    <row r="137" spans="2:16" x14ac:dyDescent="0.2">
      <c r="G137" s="170"/>
      <c r="H137" s="170"/>
      <c r="I137" s="170"/>
      <c r="J137" s="170"/>
      <c r="K137" s="170"/>
      <c r="L137" s="170"/>
      <c r="M137" s="170"/>
      <c r="N137" s="170"/>
    </row>
    <row r="138" spans="2:16" x14ac:dyDescent="0.2">
      <c r="G138" s="170"/>
      <c r="H138" s="170"/>
      <c r="I138" s="170"/>
      <c r="J138" s="170"/>
      <c r="K138" s="170"/>
      <c r="L138" s="170"/>
      <c r="M138" s="170"/>
      <c r="N138" s="170"/>
    </row>
    <row r="139" spans="2:16" x14ac:dyDescent="0.2">
      <c r="G139" s="170"/>
      <c r="H139" s="170"/>
      <c r="I139" s="170"/>
      <c r="J139" s="170"/>
      <c r="K139" s="170"/>
      <c r="L139" s="170"/>
      <c r="M139" s="170"/>
      <c r="N139" s="170"/>
    </row>
    <row r="140" spans="2:16" x14ac:dyDescent="0.2">
      <c r="G140" s="170"/>
      <c r="H140" s="170"/>
      <c r="I140" s="170"/>
      <c r="J140" s="170"/>
      <c r="K140" s="170"/>
      <c r="L140" s="170"/>
      <c r="M140" s="170"/>
      <c r="N140" s="170"/>
    </row>
    <row r="141" spans="2:16" x14ac:dyDescent="0.2">
      <c r="G141" s="170"/>
      <c r="H141" s="170"/>
      <c r="I141" s="170"/>
      <c r="J141" s="170"/>
      <c r="K141" s="170"/>
      <c r="L141" s="170"/>
      <c r="M141" s="170"/>
      <c r="N141" s="170"/>
    </row>
    <row r="142" spans="2:16" x14ac:dyDescent="0.2">
      <c r="G142" s="170"/>
      <c r="H142" s="170"/>
      <c r="I142" s="170"/>
      <c r="J142" s="170"/>
      <c r="K142" s="170"/>
      <c r="L142" s="170"/>
      <c r="M142" s="170"/>
      <c r="N142" s="170"/>
    </row>
    <row r="143" spans="2:16" x14ac:dyDescent="0.2">
      <c r="G143" s="170"/>
      <c r="H143" s="170"/>
      <c r="I143" s="170"/>
      <c r="J143" s="170"/>
      <c r="K143" s="170"/>
      <c r="L143" s="170"/>
      <c r="M143" s="170"/>
      <c r="N143" s="170"/>
    </row>
    <row r="144" spans="2:16" x14ac:dyDescent="0.2">
      <c r="G144" s="170"/>
      <c r="H144" s="170"/>
      <c r="I144" s="170"/>
      <c r="J144" s="170"/>
      <c r="K144" s="170"/>
      <c r="L144" s="170"/>
      <c r="M144" s="170"/>
      <c r="N144" s="170"/>
    </row>
    <row r="145" spans="7:14" x14ac:dyDescent="0.2">
      <c r="G145" s="170"/>
      <c r="H145" s="170"/>
      <c r="I145" s="170"/>
      <c r="J145" s="170"/>
      <c r="K145" s="170"/>
      <c r="L145" s="170"/>
      <c r="M145" s="170"/>
      <c r="N145" s="170"/>
    </row>
    <row r="146" spans="7:14" x14ac:dyDescent="0.2">
      <c r="G146" s="170"/>
      <c r="H146" s="170"/>
      <c r="I146" s="170"/>
      <c r="J146" s="170"/>
      <c r="K146" s="170"/>
      <c r="L146" s="170"/>
      <c r="M146" s="170"/>
      <c r="N146" s="170"/>
    </row>
    <row r="147" spans="7:14" x14ac:dyDescent="0.2">
      <c r="G147" s="170"/>
      <c r="H147" s="170"/>
      <c r="I147" s="170"/>
      <c r="J147" s="170"/>
      <c r="K147" s="170"/>
      <c r="L147" s="170"/>
      <c r="M147" s="170"/>
      <c r="N147" s="170"/>
    </row>
    <row r="148" spans="7:14" x14ac:dyDescent="0.2">
      <c r="G148" s="170"/>
      <c r="H148" s="170"/>
      <c r="I148" s="170"/>
      <c r="J148" s="170"/>
      <c r="K148" s="170"/>
      <c r="L148" s="170"/>
      <c r="M148" s="170"/>
      <c r="N148" s="170"/>
    </row>
    <row r="149" spans="7:14" x14ac:dyDescent="0.2">
      <c r="G149" s="170"/>
      <c r="H149" s="170"/>
      <c r="I149" s="170"/>
      <c r="J149" s="170"/>
      <c r="K149" s="170"/>
      <c r="L149" s="170"/>
      <c r="M149" s="170"/>
      <c r="N149" s="170"/>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2" right="0.51181102362204722" top="0.78740157480314965" bottom="0.78740157480314965" header="0.31496062992125978" footer="0.31496062992125978"/>
  <pageSetup paperSize="9" scale="5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ransitionEvaluation="1" codeName="Planilha4">
    <tabColor rgb="FF006092"/>
    <pageSetUpPr fitToPage="1"/>
  </sheetPr>
  <dimension ref="A1:AK149"/>
  <sheetViews>
    <sheetView workbookViewId="0">
      <selection activeCell="L14" sqref="L14"/>
    </sheetView>
  </sheetViews>
  <sheetFormatPr defaultColWidth="12.5703125" defaultRowHeight="12.75" x14ac:dyDescent="0.2"/>
  <cols>
    <col min="1" max="1" width="12.5703125" style="171" customWidth="1"/>
    <col min="2" max="2" width="12.7109375" style="171" customWidth="1"/>
    <col min="3" max="3" width="9.5703125" style="171" customWidth="1"/>
    <col min="4" max="4" width="10.140625" style="171" customWidth="1"/>
    <col min="5" max="5" width="10.5703125" style="171" customWidth="1"/>
    <col min="6" max="6" width="9.7109375" style="171" bestFit="1" customWidth="1"/>
    <col min="7" max="7" width="10" style="221" bestFit="1" customWidth="1"/>
    <col min="8" max="8" width="10" style="221" customWidth="1"/>
    <col min="9" max="9" width="10.42578125" style="221" bestFit="1" customWidth="1"/>
    <col min="10" max="10" width="10.28515625" style="221" bestFit="1" customWidth="1"/>
    <col min="11" max="11" width="11.140625" style="221" customWidth="1"/>
    <col min="12" max="14" width="15.7109375" style="221" customWidth="1"/>
    <col min="15" max="15" width="12.5703125" style="221" customWidth="1"/>
    <col min="16" max="16" width="17.42578125" style="170" customWidth="1"/>
    <col min="17" max="17" width="39.85546875" style="171" bestFit="1" customWidth="1"/>
    <col min="18" max="18" width="37.5703125" style="171" bestFit="1" customWidth="1"/>
    <col min="19" max="19" width="35.7109375" style="171" bestFit="1" customWidth="1"/>
    <col min="20" max="20" width="43.5703125" style="171" bestFit="1" customWidth="1"/>
    <col min="21" max="21" width="33.85546875" style="171" bestFit="1" customWidth="1"/>
    <col min="22" max="22" width="37.85546875" style="171" bestFit="1" customWidth="1"/>
    <col min="23" max="23" width="42.42578125" style="171" bestFit="1" customWidth="1"/>
    <col min="24" max="24" width="33.85546875" style="171" bestFit="1" customWidth="1"/>
    <col min="25" max="25" width="42.28515625" style="171" bestFit="1" customWidth="1"/>
    <col min="26" max="26" width="41.7109375" style="171" bestFit="1" customWidth="1"/>
    <col min="27" max="27" width="45.28515625" style="171" bestFit="1" customWidth="1"/>
    <col min="28" max="28" width="42.42578125" style="171" bestFit="1" customWidth="1"/>
    <col min="29" max="29" width="15.140625" style="171" bestFit="1" customWidth="1"/>
    <col min="30" max="30" width="24" style="171" bestFit="1" customWidth="1"/>
    <col min="31" max="31" width="23.28515625" style="171" customWidth="1"/>
    <col min="32" max="32" width="20.85546875" style="171" bestFit="1" customWidth="1"/>
    <col min="33" max="33" width="25.7109375" style="171" bestFit="1" customWidth="1"/>
    <col min="34" max="34" width="12.5703125" style="143" bestFit="1" customWidth="1"/>
    <col min="35" max="35" width="12.5703125" style="143" customWidth="1"/>
    <col min="36" max="37" width="12.5703125" style="171" customWidth="1"/>
    <col min="38" max="38" width="12.5703125" style="172" customWidth="1"/>
    <col min="39" max="16384" width="12.5703125" style="172"/>
  </cols>
  <sheetData>
    <row r="1" spans="1:37" ht="13.5" customHeight="1" thickBot="1" x14ac:dyDescent="0.25"/>
    <row r="2" spans="1:37" ht="15" x14ac:dyDescent="0.25">
      <c r="B2" s="111"/>
      <c r="C2" s="139"/>
      <c r="D2" s="343" t="s">
        <v>86</v>
      </c>
      <c r="E2" s="324"/>
      <c r="F2" s="324"/>
      <c r="G2" s="324"/>
      <c r="H2" s="319"/>
      <c r="I2" s="330" t="s">
        <v>1</v>
      </c>
      <c r="J2" s="324"/>
      <c r="K2" s="324"/>
      <c r="L2" s="319"/>
      <c r="M2" s="90" t="s">
        <v>2</v>
      </c>
      <c r="N2" s="222" t="s">
        <v>3</v>
      </c>
      <c r="P2" s="309"/>
      <c r="Q2" s="170"/>
      <c r="R2" s="170"/>
      <c r="S2" s="170"/>
      <c r="T2" s="170"/>
      <c r="U2" s="170"/>
      <c r="V2" s="170"/>
      <c r="W2" s="170"/>
      <c r="X2" s="170"/>
      <c r="Y2" s="170"/>
    </row>
    <row r="3" spans="1:37" s="173" customFormat="1" ht="16.5" customHeight="1" x14ac:dyDescent="0.25">
      <c r="A3" s="171"/>
      <c r="B3" s="112"/>
      <c r="C3" s="118"/>
      <c r="D3" s="341" t="s">
        <v>4</v>
      </c>
      <c r="E3" s="342"/>
      <c r="F3" s="342"/>
      <c r="G3" s="342"/>
      <c r="H3" s="328"/>
      <c r="I3" s="344">
        <f ca="1">TODAY()</f>
        <v>44907</v>
      </c>
      <c r="J3" s="342"/>
      <c r="K3" s="342"/>
      <c r="L3" s="328"/>
      <c r="M3" s="122" t="s">
        <v>87</v>
      </c>
      <c r="N3" s="154">
        <f>'OF RFE'!M3:N3</f>
        <v>0</v>
      </c>
      <c r="P3" s="342"/>
      <c r="Q3" s="170"/>
      <c r="R3" s="170"/>
      <c r="S3" s="170"/>
      <c r="T3" s="170"/>
      <c r="U3" s="170"/>
      <c r="V3" s="170"/>
      <c r="W3" s="144"/>
      <c r="X3" s="170"/>
      <c r="Y3" s="170"/>
      <c r="Z3" s="171"/>
      <c r="AA3" s="171"/>
      <c r="AB3" s="171"/>
      <c r="AC3" s="171"/>
      <c r="AD3" s="171"/>
      <c r="AE3" s="171"/>
      <c r="AF3" s="171"/>
      <c r="AG3" s="171"/>
      <c r="AH3" s="143"/>
      <c r="AI3" s="143"/>
      <c r="AJ3" s="175"/>
      <c r="AK3" s="175"/>
    </row>
    <row r="4" spans="1:37" s="173" customFormat="1" ht="17.25" customHeight="1" thickBot="1" x14ac:dyDescent="0.3">
      <c r="A4" s="171"/>
      <c r="B4" s="119"/>
      <c r="C4" s="121"/>
      <c r="D4" s="341" t="s">
        <v>173</v>
      </c>
      <c r="E4" s="342"/>
      <c r="F4" s="342"/>
      <c r="G4" s="342"/>
      <c r="H4" s="328"/>
      <c r="I4" s="123"/>
      <c r="J4" s="120"/>
      <c r="K4" s="120"/>
      <c r="L4" s="124"/>
      <c r="M4" s="123" t="s">
        <v>7</v>
      </c>
      <c r="N4" s="161" t="s">
        <v>8</v>
      </c>
      <c r="P4" s="175"/>
      <c r="Q4" s="170"/>
      <c r="R4" s="170"/>
      <c r="S4" s="170"/>
      <c r="T4" s="170"/>
      <c r="U4" s="170"/>
      <c r="V4" s="170"/>
      <c r="W4" s="144"/>
      <c r="X4" s="170"/>
      <c r="Y4" s="170"/>
      <c r="Z4" s="171"/>
      <c r="AA4" s="171"/>
      <c r="AB4" s="171"/>
      <c r="AC4" s="171"/>
      <c r="AD4" s="171"/>
      <c r="AE4" s="171"/>
      <c r="AF4" s="171"/>
      <c r="AG4" s="171"/>
      <c r="AH4" s="143"/>
      <c r="AI4" s="143"/>
      <c r="AJ4" s="175"/>
      <c r="AK4" s="175"/>
    </row>
    <row r="5" spans="1:37" s="173" customFormat="1" ht="16.5" customHeight="1" thickBot="1" x14ac:dyDescent="0.25">
      <c r="A5" s="171"/>
      <c r="B5" s="125"/>
      <c r="C5" s="126"/>
      <c r="D5" s="127"/>
      <c r="E5" s="127"/>
      <c r="F5" s="127"/>
      <c r="G5" s="127"/>
      <c r="H5" s="127"/>
      <c r="I5" s="127"/>
      <c r="J5" s="127"/>
      <c r="K5" s="127"/>
      <c r="L5" s="128"/>
      <c r="M5" s="127"/>
      <c r="N5" s="129"/>
      <c r="P5" s="309"/>
      <c r="Q5" s="144"/>
      <c r="R5" s="144"/>
      <c r="S5" s="144"/>
      <c r="T5" s="144"/>
      <c r="U5" s="144"/>
      <c r="V5" s="144"/>
      <c r="W5" s="144"/>
      <c r="X5" s="170"/>
      <c r="Y5" s="170"/>
      <c r="Z5" s="171"/>
      <c r="AA5" s="171"/>
      <c r="AB5" s="171"/>
      <c r="AC5" s="171"/>
      <c r="AD5" s="171"/>
      <c r="AE5" s="171"/>
      <c r="AF5" s="171"/>
      <c r="AG5" s="171"/>
      <c r="AH5" s="143"/>
      <c r="AI5" s="143"/>
      <c r="AJ5" s="175"/>
      <c r="AK5" s="175"/>
    </row>
    <row r="6" spans="1:37" s="173" customFormat="1" ht="16.5" customHeight="1" x14ac:dyDescent="0.2">
      <c r="A6" s="171"/>
      <c r="B6" s="113"/>
      <c r="C6" s="125" t="s">
        <v>12</v>
      </c>
      <c r="D6" s="223"/>
      <c r="E6" s="127" t="s">
        <v>14</v>
      </c>
      <c r="F6" s="164"/>
      <c r="G6" s="165" t="s">
        <v>15</v>
      </c>
      <c r="H6" s="57"/>
      <c r="I6" s="59" t="s">
        <v>89</v>
      </c>
      <c r="K6" s="59" t="s">
        <v>90</v>
      </c>
      <c r="N6" s="224"/>
      <c r="P6" s="342"/>
      <c r="Q6" s="175"/>
      <c r="R6" s="175"/>
      <c r="S6" s="170"/>
      <c r="T6" s="170"/>
      <c r="U6" s="170"/>
      <c r="V6" s="170"/>
      <c r="W6" s="144"/>
      <c r="X6" s="170"/>
      <c r="Y6" s="170"/>
      <c r="Z6" s="171"/>
      <c r="AA6" s="171"/>
      <c r="AB6" s="171"/>
      <c r="AC6" s="171"/>
      <c r="AD6" s="171"/>
      <c r="AE6" s="171"/>
      <c r="AF6" s="171"/>
      <c r="AG6" s="171"/>
      <c r="AH6" s="143"/>
      <c r="AI6" s="143"/>
      <c r="AJ6" s="175"/>
      <c r="AK6" s="175"/>
    </row>
    <row r="7" spans="1:37" s="173" customFormat="1" ht="17.25" customHeight="1" thickBot="1" x14ac:dyDescent="0.25">
      <c r="A7" s="171"/>
      <c r="B7" s="53"/>
      <c r="C7" s="225" t="s">
        <v>17</v>
      </c>
      <c r="D7" s="166"/>
      <c r="E7" s="226" t="s">
        <v>18</v>
      </c>
      <c r="F7" s="167"/>
      <c r="G7" s="227" t="s">
        <v>19</v>
      </c>
      <c r="H7" s="56"/>
      <c r="I7" s="100">
        <v>48</v>
      </c>
      <c r="K7" s="228">
        <v>31.464040479999991</v>
      </c>
      <c r="N7" s="224"/>
      <c r="P7" s="175"/>
      <c r="Q7" s="175"/>
      <c r="R7" s="175"/>
      <c r="S7" s="170"/>
      <c r="T7" s="170"/>
      <c r="U7" s="170"/>
      <c r="V7" s="170"/>
      <c r="W7" s="144"/>
      <c r="X7" s="170"/>
      <c r="Y7" s="170"/>
      <c r="Z7" s="171"/>
      <c r="AA7" s="171"/>
      <c r="AB7" s="171"/>
      <c r="AC7" s="171"/>
      <c r="AD7" s="171"/>
      <c r="AE7" s="171"/>
      <c r="AF7" s="171"/>
      <c r="AG7" s="171"/>
      <c r="AH7" s="143"/>
      <c r="AI7" s="143"/>
      <c r="AJ7" s="175"/>
      <c r="AK7" s="175"/>
    </row>
    <row r="8" spans="1:37" s="173" customFormat="1" ht="17.25" customHeight="1" thickBot="1" x14ac:dyDescent="0.25">
      <c r="A8" s="171"/>
      <c r="B8" s="138"/>
      <c r="C8" s="66"/>
      <c r="D8" s="66"/>
      <c r="E8" s="66"/>
      <c r="F8" s="66"/>
      <c r="G8" s="99"/>
      <c r="H8" s="66"/>
      <c r="I8" s="66"/>
      <c r="J8" s="66"/>
      <c r="K8" s="66"/>
      <c r="L8" s="66"/>
      <c r="M8" s="66"/>
      <c r="N8" s="67"/>
      <c r="P8" s="309"/>
      <c r="Q8" s="144"/>
      <c r="R8" s="144"/>
      <c r="S8" s="144"/>
      <c r="T8" s="144"/>
      <c r="U8" s="144"/>
      <c r="V8" s="144"/>
      <c r="W8" s="144"/>
      <c r="X8" s="144"/>
      <c r="Y8" s="144"/>
      <c r="Z8" s="144"/>
      <c r="AA8" s="144"/>
      <c r="AB8" s="144"/>
      <c r="AC8" s="144"/>
      <c r="AD8" s="144"/>
      <c r="AE8" s="144"/>
      <c r="AF8" s="144"/>
      <c r="AG8" s="171"/>
      <c r="AH8" s="143"/>
      <c r="AI8" s="143"/>
      <c r="AJ8" s="175"/>
      <c r="AK8" s="175"/>
    </row>
    <row r="9" spans="1:37" s="173" customFormat="1" ht="17.25" customHeight="1" thickBot="1" x14ac:dyDescent="0.3">
      <c r="A9" s="175"/>
      <c r="B9" s="330" t="s">
        <v>20</v>
      </c>
      <c r="C9" s="324"/>
      <c r="D9" s="324"/>
      <c r="E9" s="324"/>
      <c r="F9" s="324"/>
      <c r="G9" s="324"/>
      <c r="H9" s="324"/>
      <c r="I9" s="324"/>
      <c r="J9" s="324"/>
      <c r="K9" s="324"/>
      <c r="L9" s="324"/>
      <c r="M9" s="324"/>
      <c r="N9" s="319"/>
      <c r="P9" s="342"/>
      <c r="Q9" s="175"/>
      <c r="R9" s="145"/>
      <c r="S9" s="170"/>
      <c r="T9" s="170"/>
      <c r="U9" s="170"/>
      <c r="V9" s="170"/>
      <c r="W9" s="144"/>
      <c r="X9" s="170"/>
      <c r="Y9" s="170"/>
      <c r="Z9" s="171"/>
      <c r="AA9" s="171"/>
      <c r="AB9" s="171"/>
      <c r="AC9" s="171"/>
      <c r="AD9" s="171"/>
      <c r="AE9" s="171"/>
      <c r="AF9" s="171"/>
      <c r="AG9" s="171"/>
      <c r="AH9" s="143"/>
      <c r="AI9" s="143"/>
      <c r="AJ9" s="175"/>
      <c r="AK9" s="175"/>
    </row>
    <row r="10" spans="1:37" ht="16.5" customHeight="1" x14ac:dyDescent="0.2">
      <c r="B10" s="229"/>
      <c r="C10" s="230"/>
      <c r="D10" s="230"/>
      <c r="E10" s="230"/>
      <c r="F10" s="230"/>
      <c r="G10" s="230"/>
      <c r="H10" s="230"/>
      <c r="I10" s="230"/>
      <c r="J10" s="230"/>
      <c r="K10" s="230"/>
      <c r="L10" s="230"/>
      <c r="M10" s="230"/>
      <c r="N10" s="231"/>
      <c r="Q10" s="175"/>
      <c r="R10" s="145"/>
      <c r="S10" s="170"/>
      <c r="T10" s="170"/>
      <c r="U10" s="170"/>
      <c r="V10" s="170"/>
      <c r="W10" s="144"/>
      <c r="X10" s="170"/>
      <c r="Y10" s="170"/>
    </row>
    <row r="11" spans="1:37" s="183" customFormat="1" ht="16.5" customHeight="1" x14ac:dyDescent="0.2">
      <c r="A11" s="182"/>
      <c r="B11" s="232"/>
      <c r="C11" s="177" t="s">
        <v>91</v>
      </c>
      <c r="E11" s="177" t="s">
        <v>92</v>
      </c>
      <c r="G11" s="221" t="s">
        <v>93</v>
      </c>
      <c r="I11" s="177" t="s">
        <v>94</v>
      </c>
      <c r="K11" s="177" t="s">
        <v>95</v>
      </c>
      <c r="M11" s="177" t="s">
        <v>96</v>
      </c>
      <c r="N11" s="233"/>
      <c r="P11" s="309"/>
      <c r="Q11" s="144"/>
      <c r="R11" s="144"/>
      <c r="S11" s="144"/>
      <c r="T11" s="144"/>
      <c r="U11" s="144"/>
      <c r="V11" s="144"/>
      <c r="W11" s="144"/>
      <c r="X11" s="182"/>
      <c r="Y11" s="182"/>
      <c r="Z11" s="182"/>
      <c r="AA11" s="182"/>
      <c r="AB11" s="182"/>
      <c r="AC11" s="182"/>
      <c r="AD11" s="182"/>
      <c r="AE11" s="182"/>
      <c r="AF11" s="171"/>
      <c r="AG11" s="171"/>
      <c r="AH11" s="143"/>
      <c r="AI11" s="143"/>
      <c r="AJ11" s="182"/>
      <c r="AK11" s="182"/>
    </row>
    <row r="12" spans="1:37" s="188" customFormat="1" ht="16.5" customHeight="1" x14ac:dyDescent="0.2">
      <c r="A12" s="187"/>
      <c r="B12" s="232"/>
      <c r="C12" s="195" t="s">
        <v>167</v>
      </c>
      <c r="E12" s="140" t="s">
        <v>168</v>
      </c>
      <c r="G12" s="195" t="s">
        <v>99</v>
      </c>
      <c r="I12" s="179" t="s">
        <v>100</v>
      </c>
      <c r="K12" s="195" t="s">
        <v>196</v>
      </c>
      <c r="M12" s="234">
        <v>61.549999999999983</v>
      </c>
      <c r="N12" s="235"/>
      <c r="P12" s="345"/>
      <c r="Q12" s="175"/>
      <c r="R12" s="145"/>
      <c r="S12" s="170"/>
      <c r="T12" s="170"/>
      <c r="U12" s="171"/>
      <c r="V12" s="171"/>
      <c r="W12" s="171"/>
      <c r="X12" s="187"/>
      <c r="Y12" s="187"/>
      <c r="Z12" s="187"/>
      <c r="AA12" s="187"/>
      <c r="AB12" s="187"/>
      <c r="AC12" s="187"/>
      <c r="AD12" s="187"/>
      <c r="AE12" s="187"/>
      <c r="AF12" s="171"/>
      <c r="AG12" s="171"/>
      <c r="AH12" s="143"/>
      <c r="AI12" s="143"/>
      <c r="AJ12" s="187"/>
      <c r="AK12" s="187"/>
    </row>
    <row r="13" spans="1:37" ht="16.5" customHeight="1" x14ac:dyDescent="0.2">
      <c r="B13" s="232"/>
      <c r="C13" s="221"/>
      <c r="D13" s="221"/>
      <c r="E13" s="221"/>
      <c r="F13" s="221"/>
      <c r="N13" s="236"/>
      <c r="Q13" s="175"/>
      <c r="R13" s="145"/>
      <c r="S13" s="170"/>
      <c r="T13" s="170"/>
      <c r="U13" s="170"/>
      <c r="V13" s="170"/>
      <c r="W13" s="144"/>
      <c r="X13" s="170"/>
      <c r="Y13" s="170"/>
      <c r="AJ13" s="187"/>
    </row>
    <row r="14" spans="1:37" ht="15" customHeight="1" x14ac:dyDescent="0.2">
      <c r="B14" s="237"/>
      <c r="C14" s="177" t="s">
        <v>161</v>
      </c>
      <c r="K14" s="171" t="s">
        <v>102</v>
      </c>
      <c r="M14" s="221" t="s">
        <v>103</v>
      </c>
      <c r="N14" s="236"/>
      <c r="P14" s="309"/>
      <c r="Q14" s="144"/>
      <c r="R14" s="144"/>
      <c r="S14" s="144"/>
      <c r="T14" s="144"/>
      <c r="U14" s="144"/>
      <c r="V14" s="144"/>
      <c r="W14" s="144"/>
      <c r="X14" s="144"/>
      <c r="AJ14" s="187"/>
    </row>
    <row r="15" spans="1:37" ht="15" customHeight="1" x14ac:dyDescent="0.2">
      <c r="B15" s="238"/>
      <c r="C15" s="234">
        <v>950.82</v>
      </c>
      <c r="K15" s="234" t="s">
        <v>168</v>
      </c>
      <c r="M15" s="234" t="s">
        <v>169</v>
      </c>
      <c r="N15" s="236"/>
      <c r="P15" s="310"/>
      <c r="Q15" s="170"/>
      <c r="R15" s="170"/>
      <c r="S15" s="144"/>
      <c r="T15" s="170"/>
      <c r="U15" s="170"/>
      <c r="AJ15" s="187"/>
    </row>
    <row r="16" spans="1:37" ht="17.25" customHeight="1" thickBot="1" x14ac:dyDescent="0.25">
      <c r="B16" s="239"/>
      <c r="C16" s="240"/>
      <c r="D16" s="240"/>
      <c r="E16" s="240"/>
      <c r="F16" s="240"/>
      <c r="G16" s="240"/>
      <c r="H16" s="240"/>
      <c r="I16" s="240"/>
      <c r="J16" s="240"/>
      <c r="K16" s="240"/>
      <c r="L16" s="240"/>
      <c r="M16" s="240"/>
      <c r="N16" s="241"/>
      <c r="Q16" s="175"/>
      <c r="R16" s="145"/>
      <c r="S16" s="170"/>
      <c r="T16" s="170"/>
      <c r="U16" s="170"/>
      <c r="V16" s="170"/>
      <c r="W16" s="144"/>
      <c r="X16" s="170"/>
      <c r="Y16" s="170"/>
    </row>
    <row r="17" spans="1:25" ht="15.75" customHeight="1" thickBot="1" x14ac:dyDescent="0.3">
      <c r="B17" s="347" t="s">
        <v>105</v>
      </c>
      <c r="C17" s="316"/>
      <c r="D17" s="316"/>
      <c r="E17" s="316"/>
      <c r="F17" s="316"/>
      <c r="G17" s="316"/>
      <c r="H17" s="316"/>
      <c r="I17" s="316"/>
      <c r="J17" s="316"/>
      <c r="K17" s="316"/>
      <c r="L17" s="316"/>
      <c r="M17" s="316"/>
      <c r="N17" s="321"/>
      <c r="P17" s="309"/>
      <c r="Q17" s="144"/>
      <c r="R17" s="144"/>
      <c r="S17" s="144"/>
      <c r="T17" s="170"/>
      <c r="U17" s="170"/>
      <c r="V17" s="170"/>
      <c r="W17" s="144"/>
      <c r="X17" s="170"/>
      <c r="Y17" s="170"/>
    </row>
    <row r="18" spans="1:25" ht="17.25" customHeight="1" thickBot="1" x14ac:dyDescent="0.3">
      <c r="A18" s="172"/>
      <c r="B18" s="337" t="s">
        <v>106</v>
      </c>
      <c r="C18" s="313"/>
      <c r="D18" s="313"/>
      <c r="E18" s="313"/>
      <c r="F18" s="313"/>
      <c r="G18" s="313"/>
      <c r="H18" s="313"/>
      <c r="I18" s="313"/>
      <c r="J18" s="313"/>
      <c r="K18" s="314"/>
      <c r="L18" s="312" t="s">
        <v>107</v>
      </c>
      <c r="M18" s="324"/>
      <c r="N18" s="319"/>
      <c r="P18" s="310"/>
      <c r="Q18" s="175"/>
      <c r="R18" s="145"/>
      <c r="S18" s="170"/>
      <c r="T18" s="170"/>
      <c r="U18" s="170"/>
      <c r="V18" s="170"/>
      <c r="W18" s="144"/>
      <c r="X18" s="170"/>
      <c r="Y18" s="170"/>
    </row>
    <row r="19" spans="1:25" ht="17.25" customHeight="1" thickBot="1" x14ac:dyDescent="0.3">
      <c r="A19" s="172"/>
      <c r="B19" s="337" t="s">
        <v>108</v>
      </c>
      <c r="C19" s="313"/>
      <c r="D19" s="313"/>
      <c r="E19" s="313"/>
      <c r="F19" s="313"/>
      <c r="G19" s="314"/>
      <c r="H19" s="338" t="s">
        <v>85</v>
      </c>
      <c r="I19" s="339"/>
      <c r="J19" s="339"/>
      <c r="K19" s="340"/>
      <c r="L19" s="320"/>
      <c r="M19" s="316"/>
      <c r="N19" s="321"/>
      <c r="Q19" s="175"/>
      <c r="R19" s="145"/>
      <c r="S19" s="170"/>
      <c r="T19" s="170"/>
      <c r="U19" s="170"/>
      <c r="V19" s="170"/>
      <c r="W19" s="144"/>
      <c r="X19" s="170"/>
      <c r="Y19" s="170"/>
    </row>
    <row r="20" spans="1:25" ht="15.75" customHeight="1" thickBot="1" x14ac:dyDescent="0.3">
      <c r="A20" s="172"/>
      <c r="B20" s="242"/>
      <c r="C20" s="221"/>
      <c r="D20" s="221"/>
      <c r="E20" s="221"/>
      <c r="F20" s="221"/>
      <c r="G20" s="236"/>
      <c r="H20" s="243" t="s">
        <v>109</v>
      </c>
      <c r="I20" s="244" t="s">
        <v>110</v>
      </c>
      <c r="J20" s="245" t="s">
        <v>174</v>
      </c>
      <c r="K20" s="246" t="s">
        <v>112</v>
      </c>
      <c r="L20" s="337" t="s">
        <v>113</v>
      </c>
      <c r="M20" s="313"/>
      <c r="N20" s="314"/>
      <c r="P20" s="309"/>
      <c r="Q20" s="144"/>
      <c r="R20" s="144"/>
      <c r="S20" s="144"/>
      <c r="T20" s="144"/>
      <c r="U20" s="170"/>
      <c r="V20" s="170"/>
      <c r="W20" s="144"/>
      <c r="X20" s="170"/>
      <c r="Y20" s="170"/>
    </row>
    <row r="21" spans="1:25" ht="16.5" customHeight="1" x14ac:dyDescent="0.2">
      <c r="A21" s="172"/>
      <c r="B21" s="242"/>
      <c r="C21" s="221"/>
      <c r="D21" s="221"/>
      <c r="E21" s="221" t="s">
        <v>114</v>
      </c>
      <c r="F21" s="221" t="s">
        <v>115</v>
      </c>
      <c r="G21" s="236" t="s">
        <v>116</v>
      </c>
      <c r="H21" s="247">
        <v>1</v>
      </c>
      <c r="I21" s="248">
        <v>2</v>
      </c>
      <c r="J21" s="249">
        <v>39</v>
      </c>
      <c r="K21" s="250">
        <v>2</v>
      </c>
      <c r="L21" s="251"/>
      <c r="M21" s="252"/>
      <c r="N21" s="253"/>
      <c r="P21" s="310"/>
      <c r="Q21" s="175"/>
      <c r="R21" s="145"/>
      <c r="S21" s="170"/>
      <c r="T21" s="170"/>
      <c r="U21" s="170"/>
      <c r="V21" s="170"/>
      <c r="W21" s="144"/>
      <c r="X21" s="170"/>
      <c r="Y21" s="170"/>
    </row>
    <row r="22" spans="1:25" ht="15" customHeight="1" x14ac:dyDescent="0.2">
      <c r="A22" s="172"/>
      <c r="B22" s="242"/>
      <c r="C22" s="170" t="s">
        <v>117</v>
      </c>
      <c r="D22" s="170"/>
      <c r="E22" s="107">
        <f>F22*0.97</f>
        <v>2897.4764530796601</v>
      </c>
      <c r="F22" s="108">
        <f>($C$15/2)*PI()*2</f>
        <v>2987.0891268862474</v>
      </c>
      <c r="G22" s="137">
        <f>F22*1.03</f>
        <v>3076.7018006928347</v>
      </c>
      <c r="H22" s="247">
        <v>2</v>
      </c>
      <c r="I22" s="248">
        <v>3</v>
      </c>
      <c r="J22" s="249">
        <v>39</v>
      </c>
      <c r="K22" s="250">
        <v>3</v>
      </c>
      <c r="L22" s="254" t="s">
        <v>110</v>
      </c>
      <c r="M22" s="255" t="s">
        <v>118</v>
      </c>
      <c r="N22" s="256" t="s">
        <v>112</v>
      </c>
      <c r="P22" s="310"/>
      <c r="Q22" s="144"/>
      <c r="R22" s="144"/>
      <c r="S22" s="144"/>
      <c r="T22" s="144"/>
      <c r="U22" s="170"/>
      <c r="V22" s="170"/>
      <c r="W22" s="144"/>
      <c r="X22" s="170"/>
      <c r="Y22" s="170"/>
    </row>
    <row r="23" spans="1:25" ht="20.25" customHeight="1" x14ac:dyDescent="0.2">
      <c r="A23" s="172"/>
      <c r="B23" s="242"/>
      <c r="C23" s="221"/>
      <c r="D23" s="221"/>
      <c r="E23" s="221"/>
      <c r="F23" s="221"/>
      <c r="G23" s="236"/>
      <c r="H23" s="247"/>
      <c r="I23" s="248"/>
      <c r="J23" s="249"/>
      <c r="K23" s="250"/>
      <c r="L23" s="257">
        <v>1</v>
      </c>
      <c r="M23" s="258">
        <v>0</v>
      </c>
      <c r="N23" s="259">
        <v>1</v>
      </c>
      <c r="P23" s="310"/>
      <c r="Q23" s="175"/>
      <c r="R23" s="145"/>
      <c r="S23" s="170"/>
      <c r="T23" s="170"/>
      <c r="U23" s="170"/>
      <c r="V23" s="170"/>
      <c r="W23" s="144"/>
      <c r="X23" s="170"/>
      <c r="Y23" s="170"/>
    </row>
    <row r="24" spans="1:25" ht="20.25" customHeight="1" x14ac:dyDescent="0.2">
      <c r="A24" s="172"/>
      <c r="B24" s="242"/>
      <c r="C24" s="170" t="s">
        <v>119</v>
      </c>
      <c r="D24" s="170"/>
      <c r="E24" s="151">
        <f>F24*(1-($C$131/100))</f>
        <v>298.80395999999996</v>
      </c>
      <c r="F24" s="149">
        <v>304.90199999999999</v>
      </c>
      <c r="G24" s="142">
        <f>F24*(1+($C$131/100))</f>
        <v>311.00004000000001</v>
      </c>
      <c r="H24" s="247"/>
      <c r="I24" s="248"/>
      <c r="J24" s="249"/>
      <c r="K24" s="250"/>
      <c r="L24" s="257">
        <v>1</v>
      </c>
      <c r="M24" s="258">
        <v>1</v>
      </c>
      <c r="N24" s="259">
        <v>0</v>
      </c>
      <c r="Q24" s="175"/>
      <c r="R24" s="145"/>
      <c r="S24" s="170"/>
      <c r="T24" s="170"/>
      <c r="U24" s="170"/>
      <c r="V24" s="170"/>
      <c r="W24" s="144"/>
      <c r="X24" s="170"/>
      <c r="Y24" s="170"/>
    </row>
    <row r="25" spans="1:25" ht="20.25" customHeight="1" x14ac:dyDescent="0.2">
      <c r="A25" s="172"/>
      <c r="B25" s="242"/>
      <c r="C25" s="221"/>
      <c r="D25" s="221"/>
      <c r="E25" s="221"/>
      <c r="F25" s="170"/>
      <c r="G25" s="236"/>
      <c r="H25" s="247"/>
      <c r="I25" s="248"/>
      <c r="J25" s="249"/>
      <c r="K25" s="250"/>
      <c r="L25" s="257">
        <v>1</v>
      </c>
      <c r="M25" s="258">
        <v>2</v>
      </c>
      <c r="N25" s="259">
        <v>1</v>
      </c>
      <c r="P25" s="309"/>
      <c r="Q25" s="144"/>
      <c r="R25" s="144"/>
      <c r="S25" s="144"/>
      <c r="T25" s="144"/>
      <c r="U25" s="144"/>
      <c r="V25" s="170"/>
      <c r="W25" s="144"/>
      <c r="X25" s="170"/>
      <c r="Y25" s="170"/>
    </row>
    <row r="26" spans="1:25" ht="20.25" customHeight="1" x14ac:dyDescent="0.2">
      <c r="A26" s="172"/>
      <c r="B26" s="242"/>
      <c r="C26" s="170" t="s">
        <v>120</v>
      </c>
      <c r="D26" s="170"/>
      <c r="E26" s="151">
        <f>F26*(1-($C$131/100))</f>
        <v>3533.9036179999998</v>
      </c>
      <c r="F26" s="149">
        <v>3606.0241000000001</v>
      </c>
      <c r="G26" s="142">
        <f>F26*(1+($C$131/100))</f>
        <v>3678.1445820000004</v>
      </c>
      <c r="H26" s="260"/>
      <c r="I26" s="248"/>
      <c r="J26" s="249"/>
      <c r="K26" s="250"/>
      <c r="L26" s="257">
        <v>1</v>
      </c>
      <c r="M26" s="258">
        <v>3</v>
      </c>
      <c r="N26" s="259">
        <v>2</v>
      </c>
      <c r="P26" s="310"/>
      <c r="Q26" s="175"/>
      <c r="R26" s="145"/>
      <c r="S26" s="170"/>
      <c r="T26" s="170"/>
      <c r="U26" s="170"/>
      <c r="V26" s="170"/>
      <c r="W26" s="144"/>
      <c r="X26" s="170"/>
      <c r="Y26" s="170"/>
    </row>
    <row r="27" spans="1:25" ht="20.25" customHeight="1" x14ac:dyDescent="0.2">
      <c r="A27" s="172"/>
      <c r="B27" s="242"/>
      <c r="H27" s="260"/>
      <c r="I27" s="248"/>
      <c r="J27" s="249"/>
      <c r="K27" s="250"/>
      <c r="L27" s="257">
        <v>1</v>
      </c>
      <c r="M27" s="258">
        <v>4</v>
      </c>
      <c r="N27" s="259">
        <v>1</v>
      </c>
      <c r="Q27" s="175"/>
      <c r="R27" s="145"/>
      <c r="S27" s="170"/>
      <c r="T27" s="170"/>
      <c r="U27" s="170"/>
      <c r="V27" s="170"/>
      <c r="W27" s="144"/>
      <c r="X27" s="170"/>
      <c r="Y27" s="170"/>
    </row>
    <row r="28" spans="1:25" ht="21" customHeight="1" thickBot="1" x14ac:dyDescent="0.25">
      <c r="A28" s="172"/>
      <c r="B28" s="261"/>
      <c r="C28" s="240"/>
      <c r="D28" s="240"/>
      <c r="E28" s="117"/>
      <c r="F28" s="117"/>
      <c r="G28" s="262"/>
      <c r="H28" s="247"/>
      <c r="I28" s="248"/>
      <c r="J28" s="249"/>
      <c r="K28" s="250"/>
      <c r="L28" s="257">
        <v>1</v>
      </c>
      <c r="M28" s="258">
        <v>5</v>
      </c>
      <c r="N28" s="259">
        <v>1</v>
      </c>
      <c r="P28" s="309"/>
      <c r="Q28" s="144"/>
      <c r="R28" s="144"/>
      <c r="S28" s="144"/>
      <c r="T28" s="144"/>
      <c r="U28" s="170"/>
      <c r="V28" s="170"/>
      <c r="W28" s="144"/>
      <c r="X28" s="170"/>
      <c r="Y28" s="170"/>
    </row>
    <row r="29" spans="1:25" ht="15.75" customHeight="1" thickBot="1" x14ac:dyDescent="0.3">
      <c r="A29" s="172"/>
      <c r="B29" s="337" t="s">
        <v>121</v>
      </c>
      <c r="C29" s="313"/>
      <c r="D29" s="313"/>
      <c r="E29" s="313"/>
      <c r="F29" s="313"/>
      <c r="G29" s="313"/>
      <c r="H29" s="313"/>
      <c r="I29" s="313"/>
      <c r="J29" s="313"/>
      <c r="K29" s="314"/>
      <c r="L29" s="257"/>
      <c r="M29" s="258"/>
      <c r="N29" s="259"/>
      <c r="P29" s="310"/>
      <c r="Q29" s="175"/>
      <c r="R29" s="145"/>
      <c r="S29" s="170"/>
      <c r="T29" s="170"/>
      <c r="U29" s="170"/>
      <c r="V29" s="170"/>
      <c r="W29" s="144"/>
      <c r="X29" s="170"/>
      <c r="Y29" s="170"/>
    </row>
    <row r="30" spans="1:25" ht="15.75" customHeight="1" thickBot="1" x14ac:dyDescent="0.3">
      <c r="A30" s="172"/>
      <c r="B30" s="337" t="s">
        <v>108</v>
      </c>
      <c r="C30" s="313"/>
      <c r="D30" s="313"/>
      <c r="E30" s="313"/>
      <c r="F30" s="313"/>
      <c r="G30" s="314"/>
      <c r="H30" s="338" t="s">
        <v>85</v>
      </c>
      <c r="I30" s="339"/>
      <c r="J30" s="339"/>
      <c r="K30" s="340"/>
      <c r="L30" s="257"/>
      <c r="M30" s="258"/>
      <c r="N30" s="259"/>
      <c r="Q30" s="175"/>
      <c r="R30" s="145"/>
      <c r="S30" s="170"/>
      <c r="T30" s="170"/>
      <c r="U30" s="170"/>
      <c r="V30" s="170"/>
      <c r="W30" s="144"/>
      <c r="X30" s="170"/>
      <c r="Y30" s="170"/>
    </row>
    <row r="31" spans="1:25" ht="21" customHeight="1" thickBot="1" x14ac:dyDescent="0.25">
      <c r="A31" s="172"/>
      <c r="B31" s="263"/>
      <c r="C31" s="230"/>
      <c r="D31" s="230"/>
      <c r="E31" s="230"/>
      <c r="F31" s="230"/>
      <c r="G31" s="231"/>
      <c r="H31" s="243" t="s">
        <v>109</v>
      </c>
      <c r="I31" s="244" t="s">
        <v>110</v>
      </c>
      <c r="J31" s="245" t="s">
        <v>175</v>
      </c>
      <c r="K31" s="246" t="s">
        <v>112</v>
      </c>
      <c r="L31" s="257"/>
      <c r="M31" s="258"/>
      <c r="N31" s="259"/>
      <c r="P31" s="309"/>
      <c r="Q31" s="144"/>
      <c r="R31" s="144"/>
    </row>
    <row r="32" spans="1:25" ht="20.25" customHeight="1" x14ac:dyDescent="0.2">
      <c r="A32" s="172"/>
      <c r="B32" s="242"/>
      <c r="C32" s="221"/>
      <c r="D32" s="221"/>
      <c r="E32" s="221" t="s">
        <v>114</v>
      </c>
      <c r="F32" s="221" t="s">
        <v>115</v>
      </c>
      <c r="G32" s="236" t="s">
        <v>116</v>
      </c>
      <c r="H32" s="247">
        <v>1</v>
      </c>
      <c r="I32" s="248">
        <v>4</v>
      </c>
      <c r="J32" s="249">
        <v>38</v>
      </c>
      <c r="K32" s="248">
        <v>3</v>
      </c>
      <c r="L32" s="257"/>
      <c r="M32" s="258"/>
      <c r="N32" s="259"/>
      <c r="P32" s="310"/>
      <c r="Q32" s="175"/>
      <c r="R32" s="145"/>
      <c r="S32" s="170"/>
      <c r="T32" s="170"/>
      <c r="U32" s="170"/>
      <c r="V32" s="170"/>
      <c r="W32" s="144"/>
      <c r="X32" s="170"/>
      <c r="Y32" s="170"/>
    </row>
    <row r="33" spans="1:28" ht="20.25" customHeight="1" x14ac:dyDescent="0.2">
      <c r="A33" s="172"/>
      <c r="B33" s="242"/>
      <c r="C33" s="170"/>
      <c r="D33" s="170"/>
      <c r="E33" s="107"/>
      <c r="F33" s="108"/>
      <c r="G33" s="137"/>
      <c r="H33" s="247">
        <v>2</v>
      </c>
      <c r="I33" s="248">
        <v>5</v>
      </c>
      <c r="J33" s="249">
        <v>38</v>
      </c>
      <c r="K33" s="248">
        <v>4</v>
      </c>
      <c r="L33" s="257"/>
      <c r="M33" s="258"/>
      <c r="N33" s="259"/>
      <c r="Q33" s="175"/>
      <c r="R33" s="145"/>
      <c r="S33" s="170"/>
      <c r="T33" s="170"/>
      <c r="U33" s="170"/>
      <c r="V33" s="170"/>
      <c r="W33" s="144"/>
      <c r="X33" s="170"/>
      <c r="Y33" s="170"/>
    </row>
    <row r="34" spans="1:28" ht="20.25" customHeight="1" x14ac:dyDescent="0.2">
      <c r="A34" s="172"/>
      <c r="B34" s="242"/>
      <c r="C34" s="221"/>
      <c r="D34" s="221"/>
      <c r="E34" s="221"/>
      <c r="F34" s="221"/>
      <c r="G34" s="236"/>
      <c r="H34" s="247"/>
      <c r="I34" s="248"/>
      <c r="J34" s="249"/>
      <c r="K34" s="248"/>
      <c r="L34" s="257"/>
      <c r="M34" s="258"/>
      <c r="N34" s="259"/>
      <c r="P34" s="309"/>
      <c r="Q34" s="144"/>
      <c r="R34" s="144"/>
      <c r="S34" s="144"/>
      <c r="T34" s="144"/>
      <c r="U34" s="144"/>
      <c r="V34" s="144"/>
      <c r="W34" s="144"/>
      <c r="X34" s="144"/>
      <c r="Y34" s="170"/>
    </row>
    <row r="35" spans="1:28" ht="16.5" customHeight="1" x14ac:dyDescent="0.2">
      <c r="A35" s="172"/>
      <c r="B35" s="242"/>
      <c r="C35" s="170" t="str">
        <f>C24</f>
        <v>Altura da camada</v>
      </c>
      <c r="D35" s="170"/>
      <c r="E35" s="151">
        <f>F35*(1-($C$131/100))</f>
        <v>297.5014812</v>
      </c>
      <c r="F35" s="149">
        <v>303.57294000000002</v>
      </c>
      <c r="G35" s="142">
        <f>F35*(1+($C$131/100))</f>
        <v>309.64439880000003</v>
      </c>
      <c r="H35" s="247"/>
      <c r="I35" s="248"/>
      <c r="J35" s="249"/>
      <c r="K35" s="248"/>
      <c r="L35" s="264"/>
      <c r="M35" s="255"/>
      <c r="N35" s="265"/>
      <c r="P35" s="310"/>
      <c r="Q35" s="175"/>
      <c r="R35" s="145"/>
      <c r="S35" s="170"/>
      <c r="T35" s="170"/>
      <c r="U35" s="170"/>
      <c r="V35" s="170"/>
      <c r="W35" s="144"/>
      <c r="X35" s="170"/>
      <c r="Y35" s="170"/>
    </row>
    <row r="36" spans="1:28" ht="15" customHeight="1" x14ac:dyDescent="0.2">
      <c r="A36" s="172"/>
      <c r="B36" s="242"/>
      <c r="C36" s="221"/>
      <c r="D36" s="221"/>
      <c r="E36" s="221"/>
      <c r="F36" s="170"/>
      <c r="G36" s="236"/>
      <c r="H36" s="247"/>
      <c r="I36" s="248"/>
      <c r="J36" s="249"/>
      <c r="K36" s="248"/>
      <c r="L36" s="130"/>
      <c r="M36" s="98"/>
      <c r="N36" s="114"/>
      <c r="P36" s="310"/>
      <c r="Q36" s="144"/>
      <c r="R36" s="144"/>
      <c r="S36" s="144"/>
      <c r="T36" s="144"/>
      <c r="U36" s="144"/>
      <c r="V36" s="144"/>
      <c r="W36" s="144"/>
      <c r="X36" s="144"/>
      <c r="Y36" s="144"/>
      <c r="Z36" s="144"/>
      <c r="AA36" s="144"/>
      <c r="AB36" s="144"/>
    </row>
    <row r="37" spans="1:28" ht="16.5" customHeight="1" x14ac:dyDescent="0.2">
      <c r="A37" s="172"/>
      <c r="B37" s="242"/>
      <c r="C37" s="170" t="str">
        <f>C26</f>
        <v>Perimetro</v>
      </c>
      <c r="D37" s="170"/>
      <c r="E37" s="151">
        <f>F37*(1-($C$131/100))</f>
        <v>3554.7486394000002</v>
      </c>
      <c r="F37" s="149">
        <v>3627.2945300000001</v>
      </c>
      <c r="G37" s="142">
        <f>F37*(1+($C$131/100))</f>
        <v>3699.8404206</v>
      </c>
      <c r="H37" s="247"/>
      <c r="I37" s="248"/>
      <c r="J37" s="249"/>
      <c r="K37" s="248"/>
      <c r="L37" s="266"/>
      <c r="M37" s="98"/>
      <c r="N37" s="267"/>
      <c r="P37" s="310"/>
      <c r="Q37" s="175"/>
      <c r="R37" s="145"/>
      <c r="S37" s="170"/>
      <c r="T37" s="170"/>
      <c r="U37" s="170"/>
      <c r="V37" s="170"/>
      <c r="W37" s="144"/>
      <c r="X37" s="170"/>
      <c r="Y37" s="170"/>
    </row>
    <row r="38" spans="1:28" ht="17.25" customHeight="1" thickBot="1" x14ac:dyDescent="0.25">
      <c r="A38" s="172"/>
      <c r="B38" s="242"/>
      <c r="H38" s="260"/>
      <c r="I38" s="248"/>
      <c r="J38" s="249"/>
      <c r="K38" s="248"/>
      <c r="L38" s="131"/>
      <c r="M38" s="99"/>
      <c r="N38" s="132"/>
      <c r="Q38" s="175"/>
      <c r="R38" s="145"/>
      <c r="S38" s="170"/>
      <c r="T38" s="170"/>
      <c r="U38" s="170"/>
      <c r="V38" s="170"/>
      <c r="W38" s="144"/>
      <c r="X38" s="170"/>
      <c r="Y38" s="170"/>
    </row>
    <row r="39" spans="1:28" ht="15.75" customHeight="1" thickBot="1" x14ac:dyDescent="0.25">
      <c r="A39" s="172"/>
      <c r="B39" s="261"/>
      <c r="C39" s="240"/>
      <c r="D39" s="240"/>
      <c r="E39" s="117"/>
      <c r="F39" s="117"/>
      <c r="G39" s="262"/>
      <c r="H39" s="247"/>
      <c r="I39" s="248"/>
      <c r="J39" s="249"/>
      <c r="K39" s="248"/>
      <c r="L39" s="133"/>
      <c r="M39" s="134"/>
      <c r="N39" s="135"/>
      <c r="P39" s="309"/>
      <c r="Q39" s="144"/>
      <c r="R39" s="144"/>
      <c r="S39" s="170"/>
      <c r="T39" s="170"/>
      <c r="U39" s="170"/>
      <c r="V39" s="170"/>
      <c r="W39" s="144"/>
      <c r="X39" s="170"/>
      <c r="Y39" s="170"/>
    </row>
    <row r="40" spans="1:28" ht="15.75" customHeight="1" thickBot="1" x14ac:dyDescent="0.3">
      <c r="A40" s="172"/>
      <c r="B40" s="337" t="s">
        <v>123</v>
      </c>
      <c r="C40" s="313"/>
      <c r="D40" s="313"/>
      <c r="E40" s="313"/>
      <c r="F40" s="313"/>
      <c r="G40" s="313"/>
      <c r="H40" s="313"/>
      <c r="I40" s="313"/>
      <c r="J40" s="313"/>
      <c r="K40" s="314"/>
      <c r="L40" s="53" t="s">
        <v>7</v>
      </c>
      <c r="M40" s="109"/>
      <c r="N40" s="115"/>
      <c r="P40" s="310"/>
      <c r="Q40" s="175"/>
      <c r="R40" s="145"/>
      <c r="S40" s="170"/>
      <c r="T40" s="170"/>
      <c r="U40" s="170"/>
      <c r="V40" s="170"/>
      <c r="W40" s="144"/>
      <c r="X40" s="170"/>
      <c r="Y40" s="170"/>
    </row>
    <row r="41" spans="1:28" ht="15.75" customHeight="1" thickBot="1" x14ac:dyDescent="0.3">
      <c r="A41" s="172"/>
      <c r="B41" s="337" t="s">
        <v>108</v>
      </c>
      <c r="C41" s="313"/>
      <c r="D41" s="313"/>
      <c r="E41" s="313"/>
      <c r="F41" s="313"/>
      <c r="G41" s="314"/>
      <c r="H41" s="338" t="s">
        <v>85</v>
      </c>
      <c r="I41" s="339"/>
      <c r="J41" s="339"/>
      <c r="K41" s="340"/>
      <c r="L41" s="266"/>
      <c r="M41" s="170"/>
      <c r="N41" s="267"/>
      <c r="Q41" s="175"/>
      <c r="R41" s="145"/>
      <c r="S41" s="170"/>
      <c r="T41" s="170"/>
      <c r="U41" s="170"/>
      <c r="V41" s="170"/>
      <c r="W41" s="144"/>
      <c r="X41" s="170"/>
      <c r="Y41" s="170"/>
    </row>
    <row r="42" spans="1:28" ht="15.75" customHeight="1" thickBot="1" x14ac:dyDescent="0.3">
      <c r="A42" s="172"/>
      <c r="B42" s="263"/>
      <c r="C42" s="230"/>
      <c r="D42" s="230"/>
      <c r="E42" s="230"/>
      <c r="F42" s="230"/>
      <c r="G42" s="231"/>
      <c r="H42" s="243" t="s">
        <v>109</v>
      </c>
      <c r="I42" s="244" t="s">
        <v>110</v>
      </c>
      <c r="J42" s="245" t="s">
        <v>175</v>
      </c>
      <c r="K42" s="246" t="s">
        <v>112</v>
      </c>
      <c r="L42" s="337" t="s">
        <v>78</v>
      </c>
      <c r="M42" s="313"/>
      <c r="N42" s="314"/>
      <c r="P42" s="309"/>
      <c r="Q42" s="144"/>
      <c r="R42" s="144"/>
      <c r="S42" s="144"/>
      <c r="T42" s="144"/>
      <c r="U42" s="144"/>
      <c r="V42" s="144"/>
      <c r="W42" s="144"/>
      <c r="X42" s="170"/>
      <c r="Y42" s="170"/>
    </row>
    <row r="43" spans="1:28" ht="16.5" customHeight="1" x14ac:dyDescent="0.2">
      <c r="A43" s="172"/>
      <c r="B43" s="242"/>
      <c r="C43" s="221"/>
      <c r="D43" s="221"/>
      <c r="E43" s="221" t="s">
        <v>114</v>
      </c>
      <c r="F43" s="221" t="s">
        <v>115</v>
      </c>
      <c r="G43" s="236" t="s">
        <v>116</v>
      </c>
      <c r="H43" s="247">
        <v>1</v>
      </c>
      <c r="I43" s="248">
        <v>0</v>
      </c>
      <c r="J43" s="249">
        <v>38</v>
      </c>
      <c r="K43" s="248">
        <v>5</v>
      </c>
      <c r="L43" s="130"/>
      <c r="M43" s="98"/>
      <c r="N43" s="114"/>
      <c r="P43" s="310"/>
      <c r="Q43" s="175"/>
      <c r="R43" s="145"/>
      <c r="S43" s="170"/>
      <c r="T43" s="170"/>
      <c r="U43" s="170"/>
      <c r="V43" s="170"/>
      <c r="W43" s="144"/>
      <c r="X43" s="170"/>
      <c r="Y43" s="170"/>
    </row>
    <row r="44" spans="1:28" ht="15" customHeight="1" x14ac:dyDescent="0.2">
      <c r="A44" s="172"/>
      <c r="B44" s="242"/>
      <c r="C44" s="170"/>
      <c r="D44" s="170"/>
      <c r="E44" s="107"/>
      <c r="F44" s="108"/>
      <c r="G44" s="137"/>
      <c r="H44" s="247">
        <v>2</v>
      </c>
      <c r="I44" s="248">
        <v>1</v>
      </c>
      <c r="J44" s="249">
        <v>38</v>
      </c>
      <c r="K44" s="248">
        <v>0</v>
      </c>
      <c r="L44" s="136"/>
      <c r="M44" s="110"/>
      <c r="N44" s="116"/>
      <c r="T44" s="170"/>
      <c r="U44" s="170"/>
      <c r="V44" s="170"/>
      <c r="W44" s="144"/>
      <c r="X44" s="170"/>
      <c r="Y44" s="170"/>
    </row>
    <row r="45" spans="1:28" ht="15" customHeight="1" x14ac:dyDescent="0.2">
      <c r="A45" s="172"/>
      <c r="B45" s="242"/>
      <c r="C45" s="221"/>
      <c r="D45" s="221"/>
      <c r="E45" s="221"/>
      <c r="F45" s="221"/>
      <c r="G45" s="236"/>
      <c r="H45" s="247"/>
      <c r="I45" s="248"/>
      <c r="J45" s="249"/>
      <c r="K45" s="248"/>
      <c r="L45" s="130"/>
      <c r="M45" s="98"/>
      <c r="N45" s="114"/>
      <c r="P45" s="309"/>
      <c r="Q45" s="144"/>
      <c r="R45" s="144"/>
      <c r="S45" s="144"/>
      <c r="T45" s="170"/>
      <c r="U45" s="170"/>
      <c r="V45" s="170"/>
      <c r="W45" s="144"/>
      <c r="X45" s="170"/>
      <c r="Y45" s="170"/>
    </row>
    <row r="46" spans="1:28" ht="16.5" customHeight="1" x14ac:dyDescent="0.2">
      <c r="A46" s="172"/>
      <c r="B46" s="242"/>
      <c r="C46" s="170" t="str">
        <f>C35</f>
        <v>Altura da camada</v>
      </c>
      <c r="D46" s="170"/>
      <c r="E46" s="151">
        <f>F46*(1-($C$131/100))</f>
        <v>297.5014812</v>
      </c>
      <c r="F46" s="149">
        <v>303.57294000000002</v>
      </c>
      <c r="G46" s="142">
        <f>F46*(1+($C$131/100))</f>
        <v>309.64439880000003</v>
      </c>
      <c r="H46" s="247"/>
      <c r="I46" s="248"/>
      <c r="J46" s="249"/>
      <c r="K46" s="248"/>
      <c r="L46" s="136"/>
      <c r="M46" s="110"/>
      <c r="N46" s="116"/>
      <c r="P46" s="310"/>
      <c r="Q46" s="175"/>
      <c r="R46" s="145"/>
      <c r="S46" s="170"/>
      <c r="T46" s="170"/>
      <c r="U46" s="170"/>
      <c r="V46" s="170"/>
      <c r="W46" s="144"/>
      <c r="X46" s="170"/>
      <c r="Y46" s="170"/>
    </row>
    <row r="47" spans="1:28" ht="16.5" customHeight="1" x14ac:dyDescent="0.2">
      <c r="A47" s="172"/>
      <c r="B47" s="242"/>
      <c r="C47" s="221"/>
      <c r="D47" s="221"/>
      <c r="E47" s="221"/>
      <c r="F47" s="170"/>
      <c r="G47" s="236"/>
      <c r="H47" s="247"/>
      <c r="I47" s="248"/>
      <c r="J47" s="249"/>
      <c r="K47" s="248"/>
      <c r="L47" s="130"/>
      <c r="M47" s="98"/>
      <c r="N47" s="114"/>
      <c r="Q47" s="175"/>
      <c r="R47" s="145"/>
      <c r="S47" s="170"/>
      <c r="T47" s="170"/>
      <c r="U47" s="170"/>
      <c r="V47" s="170"/>
      <c r="W47" s="144"/>
      <c r="X47" s="170"/>
      <c r="Y47" s="170"/>
    </row>
    <row r="48" spans="1:28" ht="15" customHeight="1" x14ac:dyDescent="0.2">
      <c r="A48" s="172"/>
      <c r="B48" s="242"/>
      <c r="C48" s="170" t="str">
        <f>C37</f>
        <v>Perimetro</v>
      </c>
      <c r="D48" s="170"/>
      <c r="E48" s="151">
        <f>F48*(1-($C$131/100))</f>
        <v>3575.5936509999997</v>
      </c>
      <c r="F48" s="149">
        <v>3648.56495</v>
      </c>
      <c r="G48" s="142">
        <f>F48*(1+($C$131/100))</f>
        <v>3721.5362490000002</v>
      </c>
      <c r="H48" s="247"/>
      <c r="I48" s="248"/>
      <c r="J48" s="249"/>
      <c r="K48" s="248"/>
      <c r="L48" s="136"/>
      <c r="M48" s="110"/>
      <c r="N48" s="116"/>
      <c r="P48" s="309"/>
      <c r="Q48" s="146"/>
      <c r="R48" s="146"/>
      <c r="S48" s="146"/>
      <c r="T48" s="170"/>
      <c r="U48" s="170"/>
      <c r="V48" s="170"/>
      <c r="W48" s="144"/>
      <c r="X48" s="170"/>
      <c r="Y48" s="170"/>
    </row>
    <row r="49" spans="1:25" ht="15" customHeight="1" x14ac:dyDescent="0.2">
      <c r="A49" s="172"/>
      <c r="B49" s="242"/>
      <c r="H49" s="260"/>
      <c r="I49" s="248"/>
      <c r="J49" s="249"/>
      <c r="K49" s="248"/>
      <c r="L49" s="130"/>
      <c r="M49" s="98"/>
      <c r="N49" s="114"/>
      <c r="P49" s="310"/>
      <c r="Q49" s="146"/>
      <c r="R49" s="146"/>
      <c r="S49" s="146"/>
      <c r="T49" s="170"/>
      <c r="U49" s="170"/>
      <c r="V49" s="170"/>
      <c r="W49" s="144"/>
      <c r="X49" s="170"/>
      <c r="Y49" s="170"/>
    </row>
    <row r="50" spans="1:25" ht="15.75" customHeight="1" thickBot="1" x14ac:dyDescent="0.25">
      <c r="A50" s="172"/>
      <c r="B50" s="261"/>
      <c r="C50" s="240"/>
      <c r="D50" s="240"/>
      <c r="E50" s="117"/>
      <c r="F50" s="117"/>
      <c r="G50" s="262"/>
      <c r="H50" s="247"/>
      <c r="I50" s="248"/>
      <c r="J50" s="249"/>
      <c r="K50" s="248"/>
      <c r="L50" s="136"/>
      <c r="M50" s="110"/>
      <c r="N50" s="116"/>
      <c r="P50" s="310"/>
      <c r="Q50" s="146"/>
      <c r="R50" s="170"/>
      <c r="S50" s="146"/>
      <c r="T50" s="170"/>
      <c r="U50" s="170"/>
      <c r="V50" s="170"/>
      <c r="W50" s="144"/>
      <c r="X50" s="170"/>
      <c r="Y50" s="170"/>
    </row>
    <row r="51" spans="1:25" ht="15.75" customHeight="1" thickBot="1" x14ac:dyDescent="0.3">
      <c r="A51" s="172"/>
      <c r="B51" s="337" t="s">
        <v>125</v>
      </c>
      <c r="C51" s="313"/>
      <c r="D51" s="313"/>
      <c r="E51" s="313"/>
      <c r="F51" s="313"/>
      <c r="G51" s="313"/>
      <c r="H51" s="313"/>
      <c r="I51" s="313"/>
      <c r="J51" s="313"/>
      <c r="K51" s="314"/>
      <c r="L51" s="130"/>
      <c r="M51" s="98"/>
      <c r="N51" s="114"/>
      <c r="P51" s="310"/>
      <c r="Q51" s="146"/>
      <c r="R51" s="146"/>
      <c r="S51" s="146"/>
      <c r="T51" s="170"/>
      <c r="U51" s="170"/>
      <c r="V51" s="170"/>
      <c r="W51" s="144"/>
      <c r="X51" s="170"/>
      <c r="Y51" s="170"/>
    </row>
    <row r="52" spans="1:25" ht="15.75" customHeight="1" thickBot="1" x14ac:dyDescent="0.3">
      <c r="A52" s="172"/>
      <c r="B52" s="337" t="s">
        <v>108</v>
      </c>
      <c r="C52" s="313"/>
      <c r="D52" s="313"/>
      <c r="E52" s="313"/>
      <c r="F52" s="313"/>
      <c r="G52" s="314"/>
      <c r="H52" s="338" t="s">
        <v>85</v>
      </c>
      <c r="I52" s="339"/>
      <c r="J52" s="339"/>
      <c r="K52" s="340"/>
      <c r="L52" s="136"/>
      <c r="M52" s="110"/>
      <c r="N52" s="116"/>
      <c r="P52" s="310"/>
      <c r="Q52" s="170"/>
      <c r="R52" s="170"/>
      <c r="S52" s="170"/>
      <c r="T52" s="170"/>
      <c r="U52" s="170"/>
      <c r="V52" s="170"/>
      <c r="W52" s="144"/>
      <c r="X52" s="170"/>
      <c r="Y52" s="170"/>
    </row>
    <row r="53" spans="1:25" ht="15.75" customHeight="1" thickBot="1" x14ac:dyDescent="0.25">
      <c r="A53" s="172"/>
      <c r="B53" s="263"/>
      <c r="C53" s="230"/>
      <c r="D53" s="230"/>
      <c r="E53" s="230"/>
      <c r="F53" s="230"/>
      <c r="G53" s="231"/>
      <c r="H53" s="243" t="s">
        <v>109</v>
      </c>
      <c r="I53" s="244" t="s">
        <v>110</v>
      </c>
      <c r="J53" s="245">
        <f>R108</f>
        <v>0</v>
      </c>
      <c r="K53" s="246" t="s">
        <v>112</v>
      </c>
      <c r="L53" s="130"/>
      <c r="M53" s="98"/>
      <c r="N53" s="114"/>
      <c r="P53" s="310"/>
      <c r="Q53" s="146"/>
      <c r="R53" s="146"/>
      <c r="S53" s="146"/>
      <c r="T53" s="170"/>
      <c r="U53" s="170"/>
      <c r="V53" s="170"/>
      <c r="W53" s="144"/>
      <c r="X53" s="170"/>
      <c r="Y53" s="170"/>
    </row>
    <row r="54" spans="1:25" ht="15" customHeight="1" x14ac:dyDescent="0.2">
      <c r="A54" s="172"/>
      <c r="B54" s="242"/>
      <c r="C54" s="221"/>
      <c r="D54" s="221"/>
      <c r="E54" s="221" t="s">
        <v>114</v>
      </c>
      <c r="F54" s="221" t="s">
        <v>115</v>
      </c>
      <c r="G54" s="236" t="s">
        <v>116</v>
      </c>
      <c r="H54" s="247"/>
      <c r="I54" s="248"/>
      <c r="J54" s="249"/>
      <c r="K54" s="248"/>
      <c r="L54" s="136"/>
      <c r="M54" s="110"/>
      <c r="N54" s="116"/>
      <c r="Q54" s="146"/>
      <c r="R54" s="146"/>
      <c r="S54" s="146"/>
      <c r="T54" s="170"/>
      <c r="U54" s="170"/>
      <c r="V54" s="170"/>
      <c r="W54" s="144"/>
      <c r="X54" s="170"/>
      <c r="Y54" s="170"/>
    </row>
    <row r="55" spans="1:25" ht="15" customHeight="1" x14ac:dyDescent="0.2">
      <c r="A55" s="172"/>
      <c r="B55" s="242"/>
      <c r="C55" s="170"/>
      <c r="D55" s="170"/>
      <c r="E55" s="107"/>
      <c r="F55" s="108"/>
      <c r="G55" s="137"/>
      <c r="H55" s="247"/>
      <c r="I55" s="248"/>
      <c r="J55" s="249"/>
      <c r="K55" s="248"/>
      <c r="L55" s="130"/>
      <c r="M55" s="98"/>
      <c r="N55" s="114"/>
      <c r="P55" s="309"/>
      <c r="Q55" s="170"/>
      <c r="R55" s="146"/>
      <c r="S55" s="62"/>
      <c r="T55" s="59"/>
      <c r="U55" s="59"/>
      <c r="V55" s="59"/>
      <c r="W55" s="144"/>
      <c r="X55" s="170"/>
      <c r="Y55" s="170"/>
    </row>
    <row r="56" spans="1:25" ht="15" customHeight="1" x14ac:dyDescent="0.2">
      <c r="A56" s="172"/>
      <c r="B56" s="242"/>
      <c r="C56" s="221"/>
      <c r="D56" s="221"/>
      <c r="E56" s="221"/>
      <c r="F56" s="221"/>
      <c r="G56" s="236"/>
      <c r="H56" s="247"/>
      <c r="I56" s="248"/>
      <c r="J56" s="249"/>
      <c r="K56" s="248"/>
      <c r="L56" s="136"/>
      <c r="M56" s="110"/>
      <c r="N56" s="116"/>
      <c r="P56" s="310"/>
      <c r="Q56" s="146"/>
      <c r="R56" s="146"/>
      <c r="S56" s="146"/>
      <c r="T56" s="170"/>
      <c r="U56" s="170"/>
      <c r="V56" s="170"/>
      <c r="W56" s="144"/>
      <c r="X56" s="170"/>
      <c r="Y56" s="170"/>
    </row>
    <row r="57" spans="1:25" ht="15" customHeight="1" x14ac:dyDescent="0.2">
      <c r="A57" s="172"/>
      <c r="B57" s="242"/>
      <c r="C57" s="170" t="str">
        <f>C46</f>
        <v>Altura da camada</v>
      </c>
      <c r="D57" s="170"/>
      <c r="E57" s="151">
        <f>F57*(1-($C$131/100))</f>
        <v>0</v>
      </c>
      <c r="F57" s="149"/>
      <c r="G57" s="142">
        <f>F57*(1+($C$131/100))</f>
        <v>0</v>
      </c>
      <c r="H57" s="247"/>
      <c r="I57" s="248"/>
      <c r="J57" s="249"/>
      <c r="K57" s="248"/>
      <c r="L57" s="130"/>
      <c r="M57" s="98"/>
      <c r="N57" s="114"/>
      <c r="Q57" s="146"/>
      <c r="R57" s="146"/>
      <c r="S57" s="146"/>
      <c r="T57" s="170"/>
      <c r="U57" s="170"/>
      <c r="V57" s="170"/>
      <c r="W57" s="144"/>
      <c r="X57" s="170"/>
      <c r="Y57" s="170"/>
    </row>
    <row r="58" spans="1:25" ht="15" customHeight="1" x14ac:dyDescent="0.2">
      <c r="A58" s="172"/>
      <c r="B58" s="242"/>
      <c r="C58" s="221"/>
      <c r="D58" s="221"/>
      <c r="E58" s="221"/>
      <c r="F58" s="170"/>
      <c r="G58" s="236"/>
      <c r="H58" s="247"/>
      <c r="I58" s="248"/>
      <c r="J58" s="249"/>
      <c r="K58" s="248"/>
      <c r="L58" s="136"/>
      <c r="M58" s="110"/>
      <c r="N58" s="116"/>
      <c r="P58" s="309"/>
      <c r="Q58" s="144"/>
      <c r="R58" s="146"/>
      <c r="S58" s="146"/>
      <c r="T58" s="170"/>
      <c r="U58" s="170"/>
      <c r="V58" s="170"/>
      <c r="W58" s="144"/>
      <c r="X58" s="170"/>
      <c r="Y58" s="170"/>
    </row>
    <row r="59" spans="1:25" ht="15" customHeight="1" x14ac:dyDescent="0.2">
      <c r="A59" s="172"/>
      <c r="B59" s="242"/>
      <c r="C59" s="170" t="str">
        <f>C48</f>
        <v>Perimetro</v>
      </c>
      <c r="D59" s="170"/>
      <c r="E59" s="151">
        <f>F59*(1-($C$131/100))</f>
        <v>0</v>
      </c>
      <c r="F59" s="149"/>
      <c r="G59" s="142">
        <f>F59*(1+($C$131/100))</f>
        <v>0</v>
      </c>
      <c r="H59" s="247"/>
      <c r="I59" s="248"/>
      <c r="J59" s="249"/>
      <c r="K59" s="248"/>
      <c r="L59" s="130"/>
      <c r="M59" s="98"/>
      <c r="N59" s="114"/>
      <c r="P59" s="310"/>
      <c r="Q59" s="146"/>
      <c r="R59" s="146"/>
      <c r="S59" s="146"/>
      <c r="T59" s="170"/>
      <c r="U59" s="170"/>
      <c r="V59" s="170"/>
      <c r="W59" s="144"/>
      <c r="X59" s="170"/>
      <c r="Y59" s="170"/>
    </row>
    <row r="60" spans="1:25" ht="15" customHeight="1" x14ac:dyDescent="0.2">
      <c r="A60" s="172"/>
      <c r="B60" s="242"/>
      <c r="H60" s="260"/>
      <c r="I60" s="248"/>
      <c r="J60" s="249"/>
      <c r="K60" s="248"/>
      <c r="L60" s="136"/>
      <c r="M60" s="110"/>
      <c r="N60" s="116"/>
      <c r="Q60" s="146"/>
      <c r="R60" s="146"/>
      <c r="S60" s="146"/>
      <c r="T60" s="170"/>
      <c r="U60" s="170"/>
      <c r="V60" s="170"/>
      <c r="W60" s="144"/>
      <c r="X60" s="170"/>
      <c r="Y60" s="170"/>
    </row>
    <row r="61" spans="1:25" ht="15.75" customHeight="1" thickBot="1" x14ac:dyDescent="0.25">
      <c r="A61" s="172"/>
      <c r="B61" s="261"/>
      <c r="C61" s="240"/>
      <c r="D61" s="240"/>
      <c r="E61" s="117"/>
      <c r="F61" s="150"/>
      <c r="G61" s="262"/>
      <c r="H61" s="247"/>
      <c r="I61" s="248"/>
      <c r="J61" s="249"/>
      <c r="K61" s="248"/>
      <c r="L61" s="130"/>
      <c r="M61" s="98"/>
      <c r="N61" s="114"/>
      <c r="P61" s="309"/>
      <c r="U61" s="170"/>
      <c r="V61" s="170"/>
      <c r="W61" s="144"/>
      <c r="X61" s="170"/>
      <c r="Y61" s="170"/>
    </row>
    <row r="62" spans="1:25" ht="15.75" customHeight="1" thickBot="1" x14ac:dyDescent="0.3">
      <c r="A62" s="172"/>
      <c r="B62" s="337" t="s">
        <v>127</v>
      </c>
      <c r="C62" s="313"/>
      <c r="D62" s="313"/>
      <c r="E62" s="313"/>
      <c r="F62" s="313"/>
      <c r="G62" s="313"/>
      <c r="H62" s="313"/>
      <c r="I62" s="313"/>
      <c r="J62" s="313"/>
      <c r="K62" s="314"/>
      <c r="L62" s="130"/>
      <c r="M62" s="98"/>
      <c r="N62" s="114"/>
      <c r="P62" s="310"/>
      <c r="Q62" s="146"/>
      <c r="R62" s="146"/>
      <c r="S62" s="146"/>
      <c r="T62" s="170"/>
      <c r="U62" s="170"/>
      <c r="V62" s="170"/>
      <c r="W62" s="144"/>
      <c r="X62" s="170"/>
      <c r="Y62" s="170"/>
    </row>
    <row r="63" spans="1:25" ht="15.75" customHeight="1" thickBot="1" x14ac:dyDescent="0.3">
      <c r="A63" s="172"/>
      <c r="B63" s="337" t="s">
        <v>108</v>
      </c>
      <c r="C63" s="313"/>
      <c r="D63" s="313"/>
      <c r="E63" s="313"/>
      <c r="F63" s="313"/>
      <c r="G63" s="314"/>
      <c r="H63" s="346" t="s">
        <v>85</v>
      </c>
      <c r="I63" s="339"/>
      <c r="J63" s="339"/>
      <c r="K63" s="339"/>
      <c r="L63" s="349" t="s">
        <v>128</v>
      </c>
      <c r="M63" s="319"/>
      <c r="N63" s="351"/>
      <c r="Q63" s="146"/>
      <c r="R63" s="146"/>
      <c r="S63" s="146"/>
      <c r="T63" s="170"/>
      <c r="U63" s="170"/>
      <c r="V63" s="170"/>
      <c r="W63" s="144"/>
      <c r="X63" s="170"/>
      <c r="Y63" s="170"/>
    </row>
    <row r="64" spans="1:25" ht="15.75" customHeight="1" thickBot="1" x14ac:dyDescent="0.25">
      <c r="A64" s="172"/>
      <c r="B64" s="263"/>
      <c r="C64" s="230"/>
      <c r="D64" s="230"/>
      <c r="E64" s="230"/>
      <c r="F64" s="230"/>
      <c r="G64" s="231"/>
      <c r="H64" s="243" t="s">
        <v>109</v>
      </c>
      <c r="I64" s="244" t="s">
        <v>110</v>
      </c>
      <c r="J64" s="245">
        <f>R109</f>
        <v>0</v>
      </c>
      <c r="K64" s="244" t="s">
        <v>112</v>
      </c>
      <c r="L64" s="320"/>
      <c r="M64" s="321"/>
      <c r="N64" s="352"/>
      <c r="P64" s="309"/>
      <c r="Q64" s="144"/>
      <c r="R64" s="144"/>
      <c r="U64" s="170"/>
      <c r="V64" s="170"/>
      <c r="W64" s="144"/>
      <c r="X64" s="170"/>
      <c r="Y64" s="170"/>
    </row>
    <row r="65" spans="1:33" ht="17.25" customHeight="1" thickBot="1" x14ac:dyDescent="0.25">
      <c r="A65" s="172"/>
      <c r="B65" s="242"/>
      <c r="C65" s="221"/>
      <c r="D65" s="221"/>
      <c r="E65" s="221" t="s">
        <v>114</v>
      </c>
      <c r="F65" s="221" t="s">
        <v>115</v>
      </c>
      <c r="G65" s="236" t="s">
        <v>116</v>
      </c>
      <c r="H65" s="247"/>
      <c r="I65" s="248"/>
      <c r="J65" s="249"/>
      <c r="K65" s="248"/>
      <c r="L65" s="350" t="s">
        <v>129</v>
      </c>
      <c r="M65" s="319"/>
      <c r="N65" s="353"/>
      <c r="P65" s="310"/>
      <c r="Q65" s="175"/>
      <c r="R65" s="145"/>
      <c r="U65" s="170"/>
      <c r="V65" s="170"/>
      <c r="W65" s="144"/>
      <c r="X65" s="170"/>
      <c r="Y65" s="170"/>
    </row>
    <row r="66" spans="1:33" ht="17.25" customHeight="1" thickBot="1" x14ac:dyDescent="0.25">
      <c r="A66" s="172"/>
      <c r="B66" s="242"/>
      <c r="C66" s="170"/>
      <c r="D66" s="170"/>
      <c r="E66" s="107"/>
      <c r="F66" s="108"/>
      <c r="G66" s="137"/>
      <c r="H66" s="247"/>
      <c r="I66" s="248"/>
      <c r="J66" s="249"/>
      <c r="K66" s="248"/>
      <c r="L66" s="320"/>
      <c r="M66" s="321"/>
      <c r="N66" s="352"/>
      <c r="P66" s="310"/>
      <c r="Q66" s="175"/>
      <c r="R66" s="175"/>
    </row>
    <row r="67" spans="1:33" ht="15.75" customHeight="1" thickBot="1" x14ac:dyDescent="0.3">
      <c r="A67" s="172"/>
      <c r="B67" s="242"/>
      <c r="C67" s="221"/>
      <c r="D67" s="221"/>
      <c r="E67" s="221"/>
      <c r="F67" s="221"/>
      <c r="G67" s="236"/>
      <c r="H67" s="247"/>
      <c r="I67" s="248"/>
      <c r="J67" s="249"/>
      <c r="K67" s="248"/>
      <c r="L67" s="348" t="s">
        <v>130</v>
      </c>
      <c r="M67" s="316"/>
      <c r="N67" s="321"/>
      <c r="P67" s="310"/>
      <c r="W67" s="144"/>
      <c r="X67" s="144"/>
    </row>
    <row r="68" spans="1:33" ht="16.5" customHeight="1" x14ac:dyDescent="0.2">
      <c r="A68" s="172"/>
      <c r="B68" s="242"/>
      <c r="C68" s="170" t="str">
        <f>C57</f>
        <v>Altura da camada</v>
      </c>
      <c r="D68" s="170"/>
      <c r="E68" s="151">
        <f>F68*(1-($C$131/100))</f>
        <v>0</v>
      </c>
      <c r="F68" s="149"/>
      <c r="G68" s="142">
        <f>F68*(1+($C$131/100))</f>
        <v>0</v>
      </c>
      <c r="H68" s="247"/>
      <c r="I68" s="248"/>
      <c r="J68" s="249"/>
      <c r="K68" s="248"/>
      <c r="L68" s="251"/>
      <c r="M68" s="252"/>
      <c r="N68" s="253"/>
      <c r="P68" s="310"/>
      <c r="T68" s="175"/>
      <c r="W68" s="144"/>
      <c r="X68" s="144"/>
      <c r="Y68" s="175"/>
      <c r="Z68" s="175"/>
      <c r="AA68" s="175"/>
      <c r="AB68" s="175"/>
      <c r="AC68" s="175"/>
      <c r="AD68" s="175"/>
      <c r="AE68" s="175"/>
      <c r="AF68" s="175"/>
      <c r="AG68" s="175"/>
    </row>
    <row r="69" spans="1:33" ht="16.5" customHeight="1" x14ac:dyDescent="0.2">
      <c r="A69" s="172"/>
      <c r="B69" s="242"/>
      <c r="C69" s="221"/>
      <c r="D69" s="221"/>
      <c r="E69" s="221"/>
      <c r="F69" s="170"/>
      <c r="G69" s="236"/>
      <c r="H69" s="247"/>
      <c r="I69" s="248"/>
      <c r="J69" s="249"/>
      <c r="K69" s="248"/>
      <c r="L69" s="266"/>
      <c r="M69" s="170"/>
      <c r="N69" s="267"/>
      <c r="P69" s="310"/>
      <c r="T69" s="147"/>
      <c r="W69" s="144"/>
      <c r="X69" s="144"/>
      <c r="Y69" s="175"/>
      <c r="Z69" s="175"/>
      <c r="AA69" s="175"/>
      <c r="AB69" s="175"/>
      <c r="AC69" s="175"/>
      <c r="AD69" s="175"/>
      <c r="AE69" s="175"/>
      <c r="AF69" s="175"/>
      <c r="AG69" s="175"/>
    </row>
    <row r="70" spans="1:33" ht="16.5" customHeight="1" x14ac:dyDescent="0.2">
      <c r="A70" s="172"/>
      <c r="B70" s="242"/>
      <c r="C70" s="170" t="str">
        <f>C59</f>
        <v>Perimetro</v>
      </c>
      <c r="D70" s="170"/>
      <c r="E70" s="151">
        <f>F70*(1-($C$131/100))</f>
        <v>0</v>
      </c>
      <c r="F70" s="149"/>
      <c r="G70" s="142">
        <f>F70*(1+($C$131/100))</f>
        <v>0</v>
      </c>
      <c r="H70" s="247"/>
      <c r="I70" s="248"/>
      <c r="J70" s="249"/>
      <c r="K70" s="248"/>
      <c r="L70" s="266"/>
      <c r="M70" s="170"/>
      <c r="N70" s="267"/>
      <c r="P70" s="310"/>
      <c r="T70" s="175"/>
      <c r="W70" s="144"/>
      <c r="X70" s="144"/>
      <c r="Y70" s="175"/>
      <c r="Z70" s="175"/>
      <c r="AA70" s="175"/>
      <c r="AB70" s="175"/>
      <c r="AC70" s="175"/>
      <c r="AD70" s="175"/>
      <c r="AE70" s="175"/>
      <c r="AF70" s="175"/>
      <c r="AG70" s="175"/>
    </row>
    <row r="71" spans="1:33" ht="16.5" customHeight="1" x14ac:dyDescent="0.2">
      <c r="A71" s="172"/>
      <c r="B71" s="242"/>
      <c r="H71" s="260"/>
      <c r="I71" s="248"/>
      <c r="J71" s="249"/>
      <c r="K71" s="248"/>
      <c r="L71" s="266"/>
      <c r="M71" s="170"/>
      <c r="N71" s="267"/>
      <c r="P71" s="310"/>
      <c r="T71" s="175"/>
      <c r="W71" s="144"/>
      <c r="X71" s="144"/>
      <c r="Y71" s="175"/>
      <c r="Z71" s="175"/>
      <c r="AA71" s="175"/>
      <c r="AB71" s="175"/>
      <c r="AC71" s="175"/>
      <c r="AD71" s="175"/>
      <c r="AE71" s="175"/>
      <c r="AF71" s="175"/>
      <c r="AG71" s="175"/>
    </row>
    <row r="72" spans="1:33" ht="17.25" customHeight="1" thickBot="1" x14ac:dyDescent="0.25">
      <c r="A72" s="172"/>
      <c r="B72" s="261"/>
      <c r="C72" s="240"/>
      <c r="D72" s="240"/>
      <c r="E72" s="117"/>
      <c r="F72" s="117"/>
      <c r="G72" s="262"/>
      <c r="H72" s="247"/>
      <c r="I72" s="248"/>
      <c r="J72" s="249"/>
      <c r="K72" s="248"/>
      <c r="L72" s="266"/>
      <c r="M72" s="170"/>
      <c r="N72" s="267"/>
      <c r="P72" s="310"/>
      <c r="T72" s="175"/>
      <c r="W72" s="144"/>
      <c r="X72" s="144"/>
      <c r="Y72" s="175"/>
      <c r="Z72" s="175"/>
      <c r="AA72" s="175"/>
      <c r="AB72" s="175"/>
      <c r="AC72" s="175"/>
      <c r="AD72" s="175"/>
      <c r="AE72" s="175"/>
      <c r="AF72" s="175"/>
      <c r="AG72" s="175"/>
    </row>
    <row r="73" spans="1:33" ht="15.75" customHeight="1" thickBot="1" x14ac:dyDescent="0.3">
      <c r="A73" s="172"/>
      <c r="B73" s="337" t="s">
        <v>131</v>
      </c>
      <c r="C73" s="313"/>
      <c r="D73" s="313"/>
      <c r="E73" s="313"/>
      <c r="F73" s="313"/>
      <c r="G73" s="313"/>
      <c r="H73" s="313"/>
      <c r="I73" s="313"/>
      <c r="J73" s="313"/>
      <c r="K73" s="314"/>
      <c r="L73" s="266"/>
      <c r="M73" s="170"/>
      <c r="N73" s="267"/>
      <c r="P73" s="310"/>
      <c r="T73" s="175"/>
      <c r="W73" s="144"/>
      <c r="X73" s="144"/>
      <c r="Y73" s="175"/>
      <c r="Z73" s="175"/>
      <c r="AA73" s="175"/>
      <c r="AB73" s="175"/>
      <c r="AC73" s="175"/>
      <c r="AD73" s="175"/>
      <c r="AE73" s="175"/>
      <c r="AF73" s="175"/>
      <c r="AG73" s="175"/>
    </row>
    <row r="74" spans="1:33" ht="15.75" customHeight="1" thickBot="1" x14ac:dyDescent="0.3">
      <c r="A74" s="172"/>
      <c r="B74" s="337" t="s">
        <v>108</v>
      </c>
      <c r="C74" s="313"/>
      <c r="D74" s="313"/>
      <c r="E74" s="313"/>
      <c r="F74" s="313"/>
      <c r="G74" s="314"/>
      <c r="H74" s="338" t="s">
        <v>85</v>
      </c>
      <c r="I74" s="339"/>
      <c r="J74" s="339"/>
      <c r="K74" s="340"/>
      <c r="L74" s="53"/>
      <c r="M74" s="56"/>
      <c r="N74" s="115"/>
      <c r="P74" s="310"/>
      <c r="T74" s="220"/>
      <c r="W74" s="144"/>
      <c r="X74" s="144"/>
      <c r="Y74" s="175"/>
      <c r="Z74" s="175"/>
      <c r="AA74" s="175"/>
      <c r="AB74" s="175"/>
      <c r="AC74" s="175"/>
      <c r="AD74" s="175"/>
      <c r="AE74" s="175"/>
      <c r="AF74" s="175"/>
      <c r="AG74" s="175"/>
    </row>
    <row r="75" spans="1:33" ht="15.75" customHeight="1" thickBot="1" x14ac:dyDescent="0.25">
      <c r="A75" s="172"/>
      <c r="B75" s="263"/>
      <c r="C75" s="230"/>
      <c r="D75" s="230"/>
      <c r="E75" s="230"/>
      <c r="F75" s="230"/>
      <c r="G75" s="231"/>
      <c r="H75" s="243" t="s">
        <v>109</v>
      </c>
      <c r="I75" s="244" t="s">
        <v>110</v>
      </c>
      <c r="J75" s="245">
        <f>R110</f>
        <v>0</v>
      </c>
      <c r="K75" s="246" t="s">
        <v>112</v>
      </c>
      <c r="L75" s="53"/>
      <c r="M75" s="56"/>
      <c r="N75" s="115"/>
      <c r="P75" s="310"/>
      <c r="T75" s="148"/>
      <c r="W75" s="144"/>
      <c r="X75" s="144"/>
    </row>
    <row r="76" spans="1:33" ht="15" customHeight="1" x14ac:dyDescent="0.2">
      <c r="A76" s="172"/>
      <c r="B76" s="242"/>
      <c r="C76" s="221"/>
      <c r="D76" s="221"/>
      <c r="E76" s="221" t="s">
        <v>114</v>
      </c>
      <c r="F76" s="221" t="s">
        <v>115</v>
      </c>
      <c r="G76" s="236" t="s">
        <v>116</v>
      </c>
      <c r="H76" s="247"/>
      <c r="I76" s="248"/>
      <c r="J76" s="249"/>
      <c r="K76" s="248"/>
      <c r="L76" s="266"/>
      <c r="M76" s="170"/>
      <c r="N76" s="267"/>
      <c r="P76" s="310"/>
      <c r="T76" s="148"/>
      <c r="W76" s="144"/>
      <c r="X76" s="144"/>
      <c r="Y76" s="182"/>
      <c r="Z76" s="182"/>
      <c r="AA76" s="182"/>
      <c r="AB76" s="182"/>
      <c r="AC76" s="182"/>
      <c r="AD76" s="182"/>
      <c r="AE76" s="182"/>
      <c r="AF76" s="182"/>
      <c r="AG76" s="182"/>
    </row>
    <row r="77" spans="1:33" ht="15" customHeight="1" x14ac:dyDescent="0.2">
      <c r="A77" s="172"/>
      <c r="B77" s="242"/>
      <c r="C77" s="170"/>
      <c r="D77" s="170"/>
      <c r="E77" s="107"/>
      <c r="F77" s="108"/>
      <c r="G77" s="137"/>
      <c r="H77" s="247"/>
      <c r="I77" s="248"/>
      <c r="J77" s="249"/>
      <c r="K77" s="248"/>
      <c r="L77" s="266"/>
      <c r="M77" s="170"/>
      <c r="N77" s="267"/>
      <c r="P77" s="310"/>
      <c r="T77" s="148"/>
      <c r="W77" s="144"/>
      <c r="X77" s="144"/>
      <c r="Y77" s="187"/>
      <c r="Z77" s="187"/>
      <c r="AA77" s="187"/>
      <c r="AB77" s="187"/>
      <c r="AC77" s="187"/>
      <c r="AD77" s="187"/>
      <c r="AE77" s="187"/>
      <c r="AF77" s="187"/>
      <c r="AG77" s="187"/>
    </row>
    <row r="78" spans="1:33" ht="15" customHeight="1" x14ac:dyDescent="0.2">
      <c r="A78" s="172"/>
      <c r="B78" s="242"/>
      <c r="C78" s="221"/>
      <c r="D78" s="221"/>
      <c r="E78" s="221"/>
      <c r="F78" s="221"/>
      <c r="G78" s="236"/>
      <c r="H78" s="247"/>
      <c r="I78" s="248"/>
      <c r="J78" s="249"/>
      <c r="K78" s="248"/>
      <c r="L78" s="266"/>
      <c r="M78" s="170"/>
      <c r="N78" s="267"/>
      <c r="P78" s="310"/>
      <c r="T78" s="148"/>
      <c r="W78" s="144"/>
      <c r="X78" s="144"/>
    </row>
    <row r="79" spans="1:33" ht="15" customHeight="1" x14ac:dyDescent="0.2">
      <c r="A79" s="172"/>
      <c r="B79" s="242"/>
      <c r="C79" s="170" t="str">
        <f>C68</f>
        <v>Altura da camada</v>
      </c>
      <c r="D79" s="170"/>
      <c r="E79" s="151">
        <f>F79*(1-($C$131/100))</f>
        <v>0</v>
      </c>
      <c r="F79" s="149"/>
      <c r="G79" s="142">
        <f>F79*(1+($C$131/100))</f>
        <v>0</v>
      </c>
      <c r="H79" s="247"/>
      <c r="I79" s="248"/>
      <c r="J79" s="249"/>
      <c r="K79" s="248"/>
      <c r="L79" s="266"/>
      <c r="M79" s="170"/>
      <c r="N79" s="267"/>
      <c r="P79" s="310"/>
      <c r="T79" s="148"/>
      <c r="W79" s="144"/>
      <c r="X79" s="144"/>
    </row>
    <row r="80" spans="1:33" ht="15" customHeight="1" x14ac:dyDescent="0.2">
      <c r="A80" s="172"/>
      <c r="B80" s="242"/>
      <c r="C80" s="221"/>
      <c r="D80" s="221"/>
      <c r="E80" s="221"/>
      <c r="F80" s="170"/>
      <c r="G80" s="236"/>
      <c r="H80" s="247"/>
      <c r="I80" s="248"/>
      <c r="J80" s="249"/>
      <c r="K80" s="248"/>
      <c r="L80" s="266"/>
      <c r="M80" s="170"/>
      <c r="N80" s="267"/>
      <c r="P80" s="310"/>
      <c r="T80" s="148"/>
      <c r="W80" s="144"/>
      <c r="X80" s="144"/>
    </row>
    <row r="81" spans="1:24" ht="15" customHeight="1" x14ac:dyDescent="0.2">
      <c r="A81" s="172"/>
      <c r="B81" s="242"/>
      <c r="C81" s="170" t="str">
        <f>C70</f>
        <v>Perimetro</v>
      </c>
      <c r="D81" s="170"/>
      <c r="E81" s="151">
        <f>F81*(1-($C$131/100))</f>
        <v>0</v>
      </c>
      <c r="F81" s="149"/>
      <c r="G81" s="142">
        <f>F81*(1+($C$131/100))</f>
        <v>0</v>
      </c>
      <c r="H81" s="247"/>
      <c r="I81" s="248"/>
      <c r="J81" s="249"/>
      <c r="K81" s="248"/>
      <c r="L81" s="266"/>
      <c r="M81" s="170"/>
      <c r="N81" s="267"/>
      <c r="P81" s="310"/>
      <c r="T81" s="148"/>
      <c r="W81" s="144"/>
      <c r="X81" s="144"/>
    </row>
    <row r="82" spans="1:24" x14ac:dyDescent="0.2">
      <c r="A82" s="172"/>
      <c r="B82" s="242"/>
      <c r="H82" s="260"/>
      <c r="I82" s="248"/>
      <c r="J82" s="249"/>
      <c r="K82" s="248"/>
      <c r="L82" s="266"/>
      <c r="M82" s="170"/>
      <c r="N82" s="267"/>
      <c r="P82" s="310"/>
    </row>
    <row r="83" spans="1:24" ht="13.5" customHeight="1" thickBot="1" x14ac:dyDescent="0.25">
      <c r="A83" s="172"/>
      <c r="B83" s="261"/>
      <c r="C83" s="240"/>
      <c r="D83" s="240"/>
      <c r="E83" s="117"/>
      <c r="F83" s="117"/>
      <c r="G83" s="262"/>
      <c r="H83" s="247"/>
      <c r="I83" s="248"/>
      <c r="J83" s="249"/>
      <c r="K83" s="248"/>
      <c r="L83" s="232"/>
      <c r="N83" s="236"/>
      <c r="P83" s="310"/>
    </row>
    <row r="84" spans="1:24" ht="15.75" customHeight="1" thickBot="1" x14ac:dyDescent="0.3">
      <c r="A84" s="172"/>
      <c r="B84" s="337" t="s">
        <v>132</v>
      </c>
      <c r="C84" s="313"/>
      <c r="D84" s="313"/>
      <c r="E84" s="313"/>
      <c r="F84" s="313"/>
      <c r="G84" s="313"/>
      <c r="H84" s="313"/>
      <c r="I84" s="313"/>
      <c r="J84" s="313"/>
      <c r="K84" s="314"/>
      <c r="L84" s="232"/>
      <c r="N84" s="236"/>
      <c r="P84" s="310"/>
    </row>
    <row r="85" spans="1:24" ht="15.75" customHeight="1" thickBot="1" x14ac:dyDescent="0.3">
      <c r="A85" s="172"/>
      <c r="B85" s="337" t="s">
        <v>108</v>
      </c>
      <c r="C85" s="313"/>
      <c r="D85" s="313"/>
      <c r="E85" s="313"/>
      <c r="F85" s="313"/>
      <c r="G85" s="314"/>
      <c r="H85" s="338" t="s">
        <v>85</v>
      </c>
      <c r="I85" s="339"/>
      <c r="J85" s="339"/>
      <c r="K85" s="340"/>
      <c r="L85" s="232"/>
      <c r="N85" s="236"/>
      <c r="P85" s="310"/>
    </row>
    <row r="86" spans="1:24" ht="13.5" customHeight="1" thickBot="1" x14ac:dyDescent="0.25">
      <c r="A86" s="172"/>
      <c r="B86" s="263"/>
      <c r="C86" s="230"/>
      <c r="D86" s="230"/>
      <c r="E86" s="230"/>
      <c r="F86" s="230"/>
      <c r="G86" s="231"/>
      <c r="H86" s="243" t="s">
        <v>109</v>
      </c>
      <c r="I86" s="244" t="s">
        <v>110</v>
      </c>
      <c r="J86" s="245">
        <f>R111</f>
        <v>0</v>
      </c>
      <c r="K86" s="246" t="s">
        <v>112</v>
      </c>
      <c r="L86" s="232"/>
      <c r="N86" s="236"/>
      <c r="P86" s="310"/>
    </row>
    <row r="87" spans="1:24" x14ac:dyDescent="0.2">
      <c r="A87" s="172"/>
      <c r="B87" s="242"/>
      <c r="C87" s="221"/>
      <c r="D87" s="221"/>
      <c r="E87" s="221" t="s">
        <v>114</v>
      </c>
      <c r="F87" s="221" t="s">
        <v>115</v>
      </c>
      <c r="G87" s="221" t="s">
        <v>116</v>
      </c>
      <c r="H87" s="268"/>
      <c r="I87" s="248"/>
      <c r="J87" s="249"/>
      <c r="K87" s="248"/>
      <c r="L87" s="232"/>
      <c r="N87" s="236"/>
      <c r="P87" s="310"/>
    </row>
    <row r="88" spans="1:24" x14ac:dyDescent="0.2">
      <c r="A88" s="172"/>
      <c r="B88" s="242"/>
      <c r="C88" s="170"/>
      <c r="D88" s="170"/>
      <c r="E88" s="107"/>
      <c r="F88" s="108"/>
      <c r="G88" s="107"/>
      <c r="H88" s="260"/>
      <c r="I88" s="248"/>
      <c r="J88" s="249"/>
      <c r="K88" s="248"/>
      <c r="L88" s="232"/>
      <c r="N88" s="236"/>
      <c r="P88" s="310"/>
    </row>
    <row r="89" spans="1:24" x14ac:dyDescent="0.2">
      <c r="A89" s="172"/>
      <c r="B89" s="242"/>
      <c r="C89" s="221"/>
      <c r="D89" s="221"/>
      <c r="E89" s="221"/>
      <c r="F89" s="221"/>
      <c r="H89" s="260"/>
      <c r="I89" s="248"/>
      <c r="J89" s="249"/>
      <c r="K89" s="248"/>
      <c r="L89" s="232"/>
      <c r="N89" s="236"/>
      <c r="P89" s="310"/>
    </row>
    <row r="90" spans="1:24" x14ac:dyDescent="0.2">
      <c r="A90" s="172"/>
      <c r="B90" s="242"/>
      <c r="C90" s="170" t="str">
        <f>C79</f>
        <v>Altura da camada</v>
      </c>
      <c r="D90" s="170"/>
      <c r="E90" s="151">
        <f>F90*(1-($C$131/100))</f>
        <v>0</v>
      </c>
      <c r="F90" s="149"/>
      <c r="G90" s="151">
        <f>F90*(1+($C$131/100))</f>
        <v>0</v>
      </c>
      <c r="H90" s="260"/>
      <c r="I90" s="248"/>
      <c r="J90" s="249"/>
      <c r="K90" s="248"/>
      <c r="L90" s="232"/>
      <c r="N90" s="236"/>
      <c r="P90" s="310"/>
    </row>
    <row r="91" spans="1:24" x14ac:dyDescent="0.2">
      <c r="A91" s="172"/>
      <c r="B91" s="242"/>
      <c r="C91" s="221"/>
      <c r="D91" s="221"/>
      <c r="E91" s="221"/>
      <c r="F91" s="170"/>
      <c r="H91" s="260"/>
      <c r="I91" s="248"/>
      <c r="J91" s="249"/>
      <c r="K91" s="248"/>
      <c r="L91" s="232"/>
      <c r="N91" s="236"/>
      <c r="P91" s="310"/>
    </row>
    <row r="92" spans="1:24" x14ac:dyDescent="0.2">
      <c r="A92" s="172"/>
      <c r="B92" s="242"/>
      <c r="C92" s="170" t="str">
        <f>C81</f>
        <v>Perimetro</v>
      </c>
      <c r="D92" s="170"/>
      <c r="E92" s="151">
        <f>F92*(1-($C$131/100))</f>
        <v>0</v>
      </c>
      <c r="F92" s="149"/>
      <c r="G92" s="151">
        <f>F92*(1+($C$131/100))</f>
        <v>0</v>
      </c>
      <c r="H92" s="260"/>
      <c r="I92" s="248"/>
      <c r="J92" s="249"/>
      <c r="K92" s="248"/>
      <c r="L92" s="232"/>
      <c r="N92" s="236"/>
      <c r="P92" s="310"/>
    </row>
    <row r="93" spans="1:24" x14ac:dyDescent="0.2">
      <c r="A93" s="172"/>
      <c r="B93" s="242"/>
      <c r="H93" s="260"/>
      <c r="I93" s="248"/>
      <c r="J93" s="249"/>
      <c r="K93" s="248"/>
      <c r="L93" s="232"/>
      <c r="N93" s="236"/>
      <c r="P93" s="310"/>
    </row>
    <row r="94" spans="1:24" ht="13.5" customHeight="1" thickBot="1" x14ac:dyDescent="0.25">
      <c r="A94" s="172"/>
      <c r="B94" s="261"/>
      <c r="C94" s="240"/>
      <c r="D94" s="240"/>
      <c r="E94" s="117"/>
      <c r="F94" s="117"/>
      <c r="G94" s="269"/>
      <c r="H94" s="270"/>
      <c r="I94" s="271"/>
      <c r="J94" s="272"/>
      <c r="K94" s="271"/>
      <c r="L94" s="239"/>
      <c r="M94" s="240"/>
      <c r="N94" s="241"/>
      <c r="P94" s="310"/>
    </row>
    <row r="95" spans="1:24" ht="13.5" customHeight="1" thickBot="1" x14ac:dyDescent="0.25">
      <c r="P95" s="310"/>
    </row>
    <row r="96" spans="1:24" ht="19.5" customHeight="1" thickBot="1" x14ac:dyDescent="0.25">
      <c r="B96" s="273" t="s">
        <v>133</v>
      </c>
      <c r="C96" s="274" t="s">
        <v>134</v>
      </c>
      <c r="P96" s="310"/>
    </row>
    <row r="97" spans="2:16" ht="16.5" customHeight="1" thickBot="1" x14ac:dyDescent="0.25">
      <c r="B97" s="1">
        <v>6.5439999999999996</v>
      </c>
      <c r="C97" s="275">
        <v>2</v>
      </c>
      <c r="P97" s="310"/>
    </row>
    <row r="98" spans="2:16" ht="16.5" customHeight="1" thickBot="1" x14ac:dyDescent="0.25">
      <c r="B98" s="1">
        <v>6.1859999999999999</v>
      </c>
      <c r="C98" s="275">
        <v>2.5</v>
      </c>
      <c r="P98" s="310"/>
    </row>
    <row r="99" spans="2:16" ht="16.5" customHeight="1" thickBot="1" x14ac:dyDescent="0.25">
      <c r="B99" s="1">
        <v>5.827</v>
      </c>
      <c r="C99" s="275">
        <v>3</v>
      </c>
      <c r="P99" s="310"/>
    </row>
    <row r="100" spans="2:16" ht="16.5" customHeight="1" thickBot="1" x14ac:dyDescent="0.25">
      <c r="B100" s="1">
        <v>5.508</v>
      </c>
      <c r="C100" s="275">
        <v>3.5</v>
      </c>
      <c r="P100" s="310"/>
    </row>
    <row r="101" spans="2:16" ht="16.5" customHeight="1" thickBot="1" x14ac:dyDescent="0.25">
      <c r="B101" s="1">
        <v>5.1890000000000001</v>
      </c>
      <c r="C101" s="275">
        <v>4</v>
      </c>
      <c r="P101" s="310"/>
    </row>
    <row r="102" spans="2:16" ht="16.5" customHeight="1" thickBot="1" x14ac:dyDescent="0.25">
      <c r="B102" s="1">
        <v>4.9050000000000002</v>
      </c>
      <c r="C102" s="275">
        <v>4.5</v>
      </c>
      <c r="P102" s="310"/>
    </row>
    <row r="103" spans="2:16" ht="16.5" customHeight="1" thickBot="1" x14ac:dyDescent="0.25">
      <c r="B103" s="1">
        <v>4.62</v>
      </c>
      <c r="C103" s="275">
        <v>5</v>
      </c>
      <c r="P103" s="310"/>
    </row>
    <row r="104" spans="2:16" ht="16.5" customHeight="1" thickBot="1" x14ac:dyDescent="0.25">
      <c r="B104" s="1">
        <v>4.3680000000000003</v>
      </c>
      <c r="C104" s="275">
        <v>5.5</v>
      </c>
      <c r="P104" s="310"/>
    </row>
    <row r="105" spans="2:16" ht="16.5" customHeight="1" thickBot="1" x14ac:dyDescent="0.25">
      <c r="B105" s="1">
        <v>4.1150000000000002</v>
      </c>
      <c r="C105" s="275">
        <v>6</v>
      </c>
      <c r="P105" s="310"/>
    </row>
    <row r="106" spans="2:16" ht="16.5" customHeight="1" thickBot="1" x14ac:dyDescent="0.25">
      <c r="B106" s="1">
        <v>3.89</v>
      </c>
      <c r="C106" s="275">
        <v>6.5</v>
      </c>
      <c r="P106" s="310"/>
    </row>
    <row r="107" spans="2:16" ht="16.5" customHeight="1" thickBot="1" x14ac:dyDescent="0.25">
      <c r="B107" s="1">
        <v>3.665</v>
      </c>
      <c r="C107" s="275">
        <v>7</v>
      </c>
      <c r="P107" s="310"/>
    </row>
    <row r="108" spans="2:16" ht="16.5" customHeight="1" thickBot="1" x14ac:dyDescent="0.25">
      <c r="B108" s="1">
        <v>3.4649999999999999</v>
      </c>
      <c r="C108" s="275">
        <v>7.5</v>
      </c>
      <c r="P108" s="310"/>
    </row>
    <row r="109" spans="2:16" ht="16.5" customHeight="1" thickBot="1" x14ac:dyDescent="0.25">
      <c r="B109" s="1">
        <v>3.2639999999999998</v>
      </c>
      <c r="C109" s="275">
        <v>8</v>
      </c>
      <c r="P109" s="310"/>
    </row>
    <row r="110" spans="2:16" ht="16.5" customHeight="1" thickBot="1" x14ac:dyDescent="0.25">
      <c r="B110" s="1">
        <v>3.085</v>
      </c>
      <c r="C110" s="275">
        <v>8.5</v>
      </c>
      <c r="P110" s="310"/>
    </row>
    <row r="111" spans="2:16" ht="16.5" customHeight="1" thickBot="1" x14ac:dyDescent="0.25">
      <c r="B111" s="1">
        <v>2.9060000000000001</v>
      </c>
      <c r="C111" s="275">
        <v>9</v>
      </c>
      <c r="P111" s="310"/>
    </row>
    <row r="112" spans="2:16" ht="16.5" customHeight="1" thickBot="1" x14ac:dyDescent="0.25">
      <c r="B112" s="1">
        <v>2.7469999999999999</v>
      </c>
      <c r="C112" s="275">
        <v>9.5</v>
      </c>
      <c r="P112" s="310"/>
    </row>
    <row r="113" spans="2:16" ht="16.5" customHeight="1" thickBot="1" x14ac:dyDescent="0.25">
      <c r="B113" s="1">
        <v>2.5880000000000001</v>
      </c>
      <c r="C113" s="275">
        <v>10</v>
      </c>
      <c r="P113" s="310"/>
    </row>
    <row r="114" spans="2:16" ht="16.5" customHeight="1" thickBot="1" x14ac:dyDescent="0.25">
      <c r="B114" s="1">
        <v>2.4460000000000002</v>
      </c>
      <c r="C114" s="275">
        <v>10.5</v>
      </c>
      <c r="P114" s="310"/>
    </row>
    <row r="115" spans="2:16" ht="16.5" customHeight="1" thickBot="1" x14ac:dyDescent="0.25">
      <c r="B115" s="1">
        <v>2.3039999999999998</v>
      </c>
      <c r="C115" s="275">
        <v>11</v>
      </c>
      <c r="P115" s="310"/>
    </row>
    <row r="116" spans="2:16" ht="16.5" customHeight="1" thickBot="1" x14ac:dyDescent="0.25">
      <c r="B116" s="1">
        <v>2.1779999999999999</v>
      </c>
      <c r="C116" s="275">
        <v>11.5</v>
      </c>
      <c r="P116" s="310"/>
    </row>
    <row r="117" spans="2:16" ht="16.5" customHeight="1" thickBot="1" x14ac:dyDescent="0.25">
      <c r="B117" s="1">
        <v>2.052</v>
      </c>
      <c r="C117" s="275">
        <v>12</v>
      </c>
      <c r="P117" s="310"/>
    </row>
    <row r="118" spans="2:16" ht="16.5" customHeight="1" thickBot="1" x14ac:dyDescent="0.25">
      <c r="B118" s="1">
        <v>1.9410000000000001</v>
      </c>
      <c r="C118" s="275">
        <v>12.5</v>
      </c>
      <c r="P118" s="310"/>
    </row>
    <row r="119" spans="2:16" ht="16.5" customHeight="1" thickBot="1" x14ac:dyDescent="0.25">
      <c r="B119" s="1">
        <v>1.8280000000000001</v>
      </c>
      <c r="C119" s="275">
        <v>13</v>
      </c>
      <c r="P119" s="310"/>
    </row>
    <row r="120" spans="2:16" ht="16.5" customHeight="1" thickBot="1" x14ac:dyDescent="0.25">
      <c r="B120" s="1">
        <v>1.7290000000000001</v>
      </c>
      <c r="C120" s="275">
        <v>13.5</v>
      </c>
      <c r="P120" s="310"/>
    </row>
    <row r="121" spans="2:16" ht="16.5" customHeight="1" thickBot="1" x14ac:dyDescent="0.25">
      <c r="B121" s="1">
        <v>1.6279999999999999</v>
      </c>
      <c r="C121" s="275">
        <v>14</v>
      </c>
      <c r="P121" s="310"/>
    </row>
    <row r="122" spans="2:16" x14ac:dyDescent="0.2">
      <c r="P122" s="310"/>
    </row>
    <row r="123" spans="2:16" x14ac:dyDescent="0.2">
      <c r="P123" s="310"/>
    </row>
    <row r="124" spans="2:16" x14ac:dyDescent="0.2">
      <c r="P124" s="310"/>
    </row>
    <row r="125" spans="2:16" x14ac:dyDescent="0.2">
      <c r="P125" s="310"/>
    </row>
    <row r="126" spans="2:16" x14ac:dyDescent="0.2">
      <c r="P126" s="310"/>
    </row>
    <row r="127" spans="2:16" x14ac:dyDescent="0.2">
      <c r="P127" s="310"/>
    </row>
    <row r="128" spans="2:16" x14ac:dyDescent="0.2">
      <c r="P128" s="310"/>
    </row>
    <row r="129" spans="2:16" x14ac:dyDescent="0.2">
      <c r="G129" s="170"/>
      <c r="H129" s="170"/>
      <c r="I129" s="170"/>
      <c r="J129" s="170"/>
      <c r="K129" s="170"/>
      <c r="L129" s="170"/>
      <c r="M129" s="170"/>
      <c r="N129" s="170"/>
      <c r="P129" s="310"/>
    </row>
    <row r="130" spans="2:16" ht="13.5" customHeight="1" thickBot="1" x14ac:dyDescent="0.25">
      <c r="G130" s="170"/>
      <c r="H130" s="170"/>
      <c r="I130" s="170"/>
      <c r="J130" s="170"/>
      <c r="K130" s="170"/>
      <c r="L130" s="170"/>
      <c r="M130" s="170"/>
      <c r="N130" s="170"/>
      <c r="P130" s="310"/>
    </row>
    <row r="131" spans="2:16" ht="13.5" customHeight="1" thickBot="1" x14ac:dyDescent="0.25">
      <c r="B131" s="276" t="s">
        <v>135</v>
      </c>
      <c r="C131" s="277">
        <v>2</v>
      </c>
      <c r="D131" s="278" t="s">
        <v>136</v>
      </c>
      <c r="G131" s="170"/>
      <c r="H131" s="170"/>
      <c r="I131" s="170"/>
      <c r="J131" s="170"/>
      <c r="K131" s="170"/>
      <c r="L131" s="170"/>
      <c r="M131" s="170"/>
      <c r="N131" s="170"/>
      <c r="P131" s="310"/>
    </row>
    <row r="132" spans="2:16" x14ac:dyDescent="0.2">
      <c r="G132" s="170"/>
      <c r="H132" s="170"/>
      <c r="I132" s="170"/>
      <c r="J132" s="170"/>
      <c r="K132" s="170"/>
      <c r="L132" s="170"/>
      <c r="M132" s="170"/>
      <c r="N132" s="170"/>
      <c r="P132" s="310"/>
    </row>
    <row r="133" spans="2:16" x14ac:dyDescent="0.2">
      <c r="G133" s="170"/>
      <c r="H133" s="170"/>
      <c r="I133" s="170"/>
      <c r="J133" s="170"/>
      <c r="K133" s="170"/>
      <c r="L133" s="170"/>
      <c r="M133" s="170"/>
      <c r="N133" s="170"/>
    </row>
    <row r="134" spans="2:16" x14ac:dyDescent="0.2">
      <c r="G134" s="170"/>
      <c r="H134" s="170"/>
      <c r="I134" s="170"/>
      <c r="J134" s="170"/>
      <c r="K134" s="170"/>
      <c r="L134" s="170"/>
      <c r="M134" s="170"/>
      <c r="N134" s="170"/>
    </row>
    <row r="135" spans="2:16" x14ac:dyDescent="0.2">
      <c r="G135" s="170"/>
      <c r="H135" s="170"/>
      <c r="I135" s="170"/>
      <c r="J135" s="170"/>
      <c r="K135" s="170"/>
      <c r="L135" s="170"/>
      <c r="M135" s="170"/>
      <c r="N135" s="170"/>
    </row>
    <row r="136" spans="2:16" x14ac:dyDescent="0.2">
      <c r="G136" s="170"/>
      <c r="H136" s="170"/>
      <c r="I136" s="170"/>
      <c r="J136" s="170"/>
      <c r="K136" s="170"/>
      <c r="L136" s="170"/>
      <c r="M136" s="170"/>
      <c r="N136" s="170"/>
    </row>
    <row r="137" spans="2:16" x14ac:dyDescent="0.2">
      <c r="G137" s="170"/>
      <c r="H137" s="170"/>
      <c r="I137" s="170"/>
      <c r="J137" s="170"/>
      <c r="K137" s="170"/>
      <c r="L137" s="170"/>
      <c r="M137" s="170"/>
      <c r="N137" s="170"/>
    </row>
    <row r="138" spans="2:16" x14ac:dyDescent="0.2">
      <c r="G138" s="170"/>
      <c r="H138" s="170"/>
      <c r="I138" s="170"/>
      <c r="J138" s="170"/>
      <c r="K138" s="170"/>
      <c r="L138" s="170"/>
      <c r="M138" s="170"/>
      <c r="N138" s="170"/>
    </row>
    <row r="139" spans="2:16" x14ac:dyDescent="0.2">
      <c r="G139" s="170"/>
      <c r="H139" s="170"/>
      <c r="I139" s="170"/>
      <c r="J139" s="170"/>
      <c r="K139" s="170"/>
      <c r="L139" s="170"/>
      <c r="M139" s="170"/>
      <c r="N139" s="170"/>
    </row>
    <row r="140" spans="2:16" x14ac:dyDescent="0.2">
      <c r="G140" s="170"/>
      <c r="H140" s="170"/>
      <c r="I140" s="170"/>
      <c r="J140" s="170"/>
      <c r="K140" s="170"/>
      <c r="L140" s="170"/>
      <c r="M140" s="170"/>
      <c r="N140" s="170"/>
    </row>
    <row r="141" spans="2:16" x14ac:dyDescent="0.2">
      <c r="G141" s="170"/>
      <c r="H141" s="170"/>
      <c r="I141" s="170"/>
      <c r="J141" s="170"/>
      <c r="K141" s="170"/>
      <c r="L141" s="170"/>
      <c r="M141" s="170"/>
      <c r="N141" s="170"/>
    </row>
    <row r="142" spans="2:16" x14ac:dyDescent="0.2">
      <c r="G142" s="170"/>
      <c r="H142" s="170"/>
      <c r="I142" s="170"/>
      <c r="J142" s="170"/>
      <c r="K142" s="170"/>
      <c r="L142" s="170"/>
      <c r="M142" s="170"/>
      <c r="N142" s="170"/>
    </row>
    <row r="143" spans="2:16" x14ac:dyDescent="0.2">
      <c r="G143" s="170"/>
      <c r="H143" s="170"/>
      <c r="I143" s="170"/>
      <c r="J143" s="170"/>
      <c r="K143" s="170"/>
      <c r="L143" s="170"/>
      <c r="M143" s="170"/>
      <c r="N143" s="170"/>
    </row>
    <row r="144" spans="2:16" x14ac:dyDescent="0.2">
      <c r="G144" s="170"/>
      <c r="H144" s="170"/>
      <c r="I144" s="170"/>
      <c r="J144" s="170"/>
      <c r="K144" s="170"/>
      <c r="L144" s="170"/>
      <c r="M144" s="170"/>
      <c r="N144" s="170"/>
    </row>
    <row r="145" spans="7:14" x14ac:dyDescent="0.2">
      <c r="G145" s="170"/>
      <c r="H145" s="170"/>
      <c r="I145" s="170"/>
      <c r="J145" s="170"/>
      <c r="K145" s="170"/>
      <c r="L145" s="170"/>
      <c r="M145" s="170"/>
      <c r="N145" s="170"/>
    </row>
    <row r="146" spans="7:14" x14ac:dyDescent="0.2">
      <c r="G146" s="170"/>
      <c r="H146" s="170"/>
      <c r="I146" s="170"/>
      <c r="J146" s="170"/>
      <c r="K146" s="170"/>
      <c r="L146" s="170"/>
      <c r="M146" s="170"/>
      <c r="N146" s="170"/>
    </row>
    <row r="147" spans="7:14" x14ac:dyDescent="0.2">
      <c r="G147" s="170"/>
      <c r="H147" s="170"/>
      <c r="I147" s="170"/>
      <c r="J147" s="170"/>
      <c r="K147" s="170"/>
      <c r="L147" s="170"/>
      <c r="M147" s="170"/>
      <c r="N147" s="170"/>
    </row>
    <row r="148" spans="7:14" x14ac:dyDescent="0.2">
      <c r="G148" s="170"/>
      <c r="H148" s="170"/>
      <c r="I148" s="170"/>
      <c r="J148" s="170"/>
      <c r="K148" s="170"/>
      <c r="L148" s="170"/>
      <c r="M148" s="170"/>
      <c r="N148" s="170"/>
    </row>
    <row r="149" spans="7:14" x14ac:dyDescent="0.2">
      <c r="G149" s="170"/>
      <c r="H149" s="170"/>
      <c r="I149" s="170"/>
      <c r="J149" s="170"/>
      <c r="K149" s="170"/>
      <c r="L149" s="170"/>
      <c r="M149" s="170"/>
      <c r="N149" s="170"/>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2" right="0.51181102362204722" top="0.78740157480314965" bottom="0.78740157480314965" header="0.31496062992125978" footer="0.31496062992125978"/>
  <pageSetup paperSize="9" scale="5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ransitionEvaluation="1" codeName="Planilha4">
    <tabColor rgb="FF006092"/>
    <pageSetUpPr fitToPage="1"/>
  </sheetPr>
  <dimension ref="A1:AK149"/>
  <sheetViews>
    <sheetView topLeftCell="A13" workbookViewId="0">
      <selection activeCell="L14" sqref="L14"/>
    </sheetView>
  </sheetViews>
  <sheetFormatPr defaultColWidth="12.5703125" defaultRowHeight="12.75" x14ac:dyDescent="0.2"/>
  <cols>
    <col min="1" max="1" width="12.5703125" style="171" customWidth="1"/>
    <col min="2" max="2" width="12.7109375" style="171" customWidth="1"/>
    <col min="3" max="3" width="9.5703125" style="171" customWidth="1"/>
    <col min="4" max="4" width="10.140625" style="171" customWidth="1"/>
    <col min="5" max="5" width="10.5703125" style="171" customWidth="1"/>
    <col min="6" max="6" width="9.7109375" style="171" bestFit="1" customWidth="1"/>
    <col min="7" max="7" width="10" style="221" bestFit="1" customWidth="1"/>
    <col min="8" max="8" width="10" style="221" customWidth="1"/>
    <col min="9" max="9" width="10.42578125" style="221" bestFit="1" customWidth="1"/>
    <col min="10" max="10" width="10.28515625" style="221" bestFit="1" customWidth="1"/>
    <col min="11" max="11" width="11.140625" style="221" customWidth="1"/>
    <col min="12" max="14" width="15.7109375" style="221" customWidth="1"/>
    <col min="15" max="15" width="12.5703125" style="221" customWidth="1"/>
    <col min="16" max="16" width="17.42578125" style="170" customWidth="1"/>
    <col min="17" max="17" width="39.85546875" style="171" bestFit="1" customWidth="1"/>
    <col min="18" max="18" width="37.5703125" style="171" bestFit="1" customWidth="1"/>
    <col min="19" max="19" width="35.7109375" style="171" bestFit="1" customWidth="1"/>
    <col min="20" max="20" width="43.5703125" style="171" bestFit="1" customWidth="1"/>
    <col min="21" max="21" width="33.85546875" style="171" bestFit="1" customWidth="1"/>
    <col min="22" max="22" width="37.85546875" style="171" bestFit="1" customWidth="1"/>
    <col min="23" max="23" width="42.42578125" style="171" bestFit="1" customWidth="1"/>
    <col min="24" max="24" width="33.85546875" style="171" bestFit="1" customWidth="1"/>
    <col min="25" max="25" width="42.28515625" style="171" bestFit="1" customWidth="1"/>
    <col min="26" max="26" width="41.7109375" style="171" bestFit="1" customWidth="1"/>
    <col min="27" max="27" width="45.28515625" style="171" bestFit="1" customWidth="1"/>
    <col min="28" max="28" width="42.42578125" style="171" bestFit="1" customWidth="1"/>
    <col min="29" max="29" width="15.140625" style="171" bestFit="1" customWidth="1"/>
    <col min="30" max="30" width="24" style="171" bestFit="1" customWidth="1"/>
    <col min="31" max="31" width="23.28515625" style="171" customWidth="1"/>
    <col min="32" max="32" width="20.85546875" style="171" bestFit="1" customWidth="1"/>
    <col min="33" max="33" width="25.7109375" style="171" bestFit="1" customWidth="1"/>
    <col min="34" max="34" width="12.5703125" style="143" bestFit="1" customWidth="1"/>
    <col min="35" max="35" width="12.5703125" style="143" customWidth="1"/>
    <col min="36" max="37" width="12.5703125" style="171" customWidth="1"/>
    <col min="38" max="38" width="12.5703125" style="172" customWidth="1"/>
    <col min="39" max="16384" width="12.5703125" style="172"/>
  </cols>
  <sheetData>
    <row r="1" spans="1:37" ht="13.5" customHeight="1" thickBot="1" x14ac:dyDescent="0.25"/>
    <row r="2" spans="1:37" ht="15" x14ac:dyDescent="0.25">
      <c r="B2" s="111"/>
      <c r="C2" s="139"/>
      <c r="D2" s="343" t="s">
        <v>86</v>
      </c>
      <c r="E2" s="324"/>
      <c r="F2" s="324"/>
      <c r="G2" s="324"/>
      <c r="H2" s="319"/>
      <c r="I2" s="330" t="s">
        <v>1</v>
      </c>
      <c r="J2" s="324"/>
      <c r="K2" s="324"/>
      <c r="L2" s="319"/>
      <c r="M2" s="90" t="s">
        <v>2</v>
      </c>
      <c r="N2" s="222" t="s">
        <v>3</v>
      </c>
      <c r="P2" s="309"/>
      <c r="Q2" s="170"/>
      <c r="R2" s="170"/>
      <c r="S2" s="170"/>
      <c r="T2" s="170"/>
      <c r="U2" s="170"/>
      <c r="V2" s="170"/>
      <c r="W2" s="170"/>
      <c r="X2" s="170"/>
      <c r="Y2" s="170"/>
    </row>
    <row r="3" spans="1:37" s="173" customFormat="1" ht="16.5" customHeight="1" x14ac:dyDescent="0.25">
      <c r="A3" s="171"/>
      <c r="B3" s="112"/>
      <c r="C3" s="118"/>
      <c r="D3" s="341" t="s">
        <v>4</v>
      </c>
      <c r="E3" s="342"/>
      <c r="F3" s="342"/>
      <c r="G3" s="342"/>
      <c r="H3" s="328"/>
      <c r="I3" s="344">
        <f ca="1">TODAY()</f>
        <v>44907</v>
      </c>
      <c r="J3" s="342"/>
      <c r="K3" s="342"/>
      <c r="L3" s="328"/>
      <c r="M3" s="122" t="s">
        <v>87</v>
      </c>
      <c r="N3" s="154">
        <f>'OF RFE'!M3:N3</f>
        <v>0</v>
      </c>
      <c r="P3" s="342"/>
      <c r="Q3" s="170"/>
      <c r="R3" s="170"/>
      <c r="S3" s="170"/>
      <c r="T3" s="170"/>
      <c r="U3" s="170"/>
      <c r="V3" s="170"/>
      <c r="W3" s="144"/>
      <c r="X3" s="170"/>
      <c r="Y3" s="170"/>
      <c r="Z3" s="171"/>
      <c r="AA3" s="171"/>
      <c r="AB3" s="171"/>
      <c r="AC3" s="171"/>
      <c r="AD3" s="171"/>
      <c r="AE3" s="171"/>
      <c r="AF3" s="171"/>
      <c r="AG3" s="171"/>
      <c r="AH3" s="143"/>
      <c r="AI3" s="143"/>
      <c r="AJ3" s="175"/>
      <c r="AK3" s="175"/>
    </row>
    <row r="4" spans="1:37" s="173" customFormat="1" ht="17.25" customHeight="1" thickBot="1" x14ac:dyDescent="0.3">
      <c r="A4" s="171"/>
      <c r="B4" s="119"/>
      <c r="C4" s="121"/>
      <c r="D4" s="341" t="s">
        <v>176</v>
      </c>
      <c r="E4" s="342"/>
      <c r="F4" s="342"/>
      <c r="G4" s="342"/>
      <c r="H4" s="328"/>
      <c r="I4" s="123"/>
      <c r="J4" s="120"/>
      <c r="K4" s="120"/>
      <c r="L4" s="124"/>
      <c r="M4" s="123" t="s">
        <v>7</v>
      </c>
      <c r="N4" s="161" t="s">
        <v>8</v>
      </c>
      <c r="P4" s="175"/>
      <c r="Q4" s="170"/>
      <c r="R4" s="170"/>
      <c r="S4" s="170"/>
      <c r="T4" s="170"/>
      <c r="U4" s="170"/>
      <c r="V4" s="170"/>
      <c r="W4" s="144"/>
      <c r="X4" s="170"/>
      <c r="Y4" s="170"/>
      <c r="Z4" s="171"/>
      <c r="AA4" s="171"/>
      <c r="AB4" s="171"/>
      <c r="AC4" s="171"/>
      <c r="AD4" s="171"/>
      <c r="AE4" s="171"/>
      <c r="AF4" s="171"/>
      <c r="AG4" s="171"/>
      <c r="AH4" s="143"/>
      <c r="AI4" s="143"/>
      <c r="AJ4" s="175"/>
      <c r="AK4" s="175"/>
    </row>
    <row r="5" spans="1:37" s="173" customFormat="1" ht="16.5" customHeight="1" thickBot="1" x14ac:dyDescent="0.25">
      <c r="A5" s="171"/>
      <c r="B5" s="125"/>
      <c r="C5" s="126"/>
      <c r="D5" s="127"/>
      <c r="E5" s="127"/>
      <c r="F5" s="127"/>
      <c r="G5" s="127"/>
      <c r="H5" s="127"/>
      <c r="I5" s="127"/>
      <c r="J5" s="127"/>
      <c r="K5" s="127"/>
      <c r="L5" s="128"/>
      <c r="M5" s="127"/>
      <c r="N5" s="129"/>
      <c r="P5" s="309"/>
      <c r="Q5" s="144"/>
      <c r="R5" s="144"/>
      <c r="S5" s="144"/>
      <c r="T5" s="144"/>
      <c r="U5" s="144"/>
      <c r="V5" s="144"/>
      <c r="W5" s="144"/>
      <c r="X5" s="170"/>
      <c r="Y5" s="170"/>
      <c r="Z5" s="171"/>
      <c r="AA5" s="171"/>
      <c r="AB5" s="171"/>
      <c r="AC5" s="171"/>
      <c r="AD5" s="171"/>
      <c r="AE5" s="171"/>
      <c r="AF5" s="171"/>
      <c r="AG5" s="171"/>
      <c r="AH5" s="143"/>
      <c r="AI5" s="143"/>
      <c r="AJ5" s="175"/>
      <c r="AK5" s="175"/>
    </row>
    <row r="6" spans="1:37" s="173" customFormat="1" ht="16.5" customHeight="1" x14ac:dyDescent="0.2">
      <c r="A6" s="171"/>
      <c r="B6" s="113"/>
      <c r="C6" s="125" t="s">
        <v>12</v>
      </c>
      <c r="D6" s="223"/>
      <c r="E6" s="127" t="s">
        <v>14</v>
      </c>
      <c r="F6" s="164"/>
      <c r="G6" s="165" t="s">
        <v>15</v>
      </c>
      <c r="H6" s="57"/>
      <c r="I6" s="59" t="s">
        <v>89</v>
      </c>
      <c r="K6" s="59" t="s">
        <v>90</v>
      </c>
      <c r="N6" s="224"/>
      <c r="P6" s="342"/>
      <c r="Q6" s="175"/>
      <c r="R6" s="175"/>
      <c r="S6" s="170"/>
      <c r="T6" s="170"/>
      <c r="U6" s="170"/>
      <c r="V6" s="170"/>
      <c r="W6" s="144"/>
      <c r="X6" s="170"/>
      <c r="Y6" s="170"/>
      <c r="Z6" s="171"/>
      <c r="AA6" s="171"/>
      <c r="AB6" s="171"/>
      <c r="AC6" s="171"/>
      <c r="AD6" s="171"/>
      <c r="AE6" s="171"/>
      <c r="AF6" s="171"/>
      <c r="AG6" s="171"/>
      <c r="AH6" s="143"/>
      <c r="AI6" s="143"/>
      <c r="AJ6" s="175"/>
      <c r="AK6" s="175"/>
    </row>
    <row r="7" spans="1:37" s="173" customFormat="1" ht="17.25" customHeight="1" thickBot="1" x14ac:dyDescent="0.25">
      <c r="A7" s="171"/>
      <c r="B7" s="53"/>
      <c r="C7" s="225" t="s">
        <v>17</v>
      </c>
      <c r="D7" s="166"/>
      <c r="E7" s="226" t="s">
        <v>18</v>
      </c>
      <c r="F7" s="167"/>
      <c r="G7" s="227" t="s">
        <v>19</v>
      </c>
      <c r="H7" s="56"/>
      <c r="I7" s="100">
        <v>0</v>
      </c>
      <c r="K7" s="228">
        <v>44.427258389999999</v>
      </c>
      <c r="N7" s="224"/>
      <c r="P7" s="175"/>
      <c r="Q7" s="175"/>
      <c r="R7" s="175"/>
      <c r="S7" s="170"/>
      <c r="T7" s="170"/>
      <c r="U7" s="170"/>
      <c r="V7" s="170"/>
      <c r="W7" s="144"/>
      <c r="X7" s="170"/>
      <c r="Y7" s="170"/>
      <c r="Z7" s="171"/>
      <c r="AA7" s="171"/>
      <c r="AB7" s="171"/>
      <c r="AC7" s="171"/>
      <c r="AD7" s="171"/>
      <c r="AE7" s="171"/>
      <c r="AF7" s="171"/>
      <c r="AG7" s="171"/>
      <c r="AH7" s="143"/>
      <c r="AI7" s="143"/>
      <c r="AJ7" s="175"/>
      <c r="AK7" s="175"/>
    </row>
    <row r="8" spans="1:37" s="173" customFormat="1" ht="17.25" customHeight="1" thickBot="1" x14ac:dyDescent="0.25">
      <c r="A8" s="171"/>
      <c r="B8" s="138"/>
      <c r="C8" s="66"/>
      <c r="D8" s="66"/>
      <c r="E8" s="66"/>
      <c r="F8" s="66"/>
      <c r="G8" s="99"/>
      <c r="H8" s="66"/>
      <c r="I8" s="66"/>
      <c r="J8" s="66"/>
      <c r="K8" s="66"/>
      <c r="L8" s="66"/>
      <c r="M8" s="66"/>
      <c r="N8" s="67"/>
      <c r="P8" s="309"/>
      <c r="Q8" s="144"/>
      <c r="R8" s="144"/>
      <c r="S8" s="144"/>
      <c r="T8" s="144"/>
      <c r="U8" s="144"/>
      <c r="V8" s="144"/>
      <c r="W8" s="144"/>
      <c r="X8" s="144"/>
      <c r="Y8" s="144"/>
      <c r="Z8" s="144"/>
      <c r="AA8" s="144"/>
      <c r="AB8" s="144"/>
      <c r="AC8" s="144"/>
      <c r="AD8" s="144"/>
      <c r="AE8" s="144"/>
      <c r="AF8" s="144"/>
      <c r="AG8" s="171"/>
      <c r="AH8" s="143"/>
      <c r="AI8" s="143"/>
      <c r="AJ8" s="175"/>
      <c r="AK8" s="175"/>
    </row>
    <row r="9" spans="1:37" s="173" customFormat="1" ht="17.25" customHeight="1" thickBot="1" x14ac:dyDescent="0.3">
      <c r="A9" s="175"/>
      <c r="B9" s="330" t="s">
        <v>20</v>
      </c>
      <c r="C9" s="324"/>
      <c r="D9" s="324"/>
      <c r="E9" s="324"/>
      <c r="F9" s="324"/>
      <c r="G9" s="324"/>
      <c r="H9" s="324"/>
      <c r="I9" s="324"/>
      <c r="J9" s="324"/>
      <c r="K9" s="324"/>
      <c r="L9" s="324"/>
      <c r="M9" s="324"/>
      <c r="N9" s="319"/>
      <c r="P9" s="342"/>
      <c r="Q9" s="175"/>
      <c r="R9" s="145"/>
      <c r="S9" s="170"/>
      <c r="T9" s="170"/>
      <c r="U9" s="170"/>
      <c r="V9" s="170"/>
      <c r="W9" s="144"/>
      <c r="X9" s="170"/>
      <c r="Y9" s="170"/>
      <c r="Z9" s="171"/>
      <c r="AA9" s="171"/>
      <c r="AB9" s="171"/>
      <c r="AC9" s="171"/>
      <c r="AD9" s="171"/>
      <c r="AE9" s="171"/>
      <c r="AF9" s="171"/>
      <c r="AG9" s="171"/>
      <c r="AH9" s="143"/>
      <c r="AI9" s="143"/>
      <c r="AJ9" s="175"/>
      <c r="AK9" s="175"/>
    </row>
    <row r="10" spans="1:37" ht="16.5" customHeight="1" x14ac:dyDescent="0.2">
      <c r="B10" s="229"/>
      <c r="C10" s="230"/>
      <c r="D10" s="230"/>
      <c r="E10" s="230"/>
      <c r="F10" s="230"/>
      <c r="G10" s="230"/>
      <c r="H10" s="230"/>
      <c r="I10" s="230"/>
      <c r="J10" s="230"/>
      <c r="K10" s="230"/>
      <c r="L10" s="230"/>
      <c r="M10" s="230"/>
      <c r="N10" s="231"/>
      <c r="Q10" s="175"/>
      <c r="R10" s="145"/>
      <c r="S10" s="170"/>
      <c r="T10" s="170"/>
      <c r="U10" s="170"/>
      <c r="V10" s="170"/>
      <c r="W10" s="144"/>
      <c r="X10" s="170"/>
      <c r="Y10" s="170"/>
    </row>
    <row r="11" spans="1:37" s="183" customFormat="1" ht="16.5" customHeight="1" x14ac:dyDescent="0.2">
      <c r="A11" s="182"/>
      <c r="B11" s="232"/>
      <c r="C11" s="177" t="s">
        <v>91</v>
      </c>
      <c r="E11" s="177" t="s">
        <v>92</v>
      </c>
      <c r="G11" s="221" t="s">
        <v>93</v>
      </c>
      <c r="I11" s="177" t="s">
        <v>94</v>
      </c>
      <c r="K11" s="177" t="s">
        <v>95</v>
      </c>
      <c r="M11" s="177" t="s">
        <v>96</v>
      </c>
      <c r="N11" s="233"/>
      <c r="P11" s="309"/>
      <c r="Q11" s="144"/>
      <c r="R11" s="144"/>
      <c r="S11" s="144"/>
      <c r="T11" s="144"/>
      <c r="U11" s="144"/>
      <c r="V11" s="144"/>
      <c r="W11" s="144"/>
      <c r="X11" s="182"/>
      <c r="Y11" s="182"/>
      <c r="Z11" s="182"/>
      <c r="AA11" s="182"/>
      <c r="AB11" s="182"/>
      <c r="AC11" s="182"/>
      <c r="AD11" s="182"/>
      <c r="AE11" s="182"/>
      <c r="AF11" s="171"/>
      <c r="AG11" s="171"/>
      <c r="AH11" s="143"/>
      <c r="AI11" s="143"/>
      <c r="AJ11" s="182"/>
      <c r="AK11" s="182"/>
    </row>
    <row r="12" spans="1:37" s="188" customFormat="1" ht="16.5" customHeight="1" x14ac:dyDescent="0.2">
      <c r="A12" s="187"/>
      <c r="B12" s="232"/>
      <c r="C12" s="195" t="s">
        <v>167</v>
      </c>
      <c r="E12" s="140" t="s">
        <v>168</v>
      </c>
      <c r="G12" s="195" t="s">
        <v>99</v>
      </c>
      <c r="I12" s="179" t="s">
        <v>100</v>
      </c>
      <c r="K12" s="195" t="s">
        <v>197</v>
      </c>
      <c r="M12" s="234">
        <v>56.440719999999999</v>
      </c>
      <c r="N12" s="235"/>
      <c r="P12" s="345"/>
      <c r="Q12" s="175"/>
      <c r="R12" s="145"/>
      <c r="S12" s="170"/>
      <c r="T12" s="170"/>
      <c r="U12" s="171"/>
      <c r="V12" s="171"/>
      <c r="W12" s="171"/>
      <c r="X12" s="187"/>
      <c r="Y12" s="187"/>
      <c r="Z12" s="187"/>
      <c r="AA12" s="187"/>
      <c r="AB12" s="187"/>
      <c r="AC12" s="187"/>
      <c r="AD12" s="187"/>
      <c r="AE12" s="187"/>
      <c r="AF12" s="171"/>
      <c r="AG12" s="171"/>
      <c r="AH12" s="143"/>
      <c r="AI12" s="143"/>
      <c r="AJ12" s="187"/>
      <c r="AK12" s="187"/>
    </row>
    <row r="13" spans="1:37" ht="16.5" customHeight="1" x14ac:dyDescent="0.2">
      <c r="B13" s="232"/>
      <c r="C13" s="221"/>
      <c r="D13" s="221"/>
      <c r="E13" s="221"/>
      <c r="F13" s="221"/>
      <c r="N13" s="236"/>
      <c r="Q13" s="175"/>
      <c r="R13" s="145"/>
      <c r="S13" s="170"/>
      <c r="T13" s="170"/>
      <c r="U13" s="170"/>
      <c r="V13" s="170"/>
      <c r="W13" s="144"/>
      <c r="X13" s="170"/>
      <c r="Y13" s="170"/>
      <c r="AJ13" s="187"/>
    </row>
    <row r="14" spans="1:37" ht="15" customHeight="1" x14ac:dyDescent="0.2">
      <c r="B14" s="237"/>
      <c r="C14" s="177" t="s">
        <v>161</v>
      </c>
      <c r="K14" s="171" t="s">
        <v>102</v>
      </c>
      <c r="M14" s="221" t="s">
        <v>103</v>
      </c>
      <c r="N14" s="236"/>
      <c r="P14" s="309"/>
      <c r="Q14" s="144"/>
      <c r="R14" s="144"/>
      <c r="S14" s="144"/>
      <c r="T14" s="144"/>
      <c r="U14" s="144"/>
      <c r="V14" s="144"/>
      <c r="W14" s="144"/>
      <c r="X14" s="144"/>
      <c r="AJ14" s="187"/>
    </row>
    <row r="15" spans="1:37" ht="15" customHeight="1" x14ac:dyDescent="0.2">
      <c r="B15" s="238"/>
      <c r="C15" s="234">
        <v>950.82</v>
      </c>
      <c r="K15" s="234" t="s">
        <v>168</v>
      </c>
      <c r="M15" s="234" t="s">
        <v>169</v>
      </c>
      <c r="N15" s="236"/>
      <c r="P15" s="310"/>
      <c r="Q15" s="170"/>
      <c r="R15" s="170"/>
      <c r="S15" s="144"/>
      <c r="T15" s="170"/>
      <c r="U15" s="170"/>
      <c r="AJ15" s="187"/>
    </row>
    <row r="16" spans="1:37" ht="17.25" customHeight="1" thickBot="1" x14ac:dyDescent="0.25">
      <c r="B16" s="239"/>
      <c r="C16" s="240"/>
      <c r="D16" s="240"/>
      <c r="E16" s="240"/>
      <c r="F16" s="240"/>
      <c r="G16" s="240"/>
      <c r="H16" s="240"/>
      <c r="I16" s="240"/>
      <c r="J16" s="240"/>
      <c r="K16" s="240"/>
      <c r="L16" s="240"/>
      <c r="M16" s="240"/>
      <c r="N16" s="241"/>
      <c r="Q16" s="175"/>
      <c r="R16" s="145"/>
      <c r="S16" s="170"/>
      <c r="T16" s="170"/>
      <c r="U16" s="170"/>
      <c r="V16" s="170"/>
      <c r="W16" s="144"/>
      <c r="X16" s="170"/>
      <c r="Y16" s="170"/>
    </row>
    <row r="17" spans="1:25" ht="15.75" customHeight="1" thickBot="1" x14ac:dyDescent="0.3">
      <c r="B17" s="347" t="s">
        <v>105</v>
      </c>
      <c r="C17" s="316"/>
      <c r="D17" s="316"/>
      <c r="E17" s="316"/>
      <c r="F17" s="316"/>
      <c r="G17" s="316"/>
      <c r="H17" s="316"/>
      <c r="I17" s="316"/>
      <c r="J17" s="316"/>
      <c r="K17" s="316"/>
      <c r="L17" s="316"/>
      <c r="M17" s="316"/>
      <c r="N17" s="321"/>
      <c r="P17" s="309"/>
      <c r="Q17" s="144"/>
      <c r="R17" s="144"/>
      <c r="S17" s="144"/>
      <c r="T17" s="170"/>
      <c r="U17" s="170"/>
      <c r="V17" s="170"/>
      <c r="W17" s="144"/>
      <c r="X17" s="170"/>
      <c r="Y17" s="170"/>
    </row>
    <row r="18" spans="1:25" ht="17.25" customHeight="1" thickBot="1" x14ac:dyDescent="0.3">
      <c r="A18" s="172"/>
      <c r="B18" s="337" t="s">
        <v>106</v>
      </c>
      <c r="C18" s="313"/>
      <c r="D18" s="313"/>
      <c r="E18" s="313"/>
      <c r="F18" s="313"/>
      <c r="G18" s="313"/>
      <c r="H18" s="313"/>
      <c r="I18" s="313"/>
      <c r="J18" s="313"/>
      <c r="K18" s="314"/>
      <c r="L18" s="312" t="s">
        <v>107</v>
      </c>
      <c r="M18" s="324"/>
      <c r="N18" s="319"/>
      <c r="P18" s="310"/>
      <c r="Q18" s="175"/>
      <c r="R18" s="145"/>
      <c r="S18" s="170"/>
      <c r="T18" s="170"/>
      <c r="U18" s="170"/>
      <c r="V18" s="170"/>
      <c r="W18" s="144"/>
      <c r="X18" s="170"/>
      <c r="Y18" s="170"/>
    </row>
    <row r="19" spans="1:25" ht="17.25" customHeight="1" thickBot="1" x14ac:dyDescent="0.3">
      <c r="A19" s="172"/>
      <c r="B19" s="337" t="s">
        <v>108</v>
      </c>
      <c r="C19" s="313"/>
      <c r="D19" s="313"/>
      <c r="E19" s="313"/>
      <c r="F19" s="313"/>
      <c r="G19" s="314"/>
      <c r="H19" s="338" t="s">
        <v>85</v>
      </c>
      <c r="I19" s="339"/>
      <c r="J19" s="339"/>
      <c r="K19" s="340"/>
      <c r="L19" s="320"/>
      <c r="M19" s="316"/>
      <c r="N19" s="321"/>
      <c r="Q19" s="175"/>
      <c r="R19" s="145"/>
      <c r="S19" s="170"/>
      <c r="T19" s="170"/>
      <c r="U19" s="170"/>
      <c r="V19" s="170"/>
      <c r="W19" s="144"/>
      <c r="X19" s="170"/>
      <c r="Y19" s="170"/>
    </row>
    <row r="20" spans="1:25" ht="15.75" customHeight="1" thickBot="1" x14ac:dyDescent="0.3">
      <c r="A20" s="172"/>
      <c r="B20" s="242"/>
      <c r="C20" s="221"/>
      <c r="D20" s="221"/>
      <c r="E20" s="221"/>
      <c r="F20" s="221"/>
      <c r="G20" s="236"/>
      <c r="H20" s="243" t="s">
        <v>109</v>
      </c>
      <c r="I20" s="244" t="s">
        <v>110</v>
      </c>
      <c r="J20" s="245" t="s">
        <v>177</v>
      </c>
      <c r="K20" s="246" t="s">
        <v>112</v>
      </c>
      <c r="L20" s="337" t="s">
        <v>113</v>
      </c>
      <c r="M20" s="313"/>
      <c r="N20" s="314"/>
      <c r="P20" s="309"/>
      <c r="Q20" s="144"/>
      <c r="R20" s="144"/>
      <c r="S20" s="144"/>
      <c r="T20" s="144"/>
      <c r="U20" s="170"/>
      <c r="V20" s="170"/>
      <c r="W20" s="144"/>
      <c r="X20" s="170"/>
      <c r="Y20" s="170"/>
    </row>
    <row r="21" spans="1:25" ht="16.5" customHeight="1" x14ac:dyDescent="0.2">
      <c r="A21" s="172"/>
      <c r="B21" s="242"/>
      <c r="C21" s="221"/>
      <c r="D21" s="221"/>
      <c r="E21" s="221" t="s">
        <v>114</v>
      </c>
      <c r="F21" s="221" t="s">
        <v>115</v>
      </c>
      <c r="G21" s="236" t="s">
        <v>116</v>
      </c>
      <c r="H21" s="247">
        <v>1</v>
      </c>
      <c r="I21" s="248">
        <v>2</v>
      </c>
      <c r="J21" s="249">
        <v>38</v>
      </c>
      <c r="K21" s="250">
        <v>0</v>
      </c>
      <c r="L21" s="251"/>
      <c r="M21" s="252"/>
      <c r="N21" s="253"/>
      <c r="P21" s="310"/>
      <c r="Q21" s="175"/>
      <c r="R21" s="145"/>
      <c r="S21" s="170"/>
      <c r="T21" s="170"/>
      <c r="U21" s="170"/>
      <c r="V21" s="170"/>
      <c r="W21" s="144"/>
      <c r="X21" s="170"/>
      <c r="Y21" s="170"/>
    </row>
    <row r="22" spans="1:25" ht="15" customHeight="1" x14ac:dyDescent="0.2">
      <c r="A22" s="172"/>
      <c r="B22" s="242"/>
      <c r="C22" s="170" t="s">
        <v>117</v>
      </c>
      <c r="D22" s="170"/>
      <c r="E22" s="107">
        <f>F22*0.97</f>
        <v>2897.4764530796601</v>
      </c>
      <c r="F22" s="108">
        <f>($C$15/2)*PI()*2</f>
        <v>2987.0891268862474</v>
      </c>
      <c r="G22" s="137">
        <f>F22*1.03</f>
        <v>3076.7018006928347</v>
      </c>
      <c r="H22" s="247">
        <v>2</v>
      </c>
      <c r="I22" s="248">
        <v>3</v>
      </c>
      <c r="J22" s="249">
        <v>38</v>
      </c>
      <c r="K22" s="250">
        <v>1</v>
      </c>
      <c r="L22" s="254" t="s">
        <v>110</v>
      </c>
      <c r="M22" s="255" t="s">
        <v>118</v>
      </c>
      <c r="N22" s="256" t="s">
        <v>112</v>
      </c>
      <c r="P22" s="310"/>
      <c r="Q22" s="144"/>
      <c r="R22" s="144"/>
      <c r="S22" s="144"/>
      <c r="T22" s="144"/>
      <c r="U22" s="170"/>
      <c r="V22" s="170"/>
      <c r="W22" s="144"/>
      <c r="X22" s="170"/>
      <c r="Y22" s="170"/>
    </row>
    <row r="23" spans="1:25" ht="20.25" customHeight="1" x14ac:dyDescent="0.2">
      <c r="A23" s="172"/>
      <c r="B23" s="242"/>
      <c r="C23" s="221"/>
      <c r="D23" s="221"/>
      <c r="E23" s="221"/>
      <c r="F23" s="221"/>
      <c r="G23" s="236"/>
      <c r="H23" s="247"/>
      <c r="I23" s="248"/>
      <c r="J23" s="249"/>
      <c r="K23" s="250"/>
      <c r="L23" s="257">
        <v>1</v>
      </c>
      <c r="M23" s="258">
        <v>0</v>
      </c>
      <c r="N23" s="259">
        <v>2</v>
      </c>
      <c r="P23" s="310"/>
      <c r="Q23" s="175"/>
      <c r="R23" s="145"/>
      <c r="S23" s="170"/>
      <c r="T23" s="170"/>
      <c r="U23" s="170"/>
      <c r="V23" s="170"/>
      <c r="W23" s="144"/>
      <c r="X23" s="170"/>
      <c r="Y23" s="170"/>
    </row>
    <row r="24" spans="1:25" ht="20.25" customHeight="1" x14ac:dyDescent="0.2">
      <c r="A24" s="172"/>
      <c r="B24" s="242"/>
      <c r="C24" s="170" t="s">
        <v>119</v>
      </c>
      <c r="D24" s="170"/>
      <c r="E24" s="151">
        <f>F24*(1-($C$131/100))</f>
        <v>296.19900239999998</v>
      </c>
      <c r="F24" s="149">
        <v>302.24387999999999</v>
      </c>
      <c r="G24" s="142">
        <f>F24*(1+($C$131/100))</f>
        <v>308.2887576</v>
      </c>
      <c r="H24" s="247"/>
      <c r="I24" s="248"/>
      <c r="J24" s="249"/>
      <c r="K24" s="250"/>
      <c r="L24" s="257">
        <v>1</v>
      </c>
      <c r="M24" s="258">
        <v>1</v>
      </c>
      <c r="N24" s="259">
        <v>2</v>
      </c>
      <c r="Q24" s="175"/>
      <c r="R24" s="145"/>
      <c r="S24" s="170"/>
      <c r="T24" s="170"/>
      <c r="U24" s="170"/>
      <c r="V24" s="170"/>
      <c r="W24" s="144"/>
      <c r="X24" s="170"/>
      <c r="Y24" s="170"/>
    </row>
    <row r="25" spans="1:25" ht="20.25" customHeight="1" x14ac:dyDescent="0.2">
      <c r="A25" s="172"/>
      <c r="B25" s="242"/>
      <c r="C25" s="221"/>
      <c r="D25" s="221"/>
      <c r="E25" s="221"/>
      <c r="F25" s="170"/>
      <c r="G25" s="236"/>
      <c r="H25" s="247"/>
      <c r="I25" s="248"/>
      <c r="J25" s="249"/>
      <c r="K25" s="250"/>
      <c r="L25" s="257">
        <v>2</v>
      </c>
      <c r="M25" s="258">
        <v>2</v>
      </c>
      <c r="N25" s="259">
        <v>0</v>
      </c>
      <c r="P25" s="309"/>
      <c r="Q25" s="144"/>
      <c r="R25" s="144"/>
      <c r="S25" s="144"/>
      <c r="T25" s="144"/>
      <c r="U25" s="144"/>
      <c r="V25" s="170"/>
      <c r="W25" s="144"/>
      <c r="X25" s="170"/>
      <c r="Y25" s="170"/>
    </row>
    <row r="26" spans="1:25" ht="20.25" customHeight="1" x14ac:dyDescent="0.2">
      <c r="A26" s="172"/>
      <c r="B26" s="242"/>
      <c r="C26" s="170" t="s">
        <v>120</v>
      </c>
      <c r="D26" s="170"/>
      <c r="E26" s="151">
        <f>F26*(1-($C$131/100))</f>
        <v>3725.7078753999999</v>
      </c>
      <c r="F26" s="149">
        <v>3801.7427299999999</v>
      </c>
      <c r="G26" s="142">
        <f>F26*(1+($C$131/100))</f>
        <v>3877.7775846</v>
      </c>
      <c r="H26" s="260"/>
      <c r="I26" s="248"/>
      <c r="J26" s="249"/>
      <c r="K26" s="250"/>
      <c r="L26" s="257">
        <v>2</v>
      </c>
      <c r="M26" s="258">
        <v>3</v>
      </c>
      <c r="N26" s="259">
        <v>1</v>
      </c>
      <c r="P26" s="310"/>
      <c r="Q26" s="175"/>
      <c r="R26" s="145"/>
      <c r="S26" s="170"/>
      <c r="T26" s="170"/>
      <c r="U26" s="170"/>
      <c r="V26" s="170"/>
      <c r="W26" s="144"/>
      <c r="X26" s="170"/>
      <c r="Y26" s="170"/>
    </row>
    <row r="27" spans="1:25" ht="20.25" customHeight="1" x14ac:dyDescent="0.2">
      <c r="A27" s="172"/>
      <c r="B27" s="242"/>
      <c r="H27" s="260"/>
      <c r="I27" s="248"/>
      <c r="J27" s="249"/>
      <c r="K27" s="250"/>
      <c r="L27" s="257">
        <v>1</v>
      </c>
      <c r="M27" s="258">
        <v>4</v>
      </c>
      <c r="N27" s="259">
        <v>2</v>
      </c>
      <c r="Q27" s="175"/>
      <c r="R27" s="145"/>
      <c r="S27" s="170"/>
      <c r="T27" s="170"/>
      <c r="U27" s="170"/>
      <c r="V27" s="170"/>
      <c r="W27" s="144"/>
      <c r="X27" s="170"/>
      <c r="Y27" s="170"/>
    </row>
    <row r="28" spans="1:25" ht="21" customHeight="1" thickBot="1" x14ac:dyDescent="0.25">
      <c r="A28" s="172"/>
      <c r="B28" s="261"/>
      <c r="C28" s="240"/>
      <c r="D28" s="240"/>
      <c r="E28" s="117"/>
      <c r="F28" s="117"/>
      <c r="G28" s="262"/>
      <c r="H28" s="247"/>
      <c r="I28" s="248"/>
      <c r="J28" s="249"/>
      <c r="K28" s="250"/>
      <c r="L28" s="257">
        <v>1</v>
      </c>
      <c r="M28" s="258">
        <v>5</v>
      </c>
      <c r="N28" s="259">
        <v>1</v>
      </c>
      <c r="P28" s="309"/>
      <c r="Q28" s="144"/>
      <c r="R28" s="144"/>
      <c r="S28" s="144"/>
      <c r="T28" s="144"/>
      <c r="U28" s="170"/>
      <c r="V28" s="170"/>
      <c r="W28" s="144"/>
      <c r="X28" s="170"/>
      <c r="Y28" s="170"/>
    </row>
    <row r="29" spans="1:25" ht="15.75" customHeight="1" thickBot="1" x14ac:dyDescent="0.3">
      <c r="A29" s="172"/>
      <c r="B29" s="337" t="s">
        <v>121</v>
      </c>
      <c r="C29" s="313"/>
      <c r="D29" s="313"/>
      <c r="E29" s="313"/>
      <c r="F29" s="313"/>
      <c r="G29" s="313"/>
      <c r="H29" s="313"/>
      <c r="I29" s="313"/>
      <c r="J29" s="313"/>
      <c r="K29" s="314"/>
      <c r="L29" s="257"/>
      <c r="M29" s="258"/>
      <c r="N29" s="259"/>
      <c r="P29" s="310"/>
      <c r="Q29" s="175"/>
      <c r="R29" s="145"/>
      <c r="S29" s="170"/>
      <c r="T29" s="170"/>
      <c r="U29" s="170"/>
      <c r="V29" s="170"/>
      <c r="W29" s="144"/>
      <c r="X29" s="170"/>
      <c r="Y29" s="170"/>
    </row>
    <row r="30" spans="1:25" ht="15.75" customHeight="1" thickBot="1" x14ac:dyDescent="0.3">
      <c r="A30" s="172"/>
      <c r="B30" s="337" t="s">
        <v>108</v>
      </c>
      <c r="C30" s="313"/>
      <c r="D30" s="313"/>
      <c r="E30" s="313"/>
      <c r="F30" s="313"/>
      <c r="G30" s="314"/>
      <c r="H30" s="338" t="s">
        <v>85</v>
      </c>
      <c r="I30" s="339"/>
      <c r="J30" s="339"/>
      <c r="K30" s="340"/>
      <c r="L30" s="257"/>
      <c r="M30" s="258"/>
      <c r="N30" s="259"/>
      <c r="Q30" s="175"/>
      <c r="R30" s="145"/>
      <c r="S30" s="170"/>
      <c r="T30" s="170"/>
      <c r="U30" s="170"/>
      <c r="V30" s="170"/>
      <c r="W30" s="144"/>
      <c r="X30" s="170"/>
      <c r="Y30" s="170"/>
    </row>
    <row r="31" spans="1:25" ht="21" customHeight="1" thickBot="1" x14ac:dyDescent="0.25">
      <c r="A31" s="172"/>
      <c r="B31" s="263"/>
      <c r="C31" s="230"/>
      <c r="D31" s="230"/>
      <c r="E31" s="230"/>
      <c r="F31" s="230"/>
      <c r="G31" s="231"/>
      <c r="H31" s="243" t="s">
        <v>109</v>
      </c>
      <c r="I31" s="244" t="s">
        <v>110</v>
      </c>
      <c r="J31" s="245" t="s">
        <v>175</v>
      </c>
      <c r="K31" s="246" t="s">
        <v>112</v>
      </c>
      <c r="L31" s="257"/>
      <c r="M31" s="258"/>
      <c r="N31" s="259"/>
      <c r="P31" s="309"/>
      <c r="Q31" s="144"/>
      <c r="R31" s="144"/>
    </row>
    <row r="32" spans="1:25" ht="20.25" customHeight="1" x14ac:dyDescent="0.2">
      <c r="A32" s="172"/>
      <c r="B32" s="242"/>
      <c r="C32" s="221"/>
      <c r="D32" s="221"/>
      <c r="E32" s="221" t="s">
        <v>114</v>
      </c>
      <c r="F32" s="221" t="s">
        <v>115</v>
      </c>
      <c r="G32" s="236" t="s">
        <v>116</v>
      </c>
      <c r="H32" s="247">
        <v>1</v>
      </c>
      <c r="I32" s="248">
        <v>4</v>
      </c>
      <c r="J32" s="249">
        <v>38</v>
      </c>
      <c r="K32" s="248">
        <v>3</v>
      </c>
      <c r="L32" s="257"/>
      <c r="M32" s="258"/>
      <c r="N32" s="259"/>
      <c r="P32" s="310"/>
      <c r="Q32" s="175"/>
      <c r="R32" s="145"/>
      <c r="S32" s="170"/>
      <c r="T32" s="170"/>
      <c r="U32" s="170"/>
      <c r="V32" s="170"/>
      <c r="W32" s="144"/>
      <c r="X32" s="170"/>
      <c r="Y32" s="170"/>
    </row>
    <row r="33" spans="1:28" ht="20.25" customHeight="1" x14ac:dyDescent="0.2">
      <c r="A33" s="172"/>
      <c r="B33" s="242"/>
      <c r="C33" s="170"/>
      <c r="D33" s="170"/>
      <c r="E33" s="107"/>
      <c r="F33" s="108"/>
      <c r="G33" s="137"/>
      <c r="H33" s="247">
        <v>2</v>
      </c>
      <c r="I33" s="248">
        <v>5</v>
      </c>
      <c r="J33" s="249">
        <v>38</v>
      </c>
      <c r="K33" s="248">
        <v>4</v>
      </c>
      <c r="L33" s="257"/>
      <c r="M33" s="258"/>
      <c r="N33" s="259"/>
      <c r="Q33" s="175"/>
      <c r="R33" s="145"/>
      <c r="S33" s="170"/>
      <c r="T33" s="170"/>
      <c r="U33" s="170"/>
      <c r="V33" s="170"/>
      <c r="W33" s="144"/>
      <c r="X33" s="170"/>
      <c r="Y33" s="170"/>
    </row>
    <row r="34" spans="1:28" ht="20.25" customHeight="1" x14ac:dyDescent="0.2">
      <c r="A34" s="172"/>
      <c r="B34" s="242"/>
      <c r="C34" s="221"/>
      <c r="D34" s="221"/>
      <c r="E34" s="221"/>
      <c r="F34" s="221"/>
      <c r="G34" s="236"/>
      <c r="H34" s="247"/>
      <c r="I34" s="248"/>
      <c r="J34" s="249"/>
      <c r="K34" s="248"/>
      <c r="L34" s="257"/>
      <c r="M34" s="258"/>
      <c r="N34" s="259"/>
      <c r="P34" s="309"/>
      <c r="Q34" s="144"/>
      <c r="R34" s="144"/>
      <c r="S34" s="144"/>
      <c r="T34" s="144"/>
      <c r="U34" s="144"/>
      <c r="V34" s="144"/>
      <c r="W34" s="144"/>
      <c r="X34" s="144"/>
      <c r="Y34" s="170"/>
    </row>
    <row r="35" spans="1:28" ht="16.5" customHeight="1" x14ac:dyDescent="0.2">
      <c r="A35" s="172"/>
      <c r="B35" s="242"/>
      <c r="C35" s="170" t="str">
        <f>C24</f>
        <v>Altura da camada</v>
      </c>
      <c r="D35" s="170"/>
      <c r="E35" s="151">
        <f>F35*(1-($C$131/100))</f>
        <v>297.5014812</v>
      </c>
      <c r="F35" s="149">
        <v>303.57294000000002</v>
      </c>
      <c r="G35" s="142">
        <f>F35*(1+($C$131/100))</f>
        <v>309.64439880000003</v>
      </c>
      <c r="H35" s="247"/>
      <c r="I35" s="248"/>
      <c r="J35" s="249"/>
      <c r="K35" s="248"/>
      <c r="L35" s="264"/>
      <c r="M35" s="255"/>
      <c r="N35" s="265"/>
      <c r="P35" s="310"/>
      <c r="Q35" s="175"/>
      <c r="R35" s="145"/>
      <c r="S35" s="170"/>
      <c r="T35" s="170"/>
      <c r="U35" s="170"/>
      <c r="V35" s="170"/>
      <c r="W35" s="144"/>
      <c r="X35" s="170"/>
      <c r="Y35" s="170"/>
    </row>
    <row r="36" spans="1:28" ht="15" customHeight="1" x14ac:dyDescent="0.2">
      <c r="A36" s="172"/>
      <c r="B36" s="242"/>
      <c r="C36" s="221"/>
      <c r="D36" s="221"/>
      <c r="E36" s="221"/>
      <c r="F36" s="170"/>
      <c r="G36" s="236"/>
      <c r="H36" s="247"/>
      <c r="I36" s="248"/>
      <c r="J36" s="249"/>
      <c r="K36" s="248"/>
      <c r="L36" s="130"/>
      <c r="M36" s="98"/>
      <c r="N36" s="114"/>
      <c r="P36" s="310"/>
      <c r="Q36" s="144"/>
      <c r="R36" s="144"/>
      <c r="S36" s="144"/>
      <c r="T36" s="144"/>
      <c r="U36" s="144"/>
      <c r="V36" s="144"/>
      <c r="W36" s="144"/>
      <c r="X36" s="144"/>
      <c r="Y36" s="144"/>
      <c r="Z36" s="144"/>
      <c r="AA36" s="144"/>
      <c r="AB36" s="144"/>
    </row>
    <row r="37" spans="1:28" ht="16.5" customHeight="1" x14ac:dyDescent="0.2">
      <c r="A37" s="172"/>
      <c r="B37" s="242"/>
      <c r="C37" s="170" t="str">
        <f>C26</f>
        <v>Perimetro</v>
      </c>
      <c r="D37" s="170"/>
      <c r="E37" s="151">
        <f>F37*(1-($C$131/100))</f>
        <v>3746.5528870000003</v>
      </c>
      <c r="F37" s="149">
        <v>3823.0131500000002</v>
      </c>
      <c r="G37" s="142">
        <f>F37*(1+($C$131/100))</f>
        <v>3899.4734130000002</v>
      </c>
      <c r="H37" s="247"/>
      <c r="I37" s="248"/>
      <c r="J37" s="249"/>
      <c r="K37" s="248"/>
      <c r="L37" s="266"/>
      <c r="M37" s="98"/>
      <c r="N37" s="267"/>
      <c r="P37" s="310"/>
      <c r="Q37" s="175"/>
      <c r="R37" s="145"/>
      <c r="S37" s="170"/>
      <c r="T37" s="170"/>
      <c r="U37" s="170"/>
      <c r="V37" s="170"/>
      <c r="W37" s="144"/>
      <c r="X37" s="170"/>
      <c r="Y37" s="170"/>
    </row>
    <row r="38" spans="1:28" ht="17.25" customHeight="1" thickBot="1" x14ac:dyDescent="0.25">
      <c r="A38" s="172"/>
      <c r="B38" s="242"/>
      <c r="H38" s="260"/>
      <c r="I38" s="248"/>
      <c r="J38" s="249"/>
      <c r="K38" s="248"/>
      <c r="L38" s="131"/>
      <c r="M38" s="99"/>
      <c r="N38" s="132"/>
      <c r="Q38" s="175"/>
      <c r="R38" s="145"/>
      <c r="S38" s="170"/>
      <c r="T38" s="170"/>
      <c r="U38" s="170"/>
      <c r="V38" s="170"/>
      <c r="W38" s="144"/>
      <c r="X38" s="170"/>
      <c r="Y38" s="170"/>
    </row>
    <row r="39" spans="1:28" ht="15.75" customHeight="1" thickBot="1" x14ac:dyDescent="0.25">
      <c r="A39" s="172"/>
      <c r="B39" s="261"/>
      <c r="C39" s="240"/>
      <c r="D39" s="240"/>
      <c r="E39" s="117"/>
      <c r="F39" s="117"/>
      <c r="G39" s="262"/>
      <c r="H39" s="247"/>
      <c r="I39" s="248"/>
      <c r="J39" s="249"/>
      <c r="K39" s="248"/>
      <c r="L39" s="133"/>
      <c r="M39" s="134"/>
      <c r="N39" s="135"/>
      <c r="P39" s="309"/>
      <c r="Q39" s="144"/>
      <c r="R39" s="144"/>
      <c r="S39" s="170"/>
      <c r="T39" s="170"/>
      <c r="U39" s="170"/>
      <c r="V39" s="170"/>
      <c r="W39" s="144"/>
      <c r="X39" s="170"/>
      <c r="Y39" s="170"/>
    </row>
    <row r="40" spans="1:28" ht="15.75" customHeight="1" thickBot="1" x14ac:dyDescent="0.3">
      <c r="A40" s="172"/>
      <c r="B40" s="337" t="s">
        <v>123</v>
      </c>
      <c r="C40" s="313"/>
      <c r="D40" s="313"/>
      <c r="E40" s="313"/>
      <c r="F40" s="313"/>
      <c r="G40" s="313"/>
      <c r="H40" s="313"/>
      <c r="I40" s="313"/>
      <c r="J40" s="313"/>
      <c r="K40" s="314"/>
      <c r="L40" s="53" t="s">
        <v>7</v>
      </c>
      <c r="M40" s="109"/>
      <c r="N40" s="115"/>
      <c r="P40" s="310"/>
      <c r="Q40" s="175"/>
      <c r="R40" s="145"/>
      <c r="S40" s="170"/>
      <c r="T40" s="170"/>
      <c r="U40" s="170"/>
      <c r="V40" s="170"/>
      <c r="W40" s="144"/>
      <c r="X40" s="170"/>
      <c r="Y40" s="170"/>
    </row>
    <row r="41" spans="1:28" ht="15.75" customHeight="1" thickBot="1" x14ac:dyDescent="0.3">
      <c r="A41" s="172"/>
      <c r="B41" s="337" t="s">
        <v>108</v>
      </c>
      <c r="C41" s="313"/>
      <c r="D41" s="313"/>
      <c r="E41" s="313"/>
      <c r="F41" s="313"/>
      <c r="G41" s="314"/>
      <c r="H41" s="338" t="s">
        <v>85</v>
      </c>
      <c r="I41" s="339"/>
      <c r="J41" s="339"/>
      <c r="K41" s="340"/>
      <c r="L41" s="266"/>
      <c r="M41" s="170"/>
      <c r="N41" s="267"/>
      <c r="Q41" s="175"/>
      <c r="R41" s="145"/>
      <c r="S41" s="170"/>
      <c r="T41" s="170"/>
      <c r="U41" s="170"/>
      <c r="V41" s="170"/>
      <c r="W41" s="144"/>
      <c r="X41" s="170"/>
      <c r="Y41" s="170"/>
    </row>
    <row r="42" spans="1:28" ht="15.75" customHeight="1" thickBot="1" x14ac:dyDescent="0.3">
      <c r="A42" s="172"/>
      <c r="B42" s="263"/>
      <c r="C42" s="230"/>
      <c r="D42" s="230"/>
      <c r="E42" s="230"/>
      <c r="F42" s="230"/>
      <c r="G42" s="231"/>
      <c r="H42" s="243" t="s">
        <v>109</v>
      </c>
      <c r="I42" s="244" t="s">
        <v>110</v>
      </c>
      <c r="J42" s="245" t="s">
        <v>174</v>
      </c>
      <c r="K42" s="246" t="s">
        <v>112</v>
      </c>
      <c r="L42" s="337" t="s">
        <v>78</v>
      </c>
      <c r="M42" s="313"/>
      <c r="N42" s="314"/>
      <c r="P42" s="309"/>
      <c r="Q42" s="144"/>
      <c r="R42" s="144"/>
      <c r="S42" s="144"/>
      <c r="T42" s="144"/>
      <c r="U42" s="144"/>
      <c r="V42" s="144"/>
      <c r="W42" s="144"/>
      <c r="X42" s="170"/>
      <c r="Y42" s="170"/>
    </row>
    <row r="43" spans="1:28" ht="16.5" customHeight="1" x14ac:dyDescent="0.2">
      <c r="A43" s="172"/>
      <c r="B43" s="242"/>
      <c r="C43" s="221"/>
      <c r="D43" s="221"/>
      <c r="E43" s="221" t="s">
        <v>114</v>
      </c>
      <c r="F43" s="221" t="s">
        <v>115</v>
      </c>
      <c r="G43" s="236" t="s">
        <v>116</v>
      </c>
      <c r="H43" s="247">
        <v>1</v>
      </c>
      <c r="I43" s="248">
        <v>0</v>
      </c>
      <c r="J43" s="249">
        <v>39</v>
      </c>
      <c r="K43" s="248">
        <v>0</v>
      </c>
      <c r="L43" s="130"/>
      <c r="M43" s="98"/>
      <c r="N43" s="114"/>
      <c r="P43" s="310"/>
      <c r="Q43" s="175"/>
      <c r="R43" s="145"/>
      <c r="S43" s="170"/>
      <c r="T43" s="170"/>
      <c r="U43" s="170"/>
      <c r="V43" s="170"/>
      <c r="W43" s="144"/>
      <c r="X43" s="170"/>
      <c r="Y43" s="170"/>
    </row>
    <row r="44" spans="1:28" ht="15" customHeight="1" x14ac:dyDescent="0.2">
      <c r="A44" s="172"/>
      <c r="B44" s="242"/>
      <c r="C44" s="170"/>
      <c r="D44" s="170"/>
      <c r="E44" s="107"/>
      <c r="F44" s="108"/>
      <c r="G44" s="137"/>
      <c r="H44" s="247">
        <v>2</v>
      </c>
      <c r="I44" s="248">
        <v>1</v>
      </c>
      <c r="J44" s="249">
        <v>39</v>
      </c>
      <c r="K44" s="248">
        <v>1</v>
      </c>
      <c r="L44" s="136"/>
      <c r="M44" s="110"/>
      <c r="N44" s="116"/>
      <c r="T44" s="170"/>
      <c r="U44" s="170"/>
      <c r="V44" s="170"/>
      <c r="W44" s="144"/>
      <c r="X44" s="170"/>
      <c r="Y44" s="170"/>
    </row>
    <row r="45" spans="1:28" ht="15" customHeight="1" x14ac:dyDescent="0.2">
      <c r="A45" s="172"/>
      <c r="B45" s="242"/>
      <c r="C45" s="221"/>
      <c r="D45" s="221"/>
      <c r="E45" s="221"/>
      <c r="F45" s="221"/>
      <c r="G45" s="236"/>
      <c r="H45" s="247"/>
      <c r="I45" s="248"/>
      <c r="J45" s="249"/>
      <c r="K45" s="248"/>
      <c r="L45" s="130"/>
      <c r="M45" s="98"/>
      <c r="N45" s="114"/>
      <c r="P45" s="309"/>
      <c r="Q45" s="144"/>
      <c r="R45" s="144"/>
      <c r="S45" s="144"/>
      <c r="T45" s="170"/>
      <c r="U45" s="170"/>
      <c r="V45" s="170"/>
      <c r="W45" s="144"/>
      <c r="X45" s="170"/>
      <c r="Y45" s="170"/>
    </row>
    <row r="46" spans="1:28" ht="16.5" customHeight="1" x14ac:dyDescent="0.2">
      <c r="A46" s="172"/>
      <c r="B46" s="242"/>
      <c r="C46" s="170" t="str">
        <f>C35</f>
        <v>Altura da camada</v>
      </c>
      <c r="D46" s="170"/>
      <c r="E46" s="151">
        <f>F46*(1-($C$131/100))</f>
        <v>298.80395999999996</v>
      </c>
      <c r="F46" s="149">
        <v>304.90199999999999</v>
      </c>
      <c r="G46" s="142">
        <f>F46*(1+($C$131/100))</f>
        <v>311.00004000000001</v>
      </c>
      <c r="H46" s="247"/>
      <c r="I46" s="248"/>
      <c r="J46" s="249"/>
      <c r="K46" s="248"/>
      <c r="L46" s="136"/>
      <c r="M46" s="110"/>
      <c r="N46" s="116"/>
      <c r="P46" s="310"/>
      <c r="Q46" s="175"/>
      <c r="R46" s="145"/>
      <c r="S46" s="170"/>
      <c r="T46" s="170"/>
      <c r="U46" s="170"/>
      <c r="V46" s="170"/>
      <c r="W46" s="144"/>
      <c r="X46" s="170"/>
      <c r="Y46" s="170"/>
    </row>
    <row r="47" spans="1:28" ht="16.5" customHeight="1" x14ac:dyDescent="0.2">
      <c r="A47" s="172"/>
      <c r="B47" s="242"/>
      <c r="C47" s="221"/>
      <c r="D47" s="221"/>
      <c r="E47" s="221"/>
      <c r="F47" s="170"/>
      <c r="G47" s="236"/>
      <c r="H47" s="247"/>
      <c r="I47" s="248"/>
      <c r="J47" s="249"/>
      <c r="K47" s="248"/>
      <c r="L47" s="130"/>
      <c r="M47" s="98"/>
      <c r="N47" s="114"/>
      <c r="Q47" s="175"/>
      <c r="R47" s="145"/>
      <c r="S47" s="170"/>
      <c r="T47" s="170"/>
      <c r="U47" s="170"/>
      <c r="V47" s="170"/>
      <c r="W47" s="144"/>
      <c r="X47" s="170"/>
      <c r="Y47" s="170"/>
    </row>
    <row r="48" spans="1:28" ht="15" customHeight="1" x14ac:dyDescent="0.2">
      <c r="A48" s="172"/>
      <c r="B48" s="242"/>
      <c r="C48" s="170" t="str">
        <f>C37</f>
        <v>Perimetro</v>
      </c>
      <c r="D48" s="170"/>
      <c r="E48" s="151">
        <f>F48*(1-($C$131/100))</f>
        <v>3767.3979083999998</v>
      </c>
      <c r="F48" s="149">
        <v>3844.2835799999998</v>
      </c>
      <c r="G48" s="142">
        <f>F48*(1+($C$131/100))</f>
        <v>3921.1692515999998</v>
      </c>
      <c r="H48" s="247"/>
      <c r="I48" s="248"/>
      <c r="J48" s="249"/>
      <c r="K48" s="248"/>
      <c r="L48" s="136"/>
      <c r="M48" s="110"/>
      <c r="N48" s="116"/>
      <c r="P48" s="309"/>
      <c r="Q48" s="146"/>
      <c r="R48" s="146"/>
      <c r="S48" s="146"/>
      <c r="T48" s="170"/>
      <c r="U48" s="170"/>
      <c r="V48" s="170"/>
      <c r="W48" s="144"/>
      <c r="X48" s="170"/>
      <c r="Y48" s="170"/>
    </row>
    <row r="49" spans="1:25" ht="15" customHeight="1" x14ac:dyDescent="0.2">
      <c r="A49" s="172"/>
      <c r="B49" s="242"/>
      <c r="H49" s="260"/>
      <c r="I49" s="248"/>
      <c r="J49" s="249"/>
      <c r="K49" s="248"/>
      <c r="L49" s="130"/>
      <c r="M49" s="98"/>
      <c r="N49" s="114"/>
      <c r="P49" s="310"/>
      <c r="Q49" s="146"/>
      <c r="R49" s="146"/>
      <c r="S49" s="146"/>
      <c r="T49" s="170"/>
      <c r="U49" s="170"/>
      <c r="V49" s="170"/>
      <c r="W49" s="144"/>
      <c r="X49" s="170"/>
      <c r="Y49" s="170"/>
    </row>
    <row r="50" spans="1:25" ht="15.75" customHeight="1" thickBot="1" x14ac:dyDescent="0.25">
      <c r="A50" s="172"/>
      <c r="B50" s="261"/>
      <c r="C50" s="240"/>
      <c r="D50" s="240"/>
      <c r="E50" s="117"/>
      <c r="F50" s="117"/>
      <c r="G50" s="262"/>
      <c r="H50" s="247"/>
      <c r="I50" s="248"/>
      <c r="J50" s="249"/>
      <c r="K50" s="248"/>
      <c r="L50" s="136"/>
      <c r="M50" s="110"/>
      <c r="N50" s="116"/>
      <c r="P50" s="310"/>
      <c r="Q50" s="146"/>
      <c r="R50" s="170"/>
      <c r="S50" s="146"/>
      <c r="T50" s="170"/>
      <c r="U50" s="170"/>
      <c r="V50" s="170"/>
      <c r="W50" s="144"/>
      <c r="X50" s="170"/>
      <c r="Y50" s="170"/>
    </row>
    <row r="51" spans="1:25" ht="15.75" customHeight="1" thickBot="1" x14ac:dyDescent="0.3">
      <c r="A51" s="172"/>
      <c r="B51" s="337" t="s">
        <v>125</v>
      </c>
      <c r="C51" s="313"/>
      <c r="D51" s="313"/>
      <c r="E51" s="313"/>
      <c r="F51" s="313"/>
      <c r="G51" s="313"/>
      <c r="H51" s="313"/>
      <c r="I51" s="313"/>
      <c r="J51" s="313"/>
      <c r="K51" s="314"/>
      <c r="L51" s="130"/>
      <c r="M51" s="98"/>
      <c r="N51" s="114"/>
      <c r="P51" s="310"/>
      <c r="Q51" s="146"/>
      <c r="R51" s="146"/>
      <c r="S51" s="146"/>
      <c r="T51" s="170"/>
      <c r="U51" s="170"/>
      <c r="V51" s="170"/>
      <c r="W51" s="144"/>
      <c r="X51" s="170"/>
      <c r="Y51" s="170"/>
    </row>
    <row r="52" spans="1:25" ht="15.75" customHeight="1" thickBot="1" x14ac:dyDescent="0.3">
      <c r="A52" s="172"/>
      <c r="B52" s="337" t="s">
        <v>108</v>
      </c>
      <c r="C52" s="313"/>
      <c r="D52" s="313"/>
      <c r="E52" s="313"/>
      <c r="F52" s="313"/>
      <c r="G52" s="314"/>
      <c r="H52" s="338" t="s">
        <v>85</v>
      </c>
      <c r="I52" s="339"/>
      <c r="J52" s="339"/>
      <c r="K52" s="340"/>
      <c r="L52" s="136"/>
      <c r="M52" s="110"/>
      <c r="N52" s="116"/>
      <c r="P52" s="310"/>
      <c r="Q52" s="170"/>
      <c r="R52" s="170"/>
      <c r="S52" s="170"/>
      <c r="T52" s="170"/>
      <c r="U52" s="170"/>
      <c r="V52" s="170"/>
      <c r="W52" s="144"/>
      <c r="X52" s="170"/>
      <c r="Y52" s="170"/>
    </row>
    <row r="53" spans="1:25" ht="15.75" customHeight="1" thickBot="1" x14ac:dyDescent="0.25">
      <c r="A53" s="172"/>
      <c r="B53" s="263"/>
      <c r="C53" s="230"/>
      <c r="D53" s="230"/>
      <c r="E53" s="230"/>
      <c r="F53" s="230"/>
      <c r="G53" s="231"/>
      <c r="H53" s="243" t="s">
        <v>109</v>
      </c>
      <c r="I53" s="244" t="s">
        <v>110</v>
      </c>
      <c r="J53" s="245" t="s">
        <v>178</v>
      </c>
      <c r="K53" s="246" t="s">
        <v>112</v>
      </c>
      <c r="L53" s="130"/>
      <c r="M53" s="98"/>
      <c r="N53" s="114"/>
      <c r="P53" s="310"/>
      <c r="Q53" s="146"/>
      <c r="R53" s="146"/>
      <c r="S53" s="146"/>
      <c r="T53" s="170"/>
      <c r="U53" s="170"/>
      <c r="V53" s="170"/>
      <c r="W53" s="144"/>
      <c r="X53" s="170"/>
      <c r="Y53" s="170"/>
    </row>
    <row r="54" spans="1:25" ht="15" customHeight="1" x14ac:dyDescent="0.2">
      <c r="A54" s="172"/>
      <c r="B54" s="242"/>
      <c r="C54" s="221"/>
      <c r="D54" s="221"/>
      <c r="E54" s="221" t="s">
        <v>114</v>
      </c>
      <c r="F54" s="221" t="s">
        <v>115</v>
      </c>
      <c r="G54" s="236" t="s">
        <v>116</v>
      </c>
      <c r="H54" s="247">
        <v>1</v>
      </c>
      <c r="I54" s="248">
        <v>2</v>
      </c>
      <c r="J54" s="249">
        <v>39</v>
      </c>
      <c r="K54" s="248">
        <v>4</v>
      </c>
      <c r="L54" s="136"/>
      <c r="M54" s="110"/>
      <c r="N54" s="116"/>
      <c r="Q54" s="146"/>
      <c r="R54" s="146"/>
      <c r="S54" s="146"/>
      <c r="T54" s="170"/>
      <c r="U54" s="170"/>
      <c r="V54" s="170"/>
      <c r="W54" s="144"/>
      <c r="X54" s="170"/>
      <c r="Y54" s="170"/>
    </row>
    <row r="55" spans="1:25" ht="15" customHeight="1" x14ac:dyDescent="0.2">
      <c r="A55" s="172"/>
      <c r="B55" s="242"/>
      <c r="C55" s="170"/>
      <c r="D55" s="170"/>
      <c r="E55" s="107"/>
      <c r="F55" s="108"/>
      <c r="G55" s="137"/>
      <c r="H55" s="247">
        <v>2</v>
      </c>
      <c r="I55" s="248">
        <v>3</v>
      </c>
      <c r="J55" s="249">
        <v>39</v>
      </c>
      <c r="K55" s="248">
        <v>5</v>
      </c>
      <c r="L55" s="130"/>
      <c r="M55" s="98"/>
      <c r="N55" s="114"/>
      <c r="P55" s="309"/>
      <c r="Q55" s="170"/>
      <c r="R55" s="146"/>
      <c r="S55" s="62"/>
      <c r="T55" s="59"/>
      <c r="U55" s="59"/>
      <c r="V55" s="59"/>
      <c r="W55" s="144"/>
      <c r="X55" s="170"/>
      <c r="Y55" s="170"/>
    </row>
    <row r="56" spans="1:25" ht="15" customHeight="1" x14ac:dyDescent="0.2">
      <c r="A56" s="172"/>
      <c r="B56" s="242"/>
      <c r="C56" s="221"/>
      <c r="D56" s="221"/>
      <c r="E56" s="221"/>
      <c r="F56" s="221"/>
      <c r="G56" s="236"/>
      <c r="H56" s="247"/>
      <c r="I56" s="248"/>
      <c r="J56" s="249"/>
      <c r="K56" s="248"/>
      <c r="L56" s="136"/>
      <c r="M56" s="110"/>
      <c r="N56" s="116"/>
      <c r="P56" s="310"/>
      <c r="Q56" s="146"/>
      <c r="R56" s="146"/>
      <c r="S56" s="146"/>
      <c r="T56" s="170"/>
      <c r="U56" s="170"/>
      <c r="V56" s="170"/>
      <c r="W56" s="144"/>
      <c r="X56" s="170"/>
      <c r="Y56" s="170"/>
    </row>
    <row r="57" spans="1:25" ht="15" customHeight="1" x14ac:dyDescent="0.2">
      <c r="A57" s="172"/>
      <c r="B57" s="242"/>
      <c r="C57" s="170" t="str">
        <f>C46</f>
        <v>Altura da camada</v>
      </c>
      <c r="D57" s="170"/>
      <c r="E57" s="151">
        <f>F57*(1-($C$131/100))</f>
        <v>301.33230120000002</v>
      </c>
      <c r="F57" s="149">
        <v>307.48194000000001</v>
      </c>
      <c r="G57" s="142">
        <f>F57*(1+($C$131/100))</f>
        <v>313.6315788</v>
      </c>
      <c r="H57" s="247"/>
      <c r="I57" s="248"/>
      <c r="J57" s="249"/>
      <c r="K57" s="248"/>
      <c r="L57" s="130"/>
      <c r="M57" s="98"/>
      <c r="N57" s="114"/>
      <c r="Q57" s="146"/>
      <c r="R57" s="146"/>
      <c r="S57" s="146"/>
      <c r="T57" s="170"/>
      <c r="U57" s="170"/>
      <c r="V57" s="170"/>
      <c r="W57" s="144"/>
      <c r="X57" s="170"/>
      <c r="Y57" s="170"/>
    </row>
    <row r="58" spans="1:25" ht="15" customHeight="1" x14ac:dyDescent="0.2">
      <c r="A58" s="172"/>
      <c r="B58" s="242"/>
      <c r="C58" s="221"/>
      <c r="D58" s="221"/>
      <c r="E58" s="221"/>
      <c r="F58" s="170"/>
      <c r="G58" s="236"/>
      <c r="H58" s="247"/>
      <c r="I58" s="248"/>
      <c r="J58" s="249"/>
      <c r="K58" s="248"/>
      <c r="L58" s="136"/>
      <c r="M58" s="110"/>
      <c r="N58" s="116"/>
      <c r="P58" s="309"/>
      <c r="Q58" s="144"/>
      <c r="R58" s="146"/>
      <c r="S58" s="146"/>
      <c r="T58" s="170"/>
      <c r="U58" s="170"/>
      <c r="V58" s="170"/>
      <c r="W58" s="144"/>
      <c r="X58" s="170"/>
      <c r="Y58" s="170"/>
    </row>
    <row r="59" spans="1:25" ht="15" customHeight="1" x14ac:dyDescent="0.2">
      <c r="A59" s="172"/>
      <c r="B59" s="242"/>
      <c r="C59" s="170" t="str">
        <f>C48</f>
        <v>Perimetro</v>
      </c>
      <c r="D59" s="170"/>
      <c r="E59" s="151">
        <f>F59*(1-($C$131/100))</f>
        <v>3788.2429200000001</v>
      </c>
      <c r="F59" s="149">
        <v>3865.5540000000001</v>
      </c>
      <c r="G59" s="142">
        <f>F59*(1+($C$131/100))</f>
        <v>3942.86508</v>
      </c>
      <c r="H59" s="247"/>
      <c r="I59" s="248"/>
      <c r="J59" s="249"/>
      <c r="K59" s="248"/>
      <c r="L59" s="130"/>
      <c r="M59" s="98"/>
      <c r="N59" s="114"/>
      <c r="P59" s="310"/>
      <c r="Q59" s="146"/>
      <c r="R59" s="146"/>
      <c r="S59" s="146"/>
      <c r="T59" s="170"/>
      <c r="U59" s="170"/>
      <c r="V59" s="170"/>
      <c r="W59" s="144"/>
      <c r="X59" s="170"/>
      <c r="Y59" s="170"/>
    </row>
    <row r="60" spans="1:25" ht="15" customHeight="1" x14ac:dyDescent="0.2">
      <c r="A60" s="172"/>
      <c r="B60" s="242"/>
      <c r="H60" s="260"/>
      <c r="I60" s="248"/>
      <c r="J60" s="249"/>
      <c r="K60" s="248"/>
      <c r="L60" s="136"/>
      <c r="M60" s="110"/>
      <c r="N60" s="116"/>
      <c r="Q60" s="146"/>
      <c r="R60" s="146"/>
      <c r="S60" s="146"/>
      <c r="T60" s="170"/>
      <c r="U60" s="170"/>
      <c r="V60" s="170"/>
      <c r="W60" s="144"/>
      <c r="X60" s="170"/>
      <c r="Y60" s="170"/>
    </row>
    <row r="61" spans="1:25" ht="15.75" customHeight="1" thickBot="1" x14ac:dyDescent="0.25">
      <c r="A61" s="172"/>
      <c r="B61" s="261"/>
      <c r="C61" s="240"/>
      <c r="D61" s="240"/>
      <c r="E61" s="117"/>
      <c r="F61" s="150"/>
      <c r="G61" s="262"/>
      <c r="H61" s="247"/>
      <c r="I61" s="248"/>
      <c r="J61" s="249"/>
      <c r="K61" s="248"/>
      <c r="L61" s="130"/>
      <c r="M61" s="98"/>
      <c r="N61" s="114"/>
      <c r="P61" s="309"/>
      <c r="U61" s="170"/>
      <c r="V61" s="170"/>
      <c r="W61" s="144"/>
      <c r="X61" s="170"/>
      <c r="Y61" s="170"/>
    </row>
    <row r="62" spans="1:25" ht="15.75" customHeight="1" thickBot="1" x14ac:dyDescent="0.3">
      <c r="A62" s="172"/>
      <c r="B62" s="337" t="s">
        <v>127</v>
      </c>
      <c r="C62" s="313"/>
      <c r="D62" s="313"/>
      <c r="E62" s="313"/>
      <c r="F62" s="313"/>
      <c r="G62" s="313"/>
      <c r="H62" s="313"/>
      <c r="I62" s="313"/>
      <c r="J62" s="313"/>
      <c r="K62" s="314"/>
      <c r="L62" s="130"/>
      <c r="M62" s="98"/>
      <c r="N62" s="114"/>
      <c r="P62" s="310"/>
      <c r="Q62" s="146"/>
      <c r="R62" s="146"/>
      <c r="S62" s="146"/>
      <c r="T62" s="170"/>
      <c r="U62" s="170"/>
      <c r="V62" s="170"/>
      <c r="W62" s="144"/>
      <c r="X62" s="170"/>
      <c r="Y62" s="170"/>
    </row>
    <row r="63" spans="1:25" ht="15.75" customHeight="1" thickBot="1" x14ac:dyDescent="0.3">
      <c r="A63" s="172"/>
      <c r="B63" s="337" t="s">
        <v>108</v>
      </c>
      <c r="C63" s="313"/>
      <c r="D63" s="313"/>
      <c r="E63" s="313"/>
      <c r="F63" s="313"/>
      <c r="G63" s="314"/>
      <c r="H63" s="346" t="s">
        <v>85</v>
      </c>
      <c r="I63" s="339"/>
      <c r="J63" s="339"/>
      <c r="K63" s="339"/>
      <c r="L63" s="349" t="s">
        <v>128</v>
      </c>
      <c r="M63" s="319"/>
      <c r="N63" s="351"/>
      <c r="Q63" s="146"/>
      <c r="R63" s="146"/>
      <c r="S63" s="146"/>
      <c r="T63" s="170"/>
      <c r="U63" s="170"/>
      <c r="V63" s="170"/>
      <c r="W63" s="144"/>
      <c r="X63" s="170"/>
      <c r="Y63" s="170"/>
    </row>
    <row r="64" spans="1:25" ht="15.75" customHeight="1" thickBot="1" x14ac:dyDescent="0.25">
      <c r="A64" s="172"/>
      <c r="B64" s="263"/>
      <c r="C64" s="230"/>
      <c r="D64" s="230"/>
      <c r="E64" s="230"/>
      <c r="F64" s="230"/>
      <c r="G64" s="231"/>
      <c r="H64" s="243" t="s">
        <v>109</v>
      </c>
      <c r="I64" s="244" t="s">
        <v>110</v>
      </c>
      <c r="J64" s="245">
        <f>R109</f>
        <v>0</v>
      </c>
      <c r="K64" s="244" t="s">
        <v>112</v>
      </c>
      <c r="L64" s="320"/>
      <c r="M64" s="321"/>
      <c r="N64" s="352"/>
      <c r="P64" s="309"/>
      <c r="Q64" s="144"/>
      <c r="R64" s="144"/>
      <c r="U64" s="170"/>
      <c r="V64" s="170"/>
      <c r="W64" s="144"/>
      <c r="X64" s="170"/>
      <c r="Y64" s="170"/>
    </row>
    <row r="65" spans="1:33" ht="17.25" customHeight="1" thickBot="1" x14ac:dyDescent="0.25">
      <c r="A65" s="172"/>
      <c r="B65" s="242"/>
      <c r="C65" s="221"/>
      <c r="D65" s="221"/>
      <c r="E65" s="221" t="s">
        <v>114</v>
      </c>
      <c r="F65" s="221" t="s">
        <v>115</v>
      </c>
      <c r="G65" s="236" t="s">
        <v>116</v>
      </c>
      <c r="H65" s="247"/>
      <c r="I65" s="248"/>
      <c r="J65" s="249"/>
      <c r="K65" s="248"/>
      <c r="L65" s="350" t="s">
        <v>129</v>
      </c>
      <c r="M65" s="319"/>
      <c r="N65" s="353"/>
      <c r="P65" s="310"/>
      <c r="Q65" s="175"/>
      <c r="R65" s="145"/>
      <c r="U65" s="170"/>
      <c r="V65" s="170"/>
      <c r="W65" s="144"/>
      <c r="X65" s="170"/>
      <c r="Y65" s="170"/>
    </row>
    <row r="66" spans="1:33" ht="17.25" customHeight="1" thickBot="1" x14ac:dyDescent="0.25">
      <c r="A66" s="172"/>
      <c r="B66" s="242"/>
      <c r="C66" s="170"/>
      <c r="D66" s="170"/>
      <c r="E66" s="107"/>
      <c r="F66" s="108"/>
      <c r="G66" s="137"/>
      <c r="H66" s="247"/>
      <c r="I66" s="248"/>
      <c r="J66" s="249"/>
      <c r="K66" s="248"/>
      <c r="L66" s="320"/>
      <c r="M66" s="321"/>
      <c r="N66" s="352"/>
      <c r="P66" s="310"/>
      <c r="Q66" s="175"/>
      <c r="R66" s="175"/>
    </row>
    <row r="67" spans="1:33" ht="15.75" customHeight="1" thickBot="1" x14ac:dyDescent="0.3">
      <c r="A67" s="172"/>
      <c r="B67" s="242"/>
      <c r="C67" s="221"/>
      <c r="D67" s="221"/>
      <c r="E67" s="221"/>
      <c r="F67" s="221"/>
      <c r="G67" s="236"/>
      <c r="H67" s="247"/>
      <c r="I67" s="248"/>
      <c r="J67" s="249"/>
      <c r="K67" s="248"/>
      <c r="L67" s="348" t="s">
        <v>130</v>
      </c>
      <c r="M67" s="316"/>
      <c r="N67" s="321"/>
      <c r="P67" s="310"/>
      <c r="W67" s="144"/>
      <c r="X67" s="144"/>
    </row>
    <row r="68" spans="1:33" ht="16.5" customHeight="1" x14ac:dyDescent="0.2">
      <c r="A68" s="172"/>
      <c r="B68" s="242"/>
      <c r="C68" s="170" t="str">
        <f>C57</f>
        <v>Altura da camada</v>
      </c>
      <c r="D68" s="170"/>
      <c r="E68" s="151">
        <f>F68*(1-($C$131/100))</f>
        <v>0</v>
      </c>
      <c r="F68" s="149"/>
      <c r="G68" s="142">
        <f>F68*(1+($C$131/100))</f>
        <v>0</v>
      </c>
      <c r="H68" s="247"/>
      <c r="I68" s="248"/>
      <c r="J68" s="249"/>
      <c r="K68" s="248"/>
      <c r="L68" s="251"/>
      <c r="M68" s="252"/>
      <c r="N68" s="253"/>
      <c r="P68" s="310"/>
      <c r="T68" s="175"/>
      <c r="W68" s="144"/>
      <c r="X68" s="144"/>
      <c r="Y68" s="175"/>
      <c r="Z68" s="175"/>
      <c r="AA68" s="175"/>
      <c r="AB68" s="175"/>
      <c r="AC68" s="175"/>
      <c r="AD68" s="175"/>
      <c r="AE68" s="175"/>
      <c r="AF68" s="175"/>
      <c r="AG68" s="175"/>
    </row>
    <row r="69" spans="1:33" ht="16.5" customHeight="1" x14ac:dyDescent="0.2">
      <c r="A69" s="172"/>
      <c r="B69" s="242"/>
      <c r="C69" s="221"/>
      <c r="D69" s="221"/>
      <c r="E69" s="221"/>
      <c r="F69" s="170"/>
      <c r="G69" s="236"/>
      <c r="H69" s="247"/>
      <c r="I69" s="248"/>
      <c r="J69" s="249"/>
      <c r="K69" s="248"/>
      <c r="L69" s="266"/>
      <c r="M69" s="170"/>
      <c r="N69" s="267"/>
      <c r="P69" s="310"/>
      <c r="T69" s="147"/>
      <c r="W69" s="144"/>
      <c r="X69" s="144"/>
      <c r="Y69" s="175"/>
      <c r="Z69" s="175"/>
      <c r="AA69" s="175"/>
      <c r="AB69" s="175"/>
      <c r="AC69" s="175"/>
      <c r="AD69" s="175"/>
      <c r="AE69" s="175"/>
      <c r="AF69" s="175"/>
      <c r="AG69" s="175"/>
    </row>
    <row r="70" spans="1:33" ht="16.5" customHeight="1" x14ac:dyDescent="0.2">
      <c r="A70" s="172"/>
      <c r="B70" s="242"/>
      <c r="C70" s="170" t="str">
        <f>C59</f>
        <v>Perimetro</v>
      </c>
      <c r="D70" s="170"/>
      <c r="E70" s="151">
        <f>F70*(1-($C$131/100))</f>
        <v>0</v>
      </c>
      <c r="F70" s="149"/>
      <c r="G70" s="142">
        <f>F70*(1+($C$131/100))</f>
        <v>0</v>
      </c>
      <c r="H70" s="247"/>
      <c r="I70" s="248"/>
      <c r="J70" s="249"/>
      <c r="K70" s="248"/>
      <c r="L70" s="266"/>
      <c r="M70" s="170"/>
      <c r="N70" s="267"/>
      <c r="P70" s="310"/>
      <c r="T70" s="175"/>
      <c r="W70" s="144"/>
      <c r="X70" s="144"/>
      <c r="Y70" s="175"/>
      <c r="Z70" s="175"/>
      <c r="AA70" s="175"/>
      <c r="AB70" s="175"/>
      <c r="AC70" s="175"/>
      <c r="AD70" s="175"/>
      <c r="AE70" s="175"/>
      <c r="AF70" s="175"/>
      <c r="AG70" s="175"/>
    </row>
    <row r="71" spans="1:33" ht="16.5" customHeight="1" x14ac:dyDescent="0.2">
      <c r="A71" s="172"/>
      <c r="B71" s="242"/>
      <c r="H71" s="260"/>
      <c r="I71" s="248"/>
      <c r="J71" s="249"/>
      <c r="K71" s="248"/>
      <c r="L71" s="266"/>
      <c r="M71" s="170"/>
      <c r="N71" s="267"/>
      <c r="P71" s="310"/>
      <c r="T71" s="175"/>
      <c r="W71" s="144"/>
      <c r="X71" s="144"/>
      <c r="Y71" s="175"/>
      <c r="Z71" s="175"/>
      <c r="AA71" s="175"/>
      <c r="AB71" s="175"/>
      <c r="AC71" s="175"/>
      <c r="AD71" s="175"/>
      <c r="AE71" s="175"/>
      <c r="AF71" s="175"/>
      <c r="AG71" s="175"/>
    </row>
    <row r="72" spans="1:33" ht="17.25" customHeight="1" thickBot="1" x14ac:dyDescent="0.25">
      <c r="A72" s="172"/>
      <c r="B72" s="261"/>
      <c r="C72" s="240"/>
      <c r="D72" s="240"/>
      <c r="E72" s="117"/>
      <c r="F72" s="117"/>
      <c r="G72" s="262"/>
      <c r="H72" s="247"/>
      <c r="I72" s="248"/>
      <c r="J72" s="249"/>
      <c r="K72" s="248"/>
      <c r="L72" s="266"/>
      <c r="M72" s="170"/>
      <c r="N72" s="267"/>
      <c r="P72" s="310"/>
      <c r="T72" s="175"/>
      <c r="W72" s="144"/>
      <c r="X72" s="144"/>
      <c r="Y72" s="175"/>
      <c r="Z72" s="175"/>
      <c r="AA72" s="175"/>
      <c r="AB72" s="175"/>
      <c r="AC72" s="175"/>
      <c r="AD72" s="175"/>
      <c r="AE72" s="175"/>
      <c r="AF72" s="175"/>
      <c r="AG72" s="175"/>
    </row>
    <row r="73" spans="1:33" ht="15.75" customHeight="1" thickBot="1" x14ac:dyDescent="0.3">
      <c r="A73" s="172"/>
      <c r="B73" s="337" t="s">
        <v>131</v>
      </c>
      <c r="C73" s="313"/>
      <c r="D73" s="313"/>
      <c r="E73" s="313"/>
      <c r="F73" s="313"/>
      <c r="G73" s="313"/>
      <c r="H73" s="313"/>
      <c r="I73" s="313"/>
      <c r="J73" s="313"/>
      <c r="K73" s="314"/>
      <c r="L73" s="266"/>
      <c r="M73" s="170"/>
      <c r="N73" s="267"/>
      <c r="P73" s="310"/>
      <c r="T73" s="175"/>
      <c r="W73" s="144"/>
      <c r="X73" s="144"/>
      <c r="Y73" s="175"/>
      <c r="Z73" s="175"/>
      <c r="AA73" s="175"/>
      <c r="AB73" s="175"/>
      <c r="AC73" s="175"/>
      <c r="AD73" s="175"/>
      <c r="AE73" s="175"/>
      <c r="AF73" s="175"/>
      <c r="AG73" s="175"/>
    </row>
    <row r="74" spans="1:33" ht="15.75" customHeight="1" thickBot="1" x14ac:dyDescent="0.3">
      <c r="A74" s="172"/>
      <c r="B74" s="337" t="s">
        <v>108</v>
      </c>
      <c r="C74" s="313"/>
      <c r="D74" s="313"/>
      <c r="E74" s="313"/>
      <c r="F74" s="313"/>
      <c r="G74" s="314"/>
      <c r="H74" s="338" t="s">
        <v>85</v>
      </c>
      <c r="I74" s="339"/>
      <c r="J74" s="339"/>
      <c r="K74" s="340"/>
      <c r="L74" s="53"/>
      <c r="M74" s="56"/>
      <c r="N74" s="115"/>
      <c r="P74" s="310"/>
      <c r="T74" s="220"/>
      <c r="W74" s="144"/>
      <c r="X74" s="144"/>
      <c r="Y74" s="175"/>
      <c r="Z74" s="175"/>
      <c r="AA74" s="175"/>
      <c r="AB74" s="175"/>
      <c r="AC74" s="175"/>
      <c r="AD74" s="175"/>
      <c r="AE74" s="175"/>
      <c r="AF74" s="175"/>
      <c r="AG74" s="175"/>
    </row>
    <row r="75" spans="1:33" ht="15.75" customHeight="1" thickBot="1" x14ac:dyDescent="0.25">
      <c r="A75" s="172"/>
      <c r="B75" s="263"/>
      <c r="C75" s="230"/>
      <c r="D75" s="230"/>
      <c r="E75" s="230"/>
      <c r="F75" s="230"/>
      <c r="G75" s="231"/>
      <c r="H75" s="243" t="s">
        <v>109</v>
      </c>
      <c r="I75" s="244" t="s">
        <v>110</v>
      </c>
      <c r="J75" s="245">
        <f>R110</f>
        <v>0</v>
      </c>
      <c r="K75" s="246" t="s">
        <v>112</v>
      </c>
      <c r="L75" s="53"/>
      <c r="M75" s="56"/>
      <c r="N75" s="115"/>
      <c r="P75" s="310"/>
      <c r="T75" s="148"/>
      <c r="W75" s="144"/>
      <c r="X75" s="144"/>
    </row>
    <row r="76" spans="1:33" ht="15" customHeight="1" x14ac:dyDescent="0.2">
      <c r="A76" s="172"/>
      <c r="B76" s="242"/>
      <c r="C76" s="221"/>
      <c r="D76" s="221"/>
      <c r="E76" s="221" t="s">
        <v>114</v>
      </c>
      <c r="F76" s="221" t="s">
        <v>115</v>
      </c>
      <c r="G76" s="236" t="s">
        <v>116</v>
      </c>
      <c r="H76" s="247"/>
      <c r="I76" s="248"/>
      <c r="J76" s="249"/>
      <c r="K76" s="248"/>
      <c r="L76" s="266"/>
      <c r="M76" s="170"/>
      <c r="N76" s="267"/>
      <c r="P76" s="310"/>
      <c r="T76" s="148"/>
      <c r="W76" s="144"/>
      <c r="X76" s="144"/>
      <c r="Y76" s="182"/>
      <c r="Z76" s="182"/>
      <c r="AA76" s="182"/>
      <c r="AB76" s="182"/>
      <c r="AC76" s="182"/>
      <c r="AD76" s="182"/>
      <c r="AE76" s="182"/>
      <c r="AF76" s="182"/>
      <c r="AG76" s="182"/>
    </row>
    <row r="77" spans="1:33" ht="15" customHeight="1" x14ac:dyDescent="0.2">
      <c r="A77" s="172"/>
      <c r="B77" s="242"/>
      <c r="C77" s="170"/>
      <c r="D77" s="170"/>
      <c r="E77" s="107"/>
      <c r="F77" s="108"/>
      <c r="G77" s="137"/>
      <c r="H77" s="247"/>
      <c r="I77" s="248"/>
      <c r="J77" s="249"/>
      <c r="K77" s="248"/>
      <c r="L77" s="266"/>
      <c r="M77" s="170"/>
      <c r="N77" s="267"/>
      <c r="P77" s="310"/>
      <c r="T77" s="148"/>
      <c r="W77" s="144"/>
      <c r="X77" s="144"/>
      <c r="Y77" s="187"/>
      <c r="Z77" s="187"/>
      <c r="AA77" s="187"/>
      <c r="AB77" s="187"/>
      <c r="AC77" s="187"/>
      <c r="AD77" s="187"/>
      <c r="AE77" s="187"/>
      <c r="AF77" s="187"/>
      <c r="AG77" s="187"/>
    </row>
    <row r="78" spans="1:33" ht="15" customHeight="1" x14ac:dyDescent="0.2">
      <c r="A78" s="172"/>
      <c r="B78" s="242"/>
      <c r="C78" s="221"/>
      <c r="D78" s="221"/>
      <c r="E78" s="221"/>
      <c r="F78" s="221"/>
      <c r="G78" s="236"/>
      <c r="H78" s="247"/>
      <c r="I78" s="248"/>
      <c r="J78" s="249"/>
      <c r="K78" s="248"/>
      <c r="L78" s="266"/>
      <c r="M78" s="170"/>
      <c r="N78" s="267"/>
      <c r="P78" s="310"/>
      <c r="T78" s="148"/>
      <c r="W78" s="144"/>
      <c r="X78" s="144"/>
    </row>
    <row r="79" spans="1:33" ht="15" customHeight="1" x14ac:dyDescent="0.2">
      <c r="A79" s="172"/>
      <c r="B79" s="242"/>
      <c r="C79" s="170" t="str">
        <f>C68</f>
        <v>Altura da camada</v>
      </c>
      <c r="D79" s="170"/>
      <c r="E79" s="151">
        <f>F79*(1-($C$131/100))</f>
        <v>0</v>
      </c>
      <c r="F79" s="149"/>
      <c r="G79" s="142">
        <f>F79*(1+($C$131/100))</f>
        <v>0</v>
      </c>
      <c r="H79" s="247"/>
      <c r="I79" s="248"/>
      <c r="J79" s="249"/>
      <c r="K79" s="248"/>
      <c r="L79" s="266"/>
      <c r="M79" s="170"/>
      <c r="N79" s="267"/>
      <c r="P79" s="310"/>
      <c r="T79" s="148"/>
      <c r="W79" s="144"/>
      <c r="X79" s="144"/>
    </row>
    <row r="80" spans="1:33" ht="15" customHeight="1" x14ac:dyDescent="0.2">
      <c r="A80" s="172"/>
      <c r="B80" s="242"/>
      <c r="C80" s="221"/>
      <c r="D80" s="221"/>
      <c r="E80" s="221"/>
      <c r="F80" s="170"/>
      <c r="G80" s="236"/>
      <c r="H80" s="247"/>
      <c r="I80" s="248"/>
      <c r="J80" s="249"/>
      <c r="K80" s="248"/>
      <c r="L80" s="266"/>
      <c r="M80" s="170"/>
      <c r="N80" s="267"/>
      <c r="P80" s="310"/>
      <c r="T80" s="148"/>
      <c r="W80" s="144"/>
      <c r="X80" s="144"/>
    </row>
    <row r="81" spans="1:24" ht="15" customHeight="1" x14ac:dyDescent="0.2">
      <c r="A81" s="172"/>
      <c r="B81" s="242"/>
      <c r="C81" s="170" t="str">
        <f>C70</f>
        <v>Perimetro</v>
      </c>
      <c r="D81" s="170"/>
      <c r="E81" s="151">
        <f>F81*(1-($C$131/100))</f>
        <v>0</v>
      </c>
      <c r="F81" s="149"/>
      <c r="G81" s="142">
        <f>F81*(1+($C$131/100))</f>
        <v>0</v>
      </c>
      <c r="H81" s="247"/>
      <c r="I81" s="248"/>
      <c r="J81" s="249"/>
      <c r="K81" s="248"/>
      <c r="L81" s="266"/>
      <c r="M81" s="170"/>
      <c r="N81" s="267"/>
      <c r="P81" s="310"/>
      <c r="T81" s="148"/>
      <c r="W81" s="144"/>
      <c r="X81" s="144"/>
    </row>
    <row r="82" spans="1:24" x14ac:dyDescent="0.2">
      <c r="A82" s="172"/>
      <c r="B82" s="242"/>
      <c r="H82" s="260"/>
      <c r="I82" s="248"/>
      <c r="J82" s="249"/>
      <c r="K82" s="248"/>
      <c r="L82" s="266"/>
      <c r="M82" s="170"/>
      <c r="N82" s="267"/>
      <c r="P82" s="310"/>
    </row>
    <row r="83" spans="1:24" ht="13.5" customHeight="1" thickBot="1" x14ac:dyDescent="0.25">
      <c r="A83" s="172"/>
      <c r="B83" s="261"/>
      <c r="C83" s="240"/>
      <c r="D83" s="240"/>
      <c r="E83" s="117"/>
      <c r="F83" s="117"/>
      <c r="G83" s="262"/>
      <c r="H83" s="247"/>
      <c r="I83" s="248"/>
      <c r="J83" s="249"/>
      <c r="K83" s="248"/>
      <c r="L83" s="232"/>
      <c r="N83" s="236"/>
      <c r="P83" s="310"/>
    </row>
    <row r="84" spans="1:24" ht="15.75" customHeight="1" thickBot="1" x14ac:dyDescent="0.3">
      <c r="A84" s="172"/>
      <c r="B84" s="337" t="s">
        <v>132</v>
      </c>
      <c r="C84" s="313"/>
      <c r="D84" s="313"/>
      <c r="E84" s="313"/>
      <c r="F84" s="313"/>
      <c r="G84" s="313"/>
      <c r="H84" s="313"/>
      <c r="I84" s="313"/>
      <c r="J84" s="313"/>
      <c r="K84" s="314"/>
      <c r="L84" s="232"/>
      <c r="N84" s="236"/>
      <c r="P84" s="310"/>
    </row>
    <row r="85" spans="1:24" ht="15.75" customHeight="1" thickBot="1" x14ac:dyDescent="0.3">
      <c r="A85" s="172"/>
      <c r="B85" s="337" t="s">
        <v>108</v>
      </c>
      <c r="C85" s="313"/>
      <c r="D85" s="313"/>
      <c r="E85" s="313"/>
      <c r="F85" s="313"/>
      <c r="G85" s="314"/>
      <c r="H85" s="338" t="s">
        <v>85</v>
      </c>
      <c r="I85" s="339"/>
      <c r="J85" s="339"/>
      <c r="K85" s="340"/>
      <c r="L85" s="232"/>
      <c r="N85" s="236"/>
      <c r="P85" s="310"/>
    </row>
    <row r="86" spans="1:24" ht="13.5" customHeight="1" thickBot="1" x14ac:dyDescent="0.25">
      <c r="A86" s="172"/>
      <c r="B86" s="263"/>
      <c r="C86" s="230"/>
      <c r="D86" s="230"/>
      <c r="E86" s="230"/>
      <c r="F86" s="230"/>
      <c r="G86" s="231"/>
      <c r="H86" s="243" t="s">
        <v>109</v>
      </c>
      <c r="I86" s="244" t="s">
        <v>110</v>
      </c>
      <c r="J86" s="245">
        <f>R111</f>
        <v>0</v>
      </c>
      <c r="K86" s="246" t="s">
        <v>112</v>
      </c>
      <c r="L86" s="232"/>
      <c r="N86" s="236"/>
      <c r="P86" s="310"/>
    </row>
    <row r="87" spans="1:24" x14ac:dyDescent="0.2">
      <c r="A87" s="172"/>
      <c r="B87" s="242"/>
      <c r="C87" s="221"/>
      <c r="D87" s="221"/>
      <c r="E87" s="221" t="s">
        <v>114</v>
      </c>
      <c r="F87" s="221" t="s">
        <v>115</v>
      </c>
      <c r="G87" s="221" t="s">
        <v>116</v>
      </c>
      <c r="H87" s="268"/>
      <c r="I87" s="248"/>
      <c r="J87" s="249"/>
      <c r="K87" s="248"/>
      <c r="L87" s="232"/>
      <c r="N87" s="236"/>
      <c r="P87" s="310"/>
    </row>
    <row r="88" spans="1:24" x14ac:dyDescent="0.2">
      <c r="A88" s="172"/>
      <c r="B88" s="242"/>
      <c r="C88" s="170"/>
      <c r="D88" s="170"/>
      <c r="E88" s="107"/>
      <c r="F88" s="108"/>
      <c r="G88" s="107"/>
      <c r="H88" s="260"/>
      <c r="I88" s="248"/>
      <c r="J88" s="249"/>
      <c r="K88" s="248"/>
      <c r="L88" s="232"/>
      <c r="N88" s="236"/>
      <c r="P88" s="310"/>
    </row>
    <row r="89" spans="1:24" x14ac:dyDescent="0.2">
      <c r="A89" s="172"/>
      <c r="B89" s="242"/>
      <c r="C89" s="221"/>
      <c r="D89" s="221"/>
      <c r="E89" s="221"/>
      <c r="F89" s="221"/>
      <c r="H89" s="260"/>
      <c r="I89" s="248"/>
      <c r="J89" s="249"/>
      <c r="K89" s="248"/>
      <c r="L89" s="232"/>
      <c r="N89" s="236"/>
      <c r="P89" s="310"/>
    </row>
    <row r="90" spans="1:24" x14ac:dyDescent="0.2">
      <c r="A90" s="172"/>
      <c r="B90" s="242"/>
      <c r="C90" s="170" t="str">
        <f>C79</f>
        <v>Altura da camada</v>
      </c>
      <c r="D90" s="170"/>
      <c r="E90" s="151">
        <f>F90*(1-($C$131/100))</f>
        <v>0</v>
      </c>
      <c r="F90" s="149"/>
      <c r="G90" s="151">
        <f>F90*(1+($C$131/100))</f>
        <v>0</v>
      </c>
      <c r="H90" s="260"/>
      <c r="I90" s="248"/>
      <c r="J90" s="249"/>
      <c r="K90" s="248"/>
      <c r="L90" s="232"/>
      <c r="N90" s="236"/>
      <c r="P90" s="310"/>
    </row>
    <row r="91" spans="1:24" x14ac:dyDescent="0.2">
      <c r="A91" s="172"/>
      <c r="B91" s="242"/>
      <c r="C91" s="221"/>
      <c r="D91" s="221"/>
      <c r="E91" s="221"/>
      <c r="F91" s="170"/>
      <c r="H91" s="260"/>
      <c r="I91" s="248"/>
      <c r="J91" s="249"/>
      <c r="K91" s="248"/>
      <c r="L91" s="232"/>
      <c r="N91" s="236"/>
      <c r="P91" s="310"/>
    </row>
    <row r="92" spans="1:24" x14ac:dyDescent="0.2">
      <c r="A92" s="172"/>
      <c r="B92" s="242"/>
      <c r="C92" s="170" t="str">
        <f>C81</f>
        <v>Perimetro</v>
      </c>
      <c r="D92" s="170"/>
      <c r="E92" s="151">
        <f>F92*(1-($C$131/100))</f>
        <v>0</v>
      </c>
      <c r="F92" s="149"/>
      <c r="G92" s="151">
        <f>F92*(1+($C$131/100))</f>
        <v>0</v>
      </c>
      <c r="H92" s="260"/>
      <c r="I92" s="248"/>
      <c r="J92" s="249"/>
      <c r="K92" s="248"/>
      <c r="L92" s="232"/>
      <c r="N92" s="236"/>
      <c r="P92" s="310"/>
    </row>
    <row r="93" spans="1:24" x14ac:dyDescent="0.2">
      <c r="A93" s="172"/>
      <c r="B93" s="242"/>
      <c r="H93" s="260"/>
      <c r="I93" s="248"/>
      <c r="J93" s="249"/>
      <c r="K93" s="248"/>
      <c r="L93" s="232"/>
      <c r="N93" s="236"/>
      <c r="P93" s="310"/>
    </row>
    <row r="94" spans="1:24" ht="13.5" customHeight="1" thickBot="1" x14ac:dyDescent="0.25">
      <c r="A94" s="172"/>
      <c r="B94" s="261"/>
      <c r="C94" s="240"/>
      <c r="D94" s="240"/>
      <c r="E94" s="117"/>
      <c r="F94" s="117"/>
      <c r="G94" s="269"/>
      <c r="H94" s="270"/>
      <c r="I94" s="271"/>
      <c r="J94" s="272"/>
      <c r="K94" s="271"/>
      <c r="L94" s="239"/>
      <c r="M94" s="240"/>
      <c r="N94" s="241"/>
      <c r="P94" s="310"/>
    </row>
    <row r="95" spans="1:24" ht="13.5" customHeight="1" thickBot="1" x14ac:dyDescent="0.25">
      <c r="P95" s="310"/>
    </row>
    <row r="96" spans="1:24" ht="19.5" customHeight="1" thickBot="1" x14ac:dyDescent="0.25">
      <c r="B96" s="273" t="s">
        <v>133</v>
      </c>
      <c r="C96" s="274" t="s">
        <v>134</v>
      </c>
      <c r="P96" s="310"/>
    </row>
    <row r="97" spans="2:16" ht="16.5" customHeight="1" thickBot="1" x14ac:dyDescent="0.25">
      <c r="B97" s="1">
        <v>6.5439999999999996</v>
      </c>
      <c r="C97" s="275">
        <v>2</v>
      </c>
      <c r="P97" s="310"/>
    </row>
    <row r="98" spans="2:16" ht="16.5" customHeight="1" thickBot="1" x14ac:dyDescent="0.25">
      <c r="B98" s="1">
        <v>6.1859999999999999</v>
      </c>
      <c r="C98" s="275">
        <v>2.5</v>
      </c>
      <c r="P98" s="310"/>
    </row>
    <row r="99" spans="2:16" ht="16.5" customHeight="1" thickBot="1" x14ac:dyDescent="0.25">
      <c r="B99" s="1">
        <v>5.827</v>
      </c>
      <c r="C99" s="275">
        <v>3</v>
      </c>
      <c r="P99" s="310"/>
    </row>
    <row r="100" spans="2:16" ht="16.5" customHeight="1" thickBot="1" x14ac:dyDescent="0.25">
      <c r="B100" s="1">
        <v>5.508</v>
      </c>
      <c r="C100" s="275">
        <v>3.5</v>
      </c>
      <c r="P100" s="310"/>
    </row>
    <row r="101" spans="2:16" ht="16.5" customHeight="1" thickBot="1" x14ac:dyDescent="0.25">
      <c r="B101" s="1">
        <v>5.1890000000000001</v>
      </c>
      <c r="C101" s="275">
        <v>4</v>
      </c>
      <c r="P101" s="310"/>
    </row>
    <row r="102" spans="2:16" ht="16.5" customHeight="1" thickBot="1" x14ac:dyDescent="0.25">
      <c r="B102" s="1">
        <v>4.9050000000000002</v>
      </c>
      <c r="C102" s="275">
        <v>4.5</v>
      </c>
      <c r="P102" s="310"/>
    </row>
    <row r="103" spans="2:16" ht="16.5" customHeight="1" thickBot="1" x14ac:dyDescent="0.25">
      <c r="B103" s="1">
        <v>4.62</v>
      </c>
      <c r="C103" s="275">
        <v>5</v>
      </c>
      <c r="P103" s="310"/>
    </row>
    <row r="104" spans="2:16" ht="16.5" customHeight="1" thickBot="1" x14ac:dyDescent="0.25">
      <c r="B104" s="1">
        <v>4.3680000000000003</v>
      </c>
      <c r="C104" s="275">
        <v>5.5</v>
      </c>
      <c r="P104" s="310"/>
    </row>
    <row r="105" spans="2:16" ht="16.5" customHeight="1" thickBot="1" x14ac:dyDescent="0.25">
      <c r="B105" s="1">
        <v>4.1150000000000002</v>
      </c>
      <c r="C105" s="275">
        <v>6</v>
      </c>
      <c r="P105" s="310"/>
    </row>
    <row r="106" spans="2:16" ht="16.5" customHeight="1" thickBot="1" x14ac:dyDescent="0.25">
      <c r="B106" s="1">
        <v>3.89</v>
      </c>
      <c r="C106" s="275">
        <v>6.5</v>
      </c>
      <c r="P106" s="310"/>
    </row>
    <row r="107" spans="2:16" ht="16.5" customHeight="1" thickBot="1" x14ac:dyDescent="0.25">
      <c r="B107" s="1">
        <v>3.665</v>
      </c>
      <c r="C107" s="275">
        <v>7</v>
      </c>
      <c r="P107" s="310"/>
    </row>
    <row r="108" spans="2:16" ht="16.5" customHeight="1" thickBot="1" x14ac:dyDescent="0.25">
      <c r="B108" s="1">
        <v>3.4649999999999999</v>
      </c>
      <c r="C108" s="275">
        <v>7.5</v>
      </c>
      <c r="P108" s="310"/>
    </row>
    <row r="109" spans="2:16" ht="16.5" customHeight="1" thickBot="1" x14ac:dyDescent="0.25">
      <c r="B109" s="1">
        <v>3.2639999999999998</v>
      </c>
      <c r="C109" s="275">
        <v>8</v>
      </c>
      <c r="P109" s="310"/>
    </row>
    <row r="110" spans="2:16" ht="16.5" customHeight="1" thickBot="1" x14ac:dyDescent="0.25">
      <c r="B110" s="1">
        <v>3.085</v>
      </c>
      <c r="C110" s="275">
        <v>8.5</v>
      </c>
      <c r="P110" s="310"/>
    </row>
    <row r="111" spans="2:16" ht="16.5" customHeight="1" thickBot="1" x14ac:dyDescent="0.25">
      <c r="B111" s="1">
        <v>2.9060000000000001</v>
      </c>
      <c r="C111" s="275">
        <v>9</v>
      </c>
      <c r="P111" s="310"/>
    </row>
    <row r="112" spans="2:16" ht="16.5" customHeight="1" thickBot="1" x14ac:dyDescent="0.25">
      <c r="B112" s="1">
        <v>2.7469999999999999</v>
      </c>
      <c r="C112" s="275">
        <v>9.5</v>
      </c>
      <c r="P112" s="310"/>
    </row>
    <row r="113" spans="2:16" ht="16.5" customHeight="1" thickBot="1" x14ac:dyDescent="0.25">
      <c r="B113" s="1">
        <v>2.5880000000000001</v>
      </c>
      <c r="C113" s="275">
        <v>10</v>
      </c>
      <c r="P113" s="310"/>
    </row>
    <row r="114" spans="2:16" ht="16.5" customHeight="1" thickBot="1" x14ac:dyDescent="0.25">
      <c r="B114" s="1">
        <v>2.4460000000000002</v>
      </c>
      <c r="C114" s="275">
        <v>10.5</v>
      </c>
      <c r="P114" s="310"/>
    </row>
    <row r="115" spans="2:16" ht="16.5" customHeight="1" thickBot="1" x14ac:dyDescent="0.25">
      <c r="B115" s="1">
        <v>2.3039999999999998</v>
      </c>
      <c r="C115" s="275">
        <v>11</v>
      </c>
      <c r="P115" s="310"/>
    </row>
    <row r="116" spans="2:16" ht="16.5" customHeight="1" thickBot="1" x14ac:dyDescent="0.25">
      <c r="B116" s="1">
        <v>2.1779999999999999</v>
      </c>
      <c r="C116" s="275">
        <v>11.5</v>
      </c>
      <c r="P116" s="310"/>
    </row>
    <row r="117" spans="2:16" ht="16.5" customHeight="1" thickBot="1" x14ac:dyDescent="0.25">
      <c r="B117" s="1">
        <v>2.052</v>
      </c>
      <c r="C117" s="275">
        <v>12</v>
      </c>
      <c r="P117" s="310"/>
    </row>
    <row r="118" spans="2:16" ht="16.5" customHeight="1" thickBot="1" x14ac:dyDescent="0.25">
      <c r="B118" s="1">
        <v>1.9410000000000001</v>
      </c>
      <c r="C118" s="275">
        <v>12.5</v>
      </c>
      <c r="P118" s="310"/>
    </row>
    <row r="119" spans="2:16" ht="16.5" customHeight="1" thickBot="1" x14ac:dyDescent="0.25">
      <c r="B119" s="1">
        <v>1.8280000000000001</v>
      </c>
      <c r="C119" s="275">
        <v>13</v>
      </c>
      <c r="P119" s="310"/>
    </row>
    <row r="120" spans="2:16" ht="16.5" customHeight="1" thickBot="1" x14ac:dyDescent="0.25">
      <c r="B120" s="1">
        <v>1.7290000000000001</v>
      </c>
      <c r="C120" s="275">
        <v>13.5</v>
      </c>
      <c r="P120" s="310"/>
    </row>
    <row r="121" spans="2:16" ht="16.5" customHeight="1" thickBot="1" x14ac:dyDescent="0.25">
      <c r="B121" s="1">
        <v>1.6279999999999999</v>
      </c>
      <c r="C121" s="275">
        <v>14</v>
      </c>
      <c r="P121" s="310"/>
    </row>
    <row r="122" spans="2:16" x14ac:dyDescent="0.2">
      <c r="P122" s="310"/>
    </row>
    <row r="123" spans="2:16" x14ac:dyDescent="0.2">
      <c r="P123" s="310"/>
    </row>
    <row r="124" spans="2:16" x14ac:dyDescent="0.2">
      <c r="P124" s="310"/>
    </row>
    <row r="125" spans="2:16" x14ac:dyDescent="0.2">
      <c r="P125" s="310"/>
    </row>
    <row r="126" spans="2:16" x14ac:dyDescent="0.2">
      <c r="P126" s="310"/>
    </row>
    <row r="127" spans="2:16" x14ac:dyDescent="0.2">
      <c r="P127" s="310"/>
    </row>
    <row r="128" spans="2:16" x14ac:dyDescent="0.2">
      <c r="P128" s="310"/>
    </row>
    <row r="129" spans="2:16" x14ac:dyDescent="0.2">
      <c r="G129" s="170"/>
      <c r="H129" s="170"/>
      <c r="I129" s="170"/>
      <c r="J129" s="170"/>
      <c r="K129" s="170"/>
      <c r="L129" s="170"/>
      <c r="M129" s="170"/>
      <c r="N129" s="170"/>
      <c r="P129" s="310"/>
    </row>
    <row r="130" spans="2:16" ht="13.5" customHeight="1" thickBot="1" x14ac:dyDescent="0.25">
      <c r="G130" s="170"/>
      <c r="H130" s="170"/>
      <c r="I130" s="170"/>
      <c r="J130" s="170"/>
      <c r="K130" s="170"/>
      <c r="L130" s="170"/>
      <c r="M130" s="170"/>
      <c r="N130" s="170"/>
      <c r="P130" s="310"/>
    </row>
    <row r="131" spans="2:16" ht="13.5" customHeight="1" thickBot="1" x14ac:dyDescent="0.25">
      <c r="B131" s="276" t="s">
        <v>135</v>
      </c>
      <c r="C131" s="277">
        <v>2</v>
      </c>
      <c r="D131" s="278" t="s">
        <v>136</v>
      </c>
      <c r="G131" s="170"/>
      <c r="H131" s="170"/>
      <c r="I131" s="170"/>
      <c r="J131" s="170"/>
      <c r="K131" s="170"/>
      <c r="L131" s="170"/>
      <c r="M131" s="170"/>
      <c r="N131" s="170"/>
      <c r="P131" s="310"/>
    </row>
    <row r="132" spans="2:16" x14ac:dyDescent="0.2">
      <c r="G132" s="170"/>
      <c r="H132" s="170"/>
      <c r="I132" s="170"/>
      <c r="J132" s="170"/>
      <c r="K132" s="170"/>
      <c r="L132" s="170"/>
      <c r="M132" s="170"/>
      <c r="N132" s="170"/>
      <c r="P132" s="310"/>
    </row>
    <row r="133" spans="2:16" x14ac:dyDescent="0.2">
      <c r="G133" s="170"/>
      <c r="H133" s="170"/>
      <c r="I133" s="170"/>
      <c r="J133" s="170"/>
      <c r="K133" s="170"/>
      <c r="L133" s="170"/>
      <c r="M133" s="170"/>
      <c r="N133" s="170"/>
    </row>
    <row r="134" spans="2:16" x14ac:dyDescent="0.2">
      <c r="G134" s="170"/>
      <c r="H134" s="170"/>
      <c r="I134" s="170"/>
      <c r="J134" s="170"/>
      <c r="K134" s="170"/>
      <c r="L134" s="170"/>
      <c r="M134" s="170"/>
      <c r="N134" s="170"/>
    </row>
    <row r="135" spans="2:16" x14ac:dyDescent="0.2">
      <c r="G135" s="170"/>
      <c r="H135" s="170"/>
      <c r="I135" s="170"/>
      <c r="J135" s="170"/>
      <c r="K135" s="170"/>
      <c r="L135" s="170"/>
      <c r="M135" s="170"/>
      <c r="N135" s="170"/>
    </row>
    <row r="136" spans="2:16" x14ac:dyDescent="0.2">
      <c r="G136" s="170"/>
      <c r="H136" s="170"/>
      <c r="I136" s="170"/>
      <c r="J136" s="170"/>
      <c r="K136" s="170"/>
      <c r="L136" s="170"/>
      <c r="M136" s="170"/>
      <c r="N136" s="170"/>
    </row>
    <row r="137" spans="2:16" x14ac:dyDescent="0.2">
      <c r="G137" s="170"/>
      <c r="H137" s="170"/>
      <c r="I137" s="170"/>
      <c r="J137" s="170"/>
      <c r="K137" s="170"/>
      <c r="L137" s="170"/>
      <c r="M137" s="170"/>
      <c r="N137" s="170"/>
    </row>
    <row r="138" spans="2:16" x14ac:dyDescent="0.2">
      <c r="G138" s="170"/>
      <c r="H138" s="170"/>
      <c r="I138" s="170"/>
      <c r="J138" s="170"/>
      <c r="K138" s="170"/>
      <c r="L138" s="170"/>
      <c r="M138" s="170"/>
      <c r="N138" s="170"/>
    </row>
    <row r="139" spans="2:16" x14ac:dyDescent="0.2">
      <c r="G139" s="170"/>
      <c r="H139" s="170"/>
      <c r="I139" s="170"/>
      <c r="J139" s="170"/>
      <c r="K139" s="170"/>
      <c r="L139" s="170"/>
      <c r="M139" s="170"/>
      <c r="N139" s="170"/>
    </row>
    <row r="140" spans="2:16" x14ac:dyDescent="0.2">
      <c r="G140" s="170"/>
      <c r="H140" s="170"/>
      <c r="I140" s="170"/>
      <c r="J140" s="170"/>
      <c r="K140" s="170"/>
      <c r="L140" s="170"/>
      <c r="M140" s="170"/>
      <c r="N140" s="170"/>
    </row>
    <row r="141" spans="2:16" x14ac:dyDescent="0.2">
      <c r="G141" s="170"/>
      <c r="H141" s="170"/>
      <c r="I141" s="170"/>
      <c r="J141" s="170"/>
      <c r="K141" s="170"/>
      <c r="L141" s="170"/>
      <c r="M141" s="170"/>
      <c r="N141" s="170"/>
    </row>
    <row r="142" spans="2:16" x14ac:dyDescent="0.2">
      <c r="G142" s="170"/>
      <c r="H142" s="170"/>
      <c r="I142" s="170"/>
      <c r="J142" s="170"/>
      <c r="K142" s="170"/>
      <c r="L142" s="170"/>
      <c r="M142" s="170"/>
      <c r="N142" s="170"/>
    </row>
    <row r="143" spans="2:16" x14ac:dyDescent="0.2">
      <c r="G143" s="170"/>
      <c r="H143" s="170"/>
      <c r="I143" s="170"/>
      <c r="J143" s="170"/>
      <c r="K143" s="170"/>
      <c r="L143" s="170"/>
      <c r="M143" s="170"/>
      <c r="N143" s="170"/>
    </row>
    <row r="144" spans="2:16" x14ac:dyDescent="0.2">
      <c r="G144" s="170"/>
      <c r="H144" s="170"/>
      <c r="I144" s="170"/>
      <c r="J144" s="170"/>
      <c r="K144" s="170"/>
      <c r="L144" s="170"/>
      <c r="M144" s="170"/>
      <c r="N144" s="170"/>
    </row>
    <row r="145" spans="7:14" x14ac:dyDescent="0.2">
      <c r="G145" s="170"/>
      <c r="H145" s="170"/>
      <c r="I145" s="170"/>
      <c r="J145" s="170"/>
      <c r="K145" s="170"/>
      <c r="L145" s="170"/>
      <c r="M145" s="170"/>
      <c r="N145" s="170"/>
    </row>
    <row r="146" spans="7:14" x14ac:dyDescent="0.2">
      <c r="G146" s="170"/>
      <c r="H146" s="170"/>
      <c r="I146" s="170"/>
      <c r="J146" s="170"/>
      <c r="K146" s="170"/>
      <c r="L146" s="170"/>
      <c r="M146" s="170"/>
      <c r="N146" s="170"/>
    </row>
    <row r="147" spans="7:14" x14ac:dyDescent="0.2">
      <c r="G147" s="170"/>
      <c r="H147" s="170"/>
      <c r="I147" s="170"/>
      <c r="J147" s="170"/>
      <c r="K147" s="170"/>
      <c r="L147" s="170"/>
      <c r="M147" s="170"/>
      <c r="N147" s="170"/>
    </row>
    <row r="148" spans="7:14" x14ac:dyDescent="0.2">
      <c r="G148" s="170"/>
      <c r="H148" s="170"/>
      <c r="I148" s="170"/>
      <c r="J148" s="170"/>
      <c r="K148" s="170"/>
      <c r="L148" s="170"/>
      <c r="M148" s="170"/>
      <c r="N148" s="170"/>
    </row>
    <row r="149" spans="7:14" x14ac:dyDescent="0.2">
      <c r="G149" s="170"/>
      <c r="H149" s="170"/>
      <c r="I149" s="170"/>
      <c r="J149" s="170"/>
      <c r="K149" s="170"/>
      <c r="L149" s="170"/>
      <c r="M149" s="170"/>
      <c r="N149" s="170"/>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2" right="0.51181102362204722" top="0.78740157480314965" bottom="0.78740157480314965" header="0.31496062992125978" footer="0.31496062992125978"/>
  <pageSetup paperSize="9" scale="5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ilha5">
    <tabColor rgb="FF00B050"/>
    <pageSetUpPr fitToPage="1"/>
  </sheetPr>
  <dimension ref="B1:AN132"/>
  <sheetViews>
    <sheetView view="pageBreakPreview" zoomScaleNormal="100" zoomScaleSheetLayoutView="100" workbookViewId="0">
      <selection activeCell="K14" sqref="K14"/>
    </sheetView>
  </sheetViews>
  <sheetFormatPr defaultColWidth="9.140625" defaultRowHeight="12.75" x14ac:dyDescent="0.2"/>
  <cols>
    <col min="1" max="1" width="9.140625" style="279" customWidth="1"/>
    <col min="2" max="2" width="8.7109375" style="279" customWidth="1"/>
    <col min="3" max="3" width="21.28515625" style="279" customWidth="1"/>
    <col min="4" max="6" width="8.7109375" style="279" customWidth="1"/>
    <col min="7" max="7" width="20.140625" style="279" bestFit="1" customWidth="1"/>
    <col min="8" max="8" width="19.5703125" style="279" bestFit="1" customWidth="1"/>
    <col min="9" max="9" width="20.140625" style="279" bestFit="1" customWidth="1"/>
    <col min="10" max="18" width="9.7109375" style="279" customWidth="1"/>
    <col min="19" max="19" width="9.140625" style="279" customWidth="1"/>
    <col min="20" max="20" width="17.42578125" style="170" customWidth="1"/>
    <col min="21" max="21" width="39.85546875" style="171" bestFit="1" customWidth="1"/>
    <col min="22" max="22" width="37.5703125" style="171" bestFit="1" customWidth="1"/>
    <col min="23" max="23" width="35.7109375" style="171" bestFit="1" customWidth="1"/>
    <col min="24" max="24" width="43.5703125" style="171" bestFit="1" customWidth="1"/>
    <col min="25" max="25" width="33.85546875" style="171" bestFit="1" customWidth="1"/>
    <col min="26" max="26" width="37.85546875" style="171" bestFit="1" customWidth="1"/>
    <col min="27" max="27" width="42.42578125" style="171" bestFit="1" customWidth="1"/>
    <col min="28" max="28" width="33.85546875" style="171" bestFit="1" customWidth="1"/>
    <col min="29" max="29" width="42.28515625" style="171" bestFit="1" customWidth="1"/>
    <col min="30" max="30" width="41.7109375" style="171" bestFit="1" customWidth="1"/>
    <col min="31" max="31" width="45.28515625" style="171" bestFit="1" customWidth="1"/>
    <col min="32" max="32" width="42.42578125" style="171" bestFit="1" customWidth="1"/>
    <col min="33" max="33" width="15.140625" style="171" bestFit="1" customWidth="1"/>
    <col min="34" max="34" width="24" style="171" bestFit="1" customWidth="1"/>
    <col min="35" max="35" width="23.28515625" style="171" customWidth="1"/>
    <col min="36" max="36" width="20.85546875" style="171" bestFit="1" customWidth="1"/>
    <col min="37" max="37" width="25.7109375" style="171" bestFit="1" customWidth="1"/>
    <col min="38" max="38" width="12.5703125" style="143" bestFit="1" customWidth="1"/>
    <col min="39" max="39" width="9.140625" style="143" customWidth="1"/>
    <col min="40" max="40" width="9.140625" style="171" customWidth="1"/>
    <col min="41" max="43" width="9.140625" style="279" customWidth="1"/>
    <col min="44" max="16384" width="9.140625" style="279"/>
  </cols>
  <sheetData>
    <row r="1" spans="2:40" ht="13.5" customHeight="1" thickBot="1" x14ac:dyDescent="0.25"/>
    <row r="2" spans="2:40" ht="15" customHeight="1" x14ac:dyDescent="0.2">
      <c r="B2" s="280"/>
      <c r="C2" s="281"/>
      <c r="D2" s="282" t="s">
        <v>137</v>
      </c>
      <c r="E2" s="283"/>
      <c r="F2" s="283"/>
      <c r="G2" s="283"/>
      <c r="H2" s="282" t="s">
        <v>138</v>
      </c>
      <c r="I2" s="282"/>
      <c r="J2" s="283"/>
      <c r="K2" s="282" t="s">
        <v>139</v>
      </c>
      <c r="L2" s="283"/>
      <c r="M2" s="282" t="s">
        <v>140</v>
      </c>
      <c r="N2" s="282"/>
      <c r="O2" s="283"/>
      <c r="P2" s="283"/>
      <c r="Q2" s="283" t="s">
        <v>141</v>
      </c>
      <c r="R2" s="284"/>
      <c r="T2" s="309"/>
      <c r="U2" s="170"/>
      <c r="V2" s="170"/>
      <c r="W2" s="170"/>
      <c r="X2" s="170"/>
      <c r="Y2" s="170"/>
      <c r="Z2" s="170"/>
      <c r="AA2" s="170"/>
      <c r="AB2" s="170"/>
      <c r="AC2" s="170"/>
    </row>
    <row r="3" spans="2:40" ht="17.25" customHeight="1" thickBot="1" x14ac:dyDescent="0.3">
      <c r="B3" s="285"/>
      <c r="C3" s="286"/>
      <c r="D3" s="354" t="s">
        <v>17</v>
      </c>
      <c r="E3" s="355"/>
      <c r="F3" s="355"/>
      <c r="G3" s="355"/>
      <c r="H3" s="354" t="s">
        <v>3</v>
      </c>
      <c r="I3" s="355"/>
      <c r="J3" s="355"/>
      <c r="K3" s="287" t="s">
        <v>19</v>
      </c>
      <c r="L3" s="288"/>
      <c r="M3" s="289" t="s">
        <v>18</v>
      </c>
      <c r="N3" s="290"/>
      <c r="O3" s="290"/>
      <c r="P3" s="291"/>
      <c r="Q3" s="362">
        <f ca="1">TODAY()</f>
        <v>44907</v>
      </c>
      <c r="R3" s="321"/>
      <c r="T3" s="310"/>
      <c r="U3" s="170"/>
      <c r="V3" s="170"/>
      <c r="W3" s="170"/>
      <c r="X3" s="170"/>
      <c r="Y3" s="170"/>
      <c r="Z3" s="170"/>
      <c r="AA3" s="144"/>
      <c r="AB3" s="170"/>
      <c r="AC3" s="170"/>
      <c r="AN3" s="175"/>
    </row>
    <row r="4" spans="2:40" ht="17.25" customHeight="1" thickBot="1" x14ac:dyDescent="0.3">
      <c r="B4" s="292"/>
      <c r="C4" s="293"/>
      <c r="D4" s="361" t="s">
        <v>142</v>
      </c>
      <c r="E4" s="316"/>
      <c r="F4" s="294"/>
      <c r="G4" s="294"/>
      <c r="H4" s="295"/>
      <c r="I4" s="295"/>
      <c r="J4" s="295"/>
      <c r="K4" s="295"/>
      <c r="L4" s="295"/>
      <c r="M4" s="295"/>
      <c r="N4" s="295"/>
      <c r="O4" s="296"/>
      <c r="P4" s="296"/>
      <c r="Q4" s="296"/>
      <c r="R4" s="297"/>
      <c r="T4" s="175"/>
      <c r="U4" s="170"/>
      <c r="V4" s="170"/>
      <c r="W4" s="170"/>
      <c r="X4" s="170"/>
      <c r="Y4" s="170"/>
      <c r="Z4" s="170"/>
      <c r="AA4" s="144"/>
      <c r="AB4" s="170"/>
      <c r="AC4" s="170"/>
      <c r="AN4" s="175"/>
    </row>
    <row r="5" spans="2:40" ht="24.95" customHeight="1" x14ac:dyDescent="0.2">
      <c r="B5" s="360" t="s">
        <v>143</v>
      </c>
      <c r="C5" s="16"/>
      <c r="D5" s="15" t="s">
        <v>144</v>
      </c>
      <c r="E5" s="15" t="s">
        <v>145</v>
      </c>
      <c r="F5" s="14" t="s">
        <v>146</v>
      </c>
      <c r="G5" s="298" t="s">
        <v>147</v>
      </c>
      <c r="H5" s="298" t="s">
        <v>148</v>
      </c>
      <c r="I5" s="298" t="s">
        <v>149</v>
      </c>
      <c r="J5" s="299">
        <v>4</v>
      </c>
      <c r="K5" s="299">
        <v>5</v>
      </c>
      <c r="L5" s="299">
        <v>6</v>
      </c>
      <c r="M5" s="299">
        <v>7</v>
      </c>
      <c r="N5" s="299">
        <v>8</v>
      </c>
      <c r="O5" s="299">
        <v>9</v>
      </c>
      <c r="P5" s="299">
        <v>10</v>
      </c>
      <c r="Q5" s="299">
        <v>11</v>
      </c>
      <c r="R5" s="300">
        <v>12</v>
      </c>
      <c r="T5" s="309"/>
      <c r="U5" s="144"/>
      <c r="V5" s="144"/>
      <c r="W5" s="144"/>
      <c r="X5" s="144"/>
      <c r="Y5" s="144"/>
      <c r="Z5" s="144"/>
      <c r="AA5" s="144"/>
      <c r="AB5" s="170"/>
      <c r="AC5" s="170"/>
      <c r="AN5" s="175"/>
    </row>
    <row r="6" spans="2:40" ht="24.95" customHeight="1" x14ac:dyDescent="0.2">
      <c r="B6" s="357"/>
      <c r="C6" s="13" t="str">
        <f>'BOBINAGEM C1'!C22</f>
        <v>Fibra V. interna</v>
      </c>
      <c r="D6" s="141">
        <f>E6*(1-($D$29/100))</f>
        <v>929.04</v>
      </c>
      <c r="E6" s="20">
        <v>948</v>
      </c>
      <c r="F6" s="141">
        <f>E6*(1+($D$29/100))</f>
        <v>966.96</v>
      </c>
      <c r="G6" s="24"/>
      <c r="H6" s="25"/>
      <c r="I6" s="25"/>
      <c r="J6" s="31"/>
      <c r="K6" s="23"/>
      <c r="L6" s="31"/>
      <c r="M6" s="23"/>
      <c r="N6" s="23"/>
      <c r="O6" s="22"/>
      <c r="P6" s="22"/>
      <c r="Q6" s="22"/>
      <c r="R6" s="21"/>
      <c r="T6" s="310"/>
      <c r="U6" s="175"/>
      <c r="V6" s="175"/>
      <c r="W6" s="170"/>
      <c r="X6" s="170"/>
      <c r="Y6" s="170"/>
      <c r="Z6" s="170"/>
      <c r="AA6" s="144"/>
      <c r="AB6" s="170"/>
      <c r="AC6" s="170"/>
      <c r="AN6" s="175"/>
    </row>
    <row r="7" spans="2:40" ht="24.95" customHeight="1" x14ac:dyDescent="0.2">
      <c r="B7" s="357"/>
      <c r="C7" s="13" t="str">
        <f>'BOBINAGEM C1'!C24</f>
        <v>Altura da camada</v>
      </c>
      <c r="D7" s="141">
        <f>E7*(1-($D$29/100))</f>
        <v>302.52600000000001</v>
      </c>
      <c r="E7" s="20">
        <v>308.7</v>
      </c>
      <c r="F7" s="141">
        <f>E7*(1+($D$29/100))</f>
        <v>314.87399999999997</v>
      </c>
      <c r="G7" s="26"/>
      <c r="H7" s="27"/>
      <c r="I7" s="27"/>
      <c r="J7" s="32"/>
      <c r="K7" s="10"/>
      <c r="L7" s="32"/>
      <c r="M7" s="10"/>
      <c r="N7" s="10"/>
      <c r="O7" s="9"/>
      <c r="P7" s="9"/>
      <c r="Q7" s="9"/>
      <c r="R7" s="8"/>
      <c r="T7" s="175"/>
      <c r="U7" s="175"/>
      <c r="V7" s="175"/>
      <c r="W7" s="170"/>
      <c r="X7" s="170"/>
      <c r="Y7" s="170"/>
      <c r="Z7" s="170"/>
      <c r="AA7" s="144"/>
      <c r="AB7" s="170"/>
      <c r="AC7" s="170"/>
      <c r="AN7" s="175"/>
    </row>
    <row r="8" spans="2:40" ht="24.95" customHeight="1" thickBot="1" x14ac:dyDescent="0.25">
      <c r="B8" s="357"/>
      <c r="C8" s="7" t="str">
        <f>'BOBINAGEM C1'!C26</f>
        <v>Perimetro</v>
      </c>
      <c r="D8" s="141">
        <f>E8*(1-($D$29/100))</f>
        <v>2956.5340014000003</v>
      </c>
      <c r="E8" s="20">
        <v>3016.8714300000001</v>
      </c>
      <c r="F8" s="141">
        <f>E8*(1+($D$29/100))</f>
        <v>3077.2088586</v>
      </c>
      <c r="G8" s="28"/>
      <c r="H8" s="29"/>
      <c r="I8" s="29"/>
      <c r="J8" s="33"/>
      <c r="K8" s="19"/>
      <c r="L8" s="33"/>
      <c r="M8" s="19"/>
      <c r="N8" s="19"/>
      <c r="O8" s="18"/>
      <c r="P8" s="18"/>
      <c r="Q8" s="18"/>
      <c r="R8" s="17"/>
      <c r="T8" s="309"/>
      <c r="U8" s="144"/>
      <c r="V8" s="144"/>
      <c r="W8" s="144"/>
      <c r="X8" s="144"/>
      <c r="Y8" s="144"/>
      <c r="Z8" s="144"/>
      <c r="AA8" s="144"/>
      <c r="AB8" s="144"/>
      <c r="AC8" s="144"/>
      <c r="AD8" s="144"/>
      <c r="AE8" s="144"/>
      <c r="AF8" s="144"/>
      <c r="AG8" s="144"/>
      <c r="AH8" s="144"/>
      <c r="AI8" s="144"/>
      <c r="AJ8" s="144"/>
      <c r="AN8" s="175"/>
    </row>
    <row r="9" spans="2:40" ht="24.95" customHeight="1" x14ac:dyDescent="0.2">
      <c r="B9" s="356" t="s">
        <v>150</v>
      </c>
      <c r="C9" s="16"/>
      <c r="D9" s="15" t="s">
        <v>144</v>
      </c>
      <c r="E9" s="15" t="s">
        <v>145</v>
      </c>
      <c r="F9" s="14" t="s">
        <v>146</v>
      </c>
      <c r="G9" s="298" t="s">
        <v>147</v>
      </c>
      <c r="H9" s="298" t="s">
        <v>148</v>
      </c>
      <c r="I9" s="298" t="s">
        <v>149</v>
      </c>
      <c r="J9" s="299">
        <v>4</v>
      </c>
      <c r="K9" s="299">
        <v>5</v>
      </c>
      <c r="L9" s="299">
        <v>6</v>
      </c>
      <c r="M9" s="299">
        <v>7</v>
      </c>
      <c r="N9" s="299">
        <v>8</v>
      </c>
      <c r="O9" s="299">
        <v>9</v>
      </c>
      <c r="P9" s="299">
        <v>10</v>
      </c>
      <c r="Q9" s="299">
        <v>11</v>
      </c>
      <c r="R9" s="300">
        <v>12</v>
      </c>
      <c r="T9" s="310"/>
      <c r="U9" s="175"/>
      <c r="V9" s="145"/>
      <c r="W9" s="170"/>
      <c r="X9" s="170"/>
      <c r="Y9" s="170"/>
      <c r="Z9" s="170"/>
      <c r="AA9" s="144"/>
      <c r="AB9" s="170"/>
      <c r="AC9" s="170"/>
      <c r="AN9" s="175"/>
    </row>
    <row r="10" spans="2:40" ht="24.95" customHeight="1" x14ac:dyDescent="0.2">
      <c r="B10" s="357"/>
      <c r="C10" s="13" t="str">
        <f>C7</f>
        <v>Altura da camada</v>
      </c>
      <c r="D10" s="141">
        <f>E10*(1-($D$29/100))</f>
        <v>297.37688400000002</v>
      </c>
      <c r="E10" s="20">
        <v>303.44580000000002</v>
      </c>
      <c r="F10" s="141">
        <f>E10*(1+($D$29/100))</f>
        <v>309.51471600000002</v>
      </c>
      <c r="G10" s="26"/>
      <c r="H10" s="27"/>
      <c r="I10" s="27"/>
      <c r="J10" s="32"/>
      <c r="K10" s="10"/>
      <c r="L10" s="32"/>
      <c r="M10" s="10"/>
      <c r="N10" s="10"/>
      <c r="O10" s="9"/>
      <c r="P10" s="9"/>
      <c r="Q10" s="9"/>
      <c r="R10" s="8"/>
      <c r="U10" s="175"/>
      <c r="V10" s="145"/>
      <c r="W10" s="170"/>
      <c r="X10" s="170"/>
      <c r="Y10" s="170"/>
      <c r="Z10" s="170"/>
      <c r="AA10" s="144"/>
      <c r="AB10" s="170"/>
      <c r="AC10" s="170"/>
    </row>
    <row r="11" spans="2:40" ht="24.95" customHeight="1" thickBot="1" x14ac:dyDescent="0.25">
      <c r="B11" s="357"/>
      <c r="C11" s="7" t="str">
        <f>C8</f>
        <v>Perimetro</v>
      </c>
      <c r="D11" s="141">
        <f>E11*(1-($D$29/100))</f>
        <v>2973.3315933999997</v>
      </c>
      <c r="E11" s="20">
        <v>3034.0118299999999</v>
      </c>
      <c r="F11" s="141">
        <f>E11*(1+($D$29/100))</f>
        <v>3094.6920666000001</v>
      </c>
      <c r="G11" s="28"/>
      <c r="H11" s="29"/>
      <c r="I11" s="29"/>
      <c r="J11" s="33"/>
      <c r="K11" s="19"/>
      <c r="L11" s="33"/>
      <c r="M11" s="19"/>
      <c r="N11" s="19"/>
      <c r="O11" s="18"/>
      <c r="P11" s="18"/>
      <c r="Q11" s="18"/>
      <c r="R11" s="17"/>
      <c r="T11" s="309"/>
      <c r="U11" s="144"/>
      <c r="V11" s="144"/>
      <c r="W11" s="144"/>
      <c r="X11" s="144"/>
      <c r="Y11" s="144"/>
      <c r="Z11" s="144"/>
      <c r="AA11" s="144"/>
      <c r="AB11" s="182"/>
      <c r="AC11" s="182"/>
      <c r="AD11" s="182"/>
      <c r="AE11" s="182"/>
      <c r="AF11" s="182"/>
      <c r="AG11" s="182"/>
      <c r="AH11" s="182"/>
      <c r="AI11" s="182"/>
      <c r="AN11" s="182"/>
    </row>
    <row r="12" spans="2:40" ht="24.95" customHeight="1" x14ac:dyDescent="0.2">
      <c r="B12" s="356" t="s">
        <v>151</v>
      </c>
      <c r="C12" s="16"/>
      <c r="D12" s="15" t="s">
        <v>144</v>
      </c>
      <c r="E12" s="15" t="s">
        <v>145</v>
      </c>
      <c r="F12" s="14" t="s">
        <v>146</v>
      </c>
      <c r="G12" s="298" t="s">
        <v>147</v>
      </c>
      <c r="H12" s="298" t="s">
        <v>148</v>
      </c>
      <c r="I12" s="298" t="s">
        <v>149</v>
      </c>
      <c r="J12" s="299">
        <v>4</v>
      </c>
      <c r="K12" s="299">
        <v>5</v>
      </c>
      <c r="L12" s="299">
        <v>6</v>
      </c>
      <c r="M12" s="299">
        <v>7</v>
      </c>
      <c r="N12" s="299">
        <v>8</v>
      </c>
      <c r="O12" s="299">
        <v>9</v>
      </c>
      <c r="P12" s="299">
        <v>10</v>
      </c>
      <c r="Q12" s="299">
        <v>11</v>
      </c>
      <c r="R12" s="300">
        <v>12</v>
      </c>
      <c r="T12" s="310"/>
      <c r="U12" s="175"/>
      <c r="V12" s="145"/>
      <c r="W12" s="170"/>
      <c r="X12" s="170"/>
      <c r="AB12" s="187"/>
      <c r="AC12" s="187"/>
      <c r="AD12" s="187"/>
      <c r="AE12" s="187"/>
      <c r="AF12" s="187"/>
      <c r="AG12" s="187"/>
      <c r="AH12" s="187"/>
      <c r="AI12" s="187"/>
      <c r="AN12" s="187"/>
    </row>
    <row r="13" spans="2:40" ht="24.95" customHeight="1" x14ac:dyDescent="0.2">
      <c r="B13" s="357"/>
      <c r="C13" s="13" t="str">
        <f>C10</f>
        <v>Altura da camada</v>
      </c>
      <c r="D13" s="141">
        <f>E13*(1-($D$29/100))</f>
        <v>293.26499999999999</v>
      </c>
      <c r="E13" s="20">
        <v>299.25</v>
      </c>
      <c r="F13" s="141">
        <f>E13*(1+($D$29/100))</f>
        <v>305.23500000000001</v>
      </c>
      <c r="G13" s="26"/>
      <c r="H13" s="27"/>
      <c r="I13" s="27"/>
      <c r="J13" s="32"/>
      <c r="K13" s="10"/>
      <c r="L13" s="32"/>
      <c r="M13" s="10"/>
      <c r="N13" s="10"/>
      <c r="O13" s="9"/>
      <c r="P13" s="9"/>
      <c r="Q13" s="9"/>
      <c r="R13" s="8"/>
      <c r="U13" s="175"/>
      <c r="V13" s="145"/>
      <c r="W13" s="170"/>
      <c r="X13" s="170"/>
      <c r="Y13" s="170"/>
      <c r="Z13" s="170"/>
      <c r="AA13" s="144"/>
      <c r="AB13" s="170"/>
      <c r="AC13" s="170"/>
      <c r="AN13" s="187"/>
    </row>
    <row r="14" spans="2:40" ht="24.95" customHeight="1" thickBot="1" x14ac:dyDescent="0.25">
      <c r="B14" s="357"/>
      <c r="C14" s="7" t="str">
        <f>C11</f>
        <v>Perimetro</v>
      </c>
      <c r="D14" s="141">
        <f>E14*(1-($D$29/100))</f>
        <v>2990.1291854000001</v>
      </c>
      <c r="E14" s="20">
        <v>3051.1522300000001</v>
      </c>
      <c r="F14" s="141">
        <f>E14*(1+($D$29/100))</f>
        <v>3112.1752746000002</v>
      </c>
      <c r="G14" s="28"/>
      <c r="H14" s="29"/>
      <c r="I14" s="29"/>
      <c r="J14" s="33"/>
      <c r="K14" s="19"/>
      <c r="L14" s="33"/>
      <c r="M14" s="19"/>
      <c r="N14" s="19"/>
      <c r="O14" s="18"/>
      <c r="P14" s="18"/>
      <c r="Q14" s="18"/>
      <c r="R14" s="17"/>
      <c r="T14" s="309"/>
      <c r="U14" s="144"/>
      <c r="V14" s="144"/>
      <c r="W14" s="144"/>
      <c r="X14" s="144"/>
      <c r="Y14" s="144"/>
      <c r="Z14" s="144"/>
      <c r="AA14" s="144"/>
      <c r="AB14" s="144"/>
      <c r="AN14" s="187"/>
    </row>
    <row r="15" spans="2:40" ht="24.95" customHeight="1" x14ac:dyDescent="0.2">
      <c r="B15" s="356" t="s">
        <v>152</v>
      </c>
      <c r="C15" s="16"/>
      <c r="D15" s="15" t="s">
        <v>144</v>
      </c>
      <c r="E15" s="15" t="s">
        <v>145</v>
      </c>
      <c r="F15" s="14" t="s">
        <v>146</v>
      </c>
      <c r="G15" s="298" t="s">
        <v>147</v>
      </c>
      <c r="H15" s="298" t="s">
        <v>148</v>
      </c>
      <c r="I15" s="298" t="s">
        <v>149</v>
      </c>
      <c r="J15" s="299">
        <v>4</v>
      </c>
      <c r="K15" s="299">
        <v>5</v>
      </c>
      <c r="L15" s="299">
        <v>6</v>
      </c>
      <c r="M15" s="299">
        <v>7</v>
      </c>
      <c r="N15" s="299">
        <v>8</v>
      </c>
      <c r="O15" s="299">
        <v>9</v>
      </c>
      <c r="P15" s="299">
        <v>10</v>
      </c>
      <c r="Q15" s="299">
        <v>11</v>
      </c>
      <c r="R15" s="300">
        <v>12</v>
      </c>
      <c r="T15" s="310"/>
      <c r="U15" s="170"/>
      <c r="V15" s="170"/>
      <c r="W15" s="144"/>
      <c r="X15" s="170"/>
      <c r="Y15" s="170"/>
      <c r="AN15" s="187"/>
    </row>
    <row r="16" spans="2:40" ht="24.95" customHeight="1" x14ac:dyDescent="0.2">
      <c r="B16" s="357"/>
      <c r="C16" s="13" t="str">
        <f>C13</f>
        <v>Altura da camada</v>
      </c>
      <c r="D16" s="141">
        <f>E16*(1-($D$29/100))</f>
        <v>290.178</v>
      </c>
      <c r="E16" s="20">
        <v>296.10000000000002</v>
      </c>
      <c r="F16" s="141">
        <f>E16*(1+($D$29/100))</f>
        <v>302.02200000000005</v>
      </c>
      <c r="G16" s="26"/>
      <c r="H16" s="27"/>
      <c r="I16" s="27"/>
      <c r="J16" s="32"/>
      <c r="K16" s="10"/>
      <c r="L16" s="32"/>
      <c r="M16" s="10"/>
      <c r="N16" s="10"/>
      <c r="O16" s="9"/>
      <c r="P16" s="9"/>
      <c r="Q16" s="9"/>
      <c r="R16" s="8"/>
      <c r="U16" s="175"/>
      <c r="V16" s="145"/>
      <c r="W16" s="170"/>
      <c r="X16" s="170"/>
      <c r="Y16" s="170"/>
      <c r="Z16" s="170"/>
      <c r="AA16" s="144"/>
      <c r="AB16" s="170"/>
      <c r="AC16" s="170"/>
    </row>
    <row r="17" spans="2:29" ht="24.95" customHeight="1" thickBot="1" x14ac:dyDescent="0.25">
      <c r="B17" s="357"/>
      <c r="C17" s="7" t="str">
        <f>C14</f>
        <v>Perimetro</v>
      </c>
      <c r="D17" s="141">
        <f>E17*(1-($D$29/100))</f>
        <v>3006.9267872</v>
      </c>
      <c r="E17" s="20">
        <v>3068.2926400000001</v>
      </c>
      <c r="F17" s="141">
        <f>E17*(1+($D$29/100))</f>
        <v>3129.6584928000002</v>
      </c>
      <c r="G17" s="28"/>
      <c r="H17" s="29"/>
      <c r="I17" s="29"/>
      <c r="J17" s="33"/>
      <c r="K17" s="19"/>
      <c r="L17" s="33"/>
      <c r="M17" s="19"/>
      <c r="N17" s="19"/>
      <c r="O17" s="18"/>
      <c r="P17" s="18"/>
      <c r="Q17" s="18"/>
      <c r="R17" s="17"/>
      <c r="T17" s="309"/>
      <c r="U17" s="144"/>
      <c r="V17" s="144"/>
      <c r="W17" s="144"/>
      <c r="X17" s="170"/>
      <c r="Y17" s="170"/>
      <c r="Z17" s="170"/>
      <c r="AA17" s="144"/>
      <c r="AB17" s="170"/>
      <c r="AC17" s="170"/>
    </row>
    <row r="18" spans="2:29" ht="24.95" customHeight="1" x14ac:dyDescent="0.2">
      <c r="B18" s="356" t="s">
        <v>153</v>
      </c>
      <c r="C18" s="16"/>
      <c r="D18" s="15" t="s">
        <v>144</v>
      </c>
      <c r="E18" s="15" t="s">
        <v>145</v>
      </c>
      <c r="F18" s="14" t="s">
        <v>146</v>
      </c>
      <c r="G18" s="298"/>
      <c r="H18" s="298"/>
      <c r="I18" s="298"/>
      <c r="J18" s="299">
        <v>4</v>
      </c>
      <c r="K18" s="299">
        <v>5</v>
      </c>
      <c r="L18" s="299">
        <v>6</v>
      </c>
      <c r="M18" s="299">
        <v>7</v>
      </c>
      <c r="N18" s="299">
        <v>8</v>
      </c>
      <c r="O18" s="299">
        <v>9</v>
      </c>
      <c r="P18" s="299">
        <v>10</v>
      </c>
      <c r="Q18" s="299">
        <v>11</v>
      </c>
      <c r="R18" s="300">
        <v>12</v>
      </c>
      <c r="T18" s="310"/>
      <c r="U18" s="175"/>
      <c r="V18" s="145"/>
      <c r="W18" s="170"/>
      <c r="X18" s="170"/>
      <c r="Y18" s="170"/>
      <c r="Z18" s="170"/>
      <c r="AA18" s="144"/>
      <c r="AB18" s="170"/>
      <c r="AC18" s="170"/>
    </row>
    <row r="19" spans="2:29" ht="24.95" customHeight="1" x14ac:dyDescent="0.2">
      <c r="B19" s="357"/>
      <c r="C19" s="13" t="str">
        <f>C16</f>
        <v>Altura da camada</v>
      </c>
      <c r="D19" s="141">
        <f>E19*(1-($D$29/100))</f>
        <v>0</v>
      </c>
      <c r="E19" s="20"/>
      <c r="F19" s="141">
        <f>E19*(1+($D$29/100))</f>
        <v>0</v>
      </c>
      <c r="G19" s="26"/>
      <c r="H19" s="27"/>
      <c r="I19" s="27"/>
      <c r="J19" s="32"/>
      <c r="K19" s="10"/>
      <c r="L19" s="32"/>
      <c r="M19" s="10"/>
      <c r="N19" s="10"/>
      <c r="O19" s="9"/>
      <c r="P19" s="9"/>
      <c r="Q19" s="9"/>
      <c r="R19" s="8"/>
      <c r="U19" s="175"/>
      <c r="V19" s="145"/>
      <c r="W19" s="170"/>
      <c r="X19" s="170"/>
      <c r="Y19" s="170"/>
      <c r="Z19" s="170"/>
      <c r="AA19" s="144"/>
      <c r="AB19" s="170"/>
      <c r="AC19" s="170"/>
    </row>
    <row r="20" spans="2:29" ht="24.95" customHeight="1" thickBot="1" x14ac:dyDescent="0.25">
      <c r="B20" s="357"/>
      <c r="C20" s="7" t="str">
        <f>C17</f>
        <v>Perimetro</v>
      </c>
      <c r="D20" s="141">
        <f>E20*(1-($D$29/100))</f>
        <v>0</v>
      </c>
      <c r="E20" s="20"/>
      <c r="F20" s="141">
        <f>E20*(1+($D$29/100))</f>
        <v>0</v>
      </c>
      <c r="G20" s="28"/>
      <c r="H20" s="29"/>
      <c r="I20" s="29"/>
      <c r="J20" s="33"/>
      <c r="K20" s="19"/>
      <c r="L20" s="33"/>
      <c r="M20" s="19"/>
      <c r="N20" s="19"/>
      <c r="O20" s="18"/>
      <c r="P20" s="18"/>
      <c r="Q20" s="18"/>
      <c r="R20" s="17"/>
      <c r="T20" s="309"/>
      <c r="U20" s="144"/>
      <c r="V20" s="144"/>
      <c r="W20" s="144"/>
      <c r="X20" s="144"/>
      <c r="Y20" s="170"/>
      <c r="Z20" s="170"/>
      <c r="AA20" s="144"/>
      <c r="AB20" s="170"/>
      <c r="AC20" s="170"/>
    </row>
    <row r="21" spans="2:29" ht="24.95" customHeight="1" x14ac:dyDescent="0.2">
      <c r="B21" s="356" t="s">
        <v>154</v>
      </c>
      <c r="C21" s="16"/>
      <c r="D21" s="15" t="s">
        <v>144</v>
      </c>
      <c r="E21" s="15" t="s">
        <v>145</v>
      </c>
      <c r="F21" s="14" t="s">
        <v>146</v>
      </c>
      <c r="G21" s="298"/>
      <c r="H21" s="298"/>
      <c r="I21" s="298"/>
      <c r="J21" s="299">
        <v>4</v>
      </c>
      <c r="K21" s="299">
        <v>5</v>
      </c>
      <c r="L21" s="299">
        <v>6</v>
      </c>
      <c r="M21" s="299">
        <v>7</v>
      </c>
      <c r="N21" s="299">
        <v>8</v>
      </c>
      <c r="O21" s="299">
        <v>9</v>
      </c>
      <c r="P21" s="299">
        <v>10</v>
      </c>
      <c r="Q21" s="299">
        <v>11</v>
      </c>
      <c r="R21" s="300">
        <v>12</v>
      </c>
      <c r="T21" s="310"/>
      <c r="U21" s="175"/>
      <c r="V21" s="145"/>
      <c r="W21" s="170"/>
      <c r="X21" s="170"/>
      <c r="Y21" s="170"/>
      <c r="Z21" s="170"/>
      <c r="AA21" s="144"/>
      <c r="AB21" s="170"/>
      <c r="AC21" s="170"/>
    </row>
    <row r="22" spans="2:29" ht="24.95" customHeight="1" x14ac:dyDescent="0.2">
      <c r="B22" s="357"/>
      <c r="C22" s="13" t="str">
        <f>C19</f>
        <v>Altura da camada</v>
      </c>
      <c r="D22" s="141">
        <f>E22*(1-($D$29/100))</f>
        <v>0</v>
      </c>
      <c r="E22" s="20"/>
      <c r="F22" s="141">
        <f>E22*(1+($D$29/100))</f>
        <v>0</v>
      </c>
      <c r="G22" s="12"/>
      <c r="H22" s="11"/>
      <c r="I22" s="11"/>
      <c r="J22" s="32"/>
      <c r="K22" s="10"/>
      <c r="L22" s="10"/>
      <c r="M22" s="10"/>
      <c r="N22" s="10"/>
      <c r="O22" s="9"/>
      <c r="P22" s="9"/>
      <c r="Q22" s="9"/>
      <c r="R22" s="8"/>
      <c r="T22" s="310"/>
      <c r="U22" s="144"/>
      <c r="V22" s="144"/>
      <c r="W22" s="144"/>
      <c r="X22" s="144"/>
      <c r="Y22" s="170"/>
      <c r="Z22" s="170"/>
      <c r="AA22" s="144"/>
      <c r="AB22" s="170"/>
      <c r="AC22" s="170"/>
    </row>
    <row r="23" spans="2:29" ht="24.95" customHeight="1" thickBot="1" x14ac:dyDescent="0.25">
      <c r="B23" s="357"/>
      <c r="C23" s="7" t="str">
        <f>C20</f>
        <v>Perimetro</v>
      </c>
      <c r="D23" s="141">
        <f>E23*(1-($D$29/100))</f>
        <v>0</v>
      </c>
      <c r="E23" s="20"/>
      <c r="F23" s="141">
        <f>E23*(1+($D$29/100))</f>
        <v>0</v>
      </c>
      <c r="G23" s="6"/>
      <c r="H23" s="5"/>
      <c r="I23" s="5"/>
      <c r="J23" s="6"/>
      <c r="K23" s="5"/>
      <c r="L23" s="5"/>
      <c r="M23" s="4"/>
      <c r="N23" s="4"/>
      <c r="O23" s="3"/>
      <c r="P23" s="3"/>
      <c r="Q23" s="3"/>
      <c r="R23" s="2"/>
      <c r="T23" s="310"/>
      <c r="U23" s="175"/>
      <c r="V23" s="145"/>
      <c r="W23" s="170"/>
      <c r="X23" s="170"/>
      <c r="Y23" s="170"/>
      <c r="Z23" s="170"/>
      <c r="AA23" s="144"/>
      <c r="AB23" s="170"/>
      <c r="AC23" s="170"/>
    </row>
    <row r="24" spans="2:29" ht="24.95" customHeight="1" x14ac:dyDescent="0.2">
      <c r="B24" s="356" t="s">
        <v>155</v>
      </c>
      <c r="C24" s="16"/>
      <c r="D24" s="15" t="s">
        <v>144</v>
      </c>
      <c r="E24" s="15" t="s">
        <v>145</v>
      </c>
      <c r="F24" s="14" t="s">
        <v>146</v>
      </c>
      <c r="G24" s="298"/>
      <c r="H24" s="298"/>
      <c r="I24" s="298"/>
      <c r="J24" s="299">
        <v>4</v>
      </c>
      <c r="K24" s="299">
        <v>5</v>
      </c>
      <c r="L24" s="299">
        <v>6</v>
      </c>
      <c r="M24" s="299">
        <v>7</v>
      </c>
      <c r="N24" s="299">
        <v>8</v>
      </c>
      <c r="O24" s="299">
        <v>9</v>
      </c>
      <c r="P24" s="299">
        <v>10</v>
      </c>
      <c r="Q24" s="299">
        <v>11</v>
      </c>
      <c r="R24" s="300">
        <v>12</v>
      </c>
      <c r="U24" s="175"/>
      <c r="V24" s="145"/>
      <c r="W24" s="170"/>
      <c r="X24" s="170"/>
      <c r="Y24" s="170"/>
      <c r="Z24" s="170"/>
      <c r="AA24" s="144"/>
      <c r="AB24" s="170"/>
      <c r="AC24" s="170"/>
    </row>
    <row r="25" spans="2:29" ht="24.95" customHeight="1" x14ac:dyDescent="0.2">
      <c r="B25" s="357"/>
      <c r="C25" s="13" t="str">
        <f>C22</f>
        <v>Altura da camada</v>
      </c>
      <c r="D25" s="141">
        <f>E25*(1-($D$29/100))</f>
        <v>0</v>
      </c>
      <c r="E25" s="20"/>
      <c r="F25" s="141">
        <f>E25*(1+($D$29/100))</f>
        <v>0</v>
      </c>
      <c r="G25" s="12"/>
      <c r="H25" s="11"/>
      <c r="I25" s="11"/>
      <c r="J25" s="32"/>
      <c r="K25" s="10"/>
      <c r="L25" s="10"/>
      <c r="M25" s="10"/>
      <c r="N25" s="10"/>
      <c r="O25" s="9"/>
      <c r="P25" s="9"/>
      <c r="Q25" s="9"/>
      <c r="R25" s="8"/>
      <c r="T25" s="309"/>
      <c r="U25" s="144"/>
      <c r="V25" s="144"/>
      <c r="W25" s="144"/>
      <c r="X25" s="144"/>
      <c r="Y25" s="144"/>
      <c r="Z25" s="170"/>
      <c r="AA25" s="144"/>
      <c r="AB25" s="170"/>
      <c r="AC25" s="170"/>
    </row>
    <row r="26" spans="2:29" ht="24.95" customHeight="1" thickBot="1" x14ac:dyDescent="0.25">
      <c r="B26" s="357"/>
      <c r="C26" s="7" t="str">
        <f>C23</f>
        <v>Perimetro</v>
      </c>
      <c r="D26" s="141">
        <f>E26*(1-($D$29/100))</f>
        <v>0</v>
      </c>
      <c r="E26" s="20"/>
      <c r="F26" s="141">
        <f>E26*(1+($D$29/100))</f>
        <v>0</v>
      </c>
      <c r="G26" s="6"/>
      <c r="H26" s="5"/>
      <c r="I26" s="5"/>
      <c r="J26" s="6"/>
      <c r="K26" s="5"/>
      <c r="L26" s="5"/>
      <c r="M26" s="4"/>
      <c r="N26" s="4"/>
      <c r="O26" s="3"/>
      <c r="P26" s="3"/>
      <c r="Q26" s="3"/>
      <c r="R26" s="2"/>
      <c r="T26" s="310"/>
      <c r="U26" s="175"/>
      <c r="V26" s="145"/>
      <c r="W26" s="170"/>
      <c r="X26" s="170"/>
      <c r="Y26" s="170"/>
      <c r="Z26" s="170"/>
      <c r="AA26" s="144"/>
      <c r="AB26" s="170"/>
      <c r="AC26" s="170"/>
    </row>
    <row r="27" spans="2:29" ht="24.95" customHeight="1" thickBot="1" x14ac:dyDescent="0.3">
      <c r="B27" s="358" t="s">
        <v>156</v>
      </c>
      <c r="C27" s="313"/>
      <c r="D27" s="301">
        <f ca="1">TODAY()</f>
        <v>44907</v>
      </c>
      <c r="E27" s="359" t="s">
        <v>157</v>
      </c>
      <c r="F27" s="340"/>
      <c r="G27" s="302"/>
      <c r="H27" s="303"/>
      <c r="I27" s="303"/>
      <c r="J27" s="303"/>
      <c r="K27" s="303"/>
      <c r="L27" s="303"/>
      <c r="M27" s="304"/>
      <c r="N27" s="304"/>
      <c r="O27" s="304"/>
      <c r="P27" s="304"/>
      <c r="Q27" s="304"/>
      <c r="R27" s="305"/>
      <c r="U27" s="175"/>
      <c r="V27" s="145"/>
      <c r="W27" s="170"/>
      <c r="X27" s="170"/>
      <c r="Y27" s="170"/>
      <c r="Z27" s="170"/>
      <c r="AA27" s="144"/>
      <c r="AB27" s="170"/>
      <c r="AC27" s="170"/>
    </row>
    <row r="28" spans="2:29" ht="15.75" customHeight="1" thickBot="1" x14ac:dyDescent="0.25">
      <c r="T28" s="309"/>
      <c r="U28" s="144"/>
      <c r="V28" s="144"/>
      <c r="W28" s="144"/>
      <c r="X28" s="144"/>
      <c r="Y28" s="170"/>
      <c r="Z28" s="170"/>
      <c r="AA28" s="144"/>
      <c r="AB28" s="170"/>
      <c r="AC28" s="170"/>
    </row>
    <row r="29" spans="2:29" ht="17.25" customHeight="1" thickBot="1" x14ac:dyDescent="0.3">
      <c r="B29" s="363" t="s">
        <v>135</v>
      </c>
      <c r="C29" s="313"/>
      <c r="D29" s="306">
        <v>2</v>
      </c>
      <c r="E29" s="306" t="s">
        <v>136</v>
      </c>
      <c r="F29" s="307"/>
      <c r="T29" s="310"/>
      <c r="U29" s="175"/>
      <c r="V29" s="145"/>
      <c r="W29" s="170"/>
      <c r="X29" s="170"/>
      <c r="Y29" s="170"/>
      <c r="Z29" s="170"/>
      <c r="AA29" s="144"/>
      <c r="AB29" s="170"/>
      <c r="AC29" s="170"/>
    </row>
    <row r="30" spans="2:29" ht="16.5" customHeight="1" x14ac:dyDescent="0.2">
      <c r="U30" s="175"/>
      <c r="V30" s="145"/>
      <c r="W30" s="170"/>
      <c r="X30" s="170"/>
      <c r="Y30" s="170"/>
      <c r="Z30" s="170"/>
      <c r="AA30" s="144"/>
      <c r="AB30" s="170"/>
      <c r="AC30" s="170"/>
    </row>
    <row r="31" spans="2:29" ht="15" customHeight="1" x14ac:dyDescent="0.2">
      <c r="T31" s="309"/>
      <c r="U31" s="144"/>
      <c r="V31" s="144"/>
    </row>
    <row r="32" spans="2:29" ht="16.5" customHeight="1" x14ac:dyDescent="0.2">
      <c r="T32" s="310"/>
      <c r="U32" s="175"/>
      <c r="V32" s="145"/>
      <c r="W32" s="170"/>
      <c r="X32" s="170"/>
      <c r="Y32" s="170"/>
      <c r="Z32" s="170"/>
      <c r="AA32" s="144"/>
      <c r="AB32" s="170"/>
      <c r="AC32" s="170"/>
    </row>
    <row r="33" spans="20:32" ht="16.5" customHeight="1" x14ac:dyDescent="0.2">
      <c r="U33" s="175"/>
      <c r="V33" s="145"/>
      <c r="W33" s="170"/>
      <c r="X33" s="170"/>
      <c r="Y33" s="170"/>
      <c r="Z33" s="170"/>
      <c r="AA33" s="144"/>
      <c r="AB33" s="170"/>
      <c r="AC33" s="170"/>
    </row>
    <row r="34" spans="20:32" ht="15" customHeight="1" x14ac:dyDescent="0.2">
      <c r="T34" s="309"/>
      <c r="U34" s="144"/>
      <c r="V34" s="144"/>
      <c r="W34" s="144"/>
      <c r="X34" s="144"/>
      <c r="Y34" s="144"/>
      <c r="Z34" s="144"/>
      <c r="AA34" s="144"/>
      <c r="AB34" s="144"/>
      <c r="AC34" s="170"/>
    </row>
    <row r="35" spans="20:32" ht="16.5" customHeight="1" x14ac:dyDescent="0.2">
      <c r="T35" s="310"/>
      <c r="U35" s="175"/>
      <c r="V35" s="145"/>
      <c r="W35" s="170"/>
      <c r="X35" s="170"/>
      <c r="Y35" s="170"/>
      <c r="Z35" s="170"/>
      <c r="AA35" s="144"/>
      <c r="AB35" s="170"/>
      <c r="AC35" s="170"/>
    </row>
    <row r="36" spans="20:32" ht="15" customHeight="1" x14ac:dyDescent="0.2">
      <c r="T36" s="310"/>
      <c r="U36" s="144"/>
      <c r="V36" s="144"/>
      <c r="W36" s="144"/>
      <c r="X36" s="144"/>
      <c r="Y36" s="144"/>
      <c r="Z36" s="144"/>
      <c r="AA36" s="144"/>
      <c r="AB36" s="144"/>
      <c r="AC36" s="144"/>
      <c r="AD36" s="144"/>
      <c r="AE36" s="144"/>
      <c r="AF36" s="144"/>
    </row>
    <row r="37" spans="20:32" ht="16.5" customHeight="1" x14ac:dyDescent="0.2">
      <c r="T37" s="310"/>
      <c r="U37" s="175"/>
      <c r="V37" s="145"/>
      <c r="W37" s="170"/>
      <c r="X37" s="170"/>
      <c r="Y37" s="170"/>
      <c r="Z37" s="170"/>
      <c r="AA37" s="144"/>
      <c r="AB37" s="170"/>
      <c r="AC37" s="170"/>
    </row>
    <row r="38" spans="20:32" ht="16.5" customHeight="1" x14ac:dyDescent="0.2">
      <c r="U38" s="175"/>
      <c r="V38" s="145"/>
      <c r="W38" s="170"/>
      <c r="X38" s="170"/>
      <c r="Y38" s="170"/>
      <c r="Z38" s="170"/>
      <c r="AA38" s="144"/>
      <c r="AB38" s="170"/>
      <c r="AC38" s="170"/>
    </row>
    <row r="39" spans="20:32" ht="15" customHeight="1" x14ac:dyDescent="0.2">
      <c r="T39" s="309"/>
      <c r="U39" s="144"/>
      <c r="V39" s="144"/>
      <c r="W39" s="170"/>
      <c r="X39" s="170"/>
      <c r="Y39" s="170"/>
      <c r="Z39" s="170"/>
      <c r="AA39" s="144"/>
      <c r="AB39" s="170"/>
      <c r="AC39" s="170"/>
    </row>
    <row r="40" spans="20:32" ht="16.5" customHeight="1" x14ac:dyDescent="0.2">
      <c r="T40" s="310"/>
      <c r="U40" s="175"/>
      <c r="V40" s="145"/>
      <c r="W40" s="170"/>
      <c r="X40" s="170"/>
      <c r="Y40" s="170"/>
      <c r="Z40" s="170"/>
      <c r="AA40" s="144"/>
      <c r="AB40" s="170"/>
      <c r="AC40" s="170"/>
    </row>
    <row r="41" spans="20:32" ht="16.5" customHeight="1" x14ac:dyDescent="0.2">
      <c r="U41" s="175"/>
      <c r="V41" s="145"/>
      <c r="W41" s="170"/>
      <c r="X41" s="170"/>
      <c r="Y41" s="170"/>
      <c r="Z41" s="170"/>
      <c r="AA41" s="144"/>
      <c r="AB41" s="170"/>
      <c r="AC41" s="170"/>
    </row>
    <row r="42" spans="20:32" ht="15" customHeight="1" x14ac:dyDescent="0.2">
      <c r="T42" s="309"/>
      <c r="U42" s="144"/>
      <c r="V42" s="144"/>
      <c r="W42" s="144"/>
      <c r="X42" s="144"/>
      <c r="Y42" s="144"/>
      <c r="Z42" s="144"/>
      <c r="AA42" s="144"/>
      <c r="AB42" s="170"/>
      <c r="AC42" s="170"/>
    </row>
    <row r="43" spans="20:32" ht="16.5" customHeight="1" x14ac:dyDescent="0.2">
      <c r="T43" s="310"/>
      <c r="U43" s="175"/>
      <c r="V43" s="145"/>
      <c r="W43" s="170"/>
      <c r="X43" s="170"/>
      <c r="Y43" s="170"/>
      <c r="Z43" s="170"/>
      <c r="AA43" s="144"/>
      <c r="AB43" s="170"/>
      <c r="AC43" s="170"/>
    </row>
    <row r="44" spans="20:32" ht="15" customHeight="1" x14ac:dyDescent="0.2">
      <c r="X44" s="170"/>
      <c r="Y44" s="170"/>
      <c r="Z44" s="170"/>
      <c r="AA44" s="144"/>
      <c r="AB44" s="170"/>
      <c r="AC44" s="170"/>
    </row>
    <row r="45" spans="20:32" ht="15" customHeight="1" x14ac:dyDescent="0.2">
      <c r="T45" s="309"/>
      <c r="U45" s="144"/>
      <c r="V45" s="144"/>
      <c r="W45" s="144"/>
      <c r="X45" s="170"/>
      <c r="Y45" s="170"/>
      <c r="Z45" s="170"/>
      <c r="AA45" s="144"/>
      <c r="AB45" s="170"/>
      <c r="AC45" s="170"/>
    </row>
    <row r="46" spans="20:32" ht="16.5" customHeight="1" x14ac:dyDescent="0.2">
      <c r="T46" s="310"/>
      <c r="U46" s="175"/>
      <c r="V46" s="145"/>
      <c r="W46" s="170"/>
      <c r="X46" s="170"/>
      <c r="Y46" s="170"/>
      <c r="Z46" s="170"/>
      <c r="AA46" s="144"/>
      <c r="AB46" s="170"/>
      <c r="AC46" s="170"/>
    </row>
    <row r="47" spans="20:32" ht="16.5" customHeight="1" x14ac:dyDescent="0.2">
      <c r="U47" s="175"/>
      <c r="V47" s="145"/>
      <c r="W47" s="170"/>
      <c r="X47" s="170"/>
      <c r="Y47" s="170"/>
      <c r="Z47" s="170"/>
      <c r="AA47" s="144"/>
      <c r="AB47" s="170"/>
      <c r="AC47" s="170"/>
    </row>
    <row r="48" spans="20:32" ht="15" customHeight="1" x14ac:dyDescent="0.2">
      <c r="T48" s="309"/>
      <c r="U48" s="146"/>
      <c r="V48" s="146"/>
      <c r="W48" s="146"/>
      <c r="X48" s="170"/>
      <c r="Y48" s="170"/>
      <c r="Z48" s="170"/>
      <c r="AA48" s="144"/>
      <c r="AB48" s="170"/>
      <c r="AC48" s="170"/>
    </row>
    <row r="49" spans="20:29" ht="15" customHeight="1" x14ac:dyDescent="0.2">
      <c r="T49" s="310"/>
      <c r="U49" s="146"/>
      <c r="V49" s="146"/>
      <c r="W49" s="146"/>
      <c r="X49" s="170"/>
      <c r="Y49" s="170"/>
      <c r="Z49" s="170"/>
      <c r="AA49" s="144"/>
      <c r="AB49" s="170"/>
      <c r="AC49" s="170"/>
    </row>
    <row r="50" spans="20:29" ht="15" customHeight="1" x14ac:dyDescent="0.2">
      <c r="T50" s="310"/>
      <c r="U50" s="146"/>
      <c r="V50" s="170"/>
      <c r="W50" s="146"/>
      <c r="X50" s="170"/>
      <c r="Y50" s="170"/>
      <c r="Z50" s="170"/>
      <c r="AA50" s="144"/>
      <c r="AB50" s="170"/>
      <c r="AC50" s="170"/>
    </row>
    <row r="51" spans="20:29" ht="15" customHeight="1" x14ac:dyDescent="0.2">
      <c r="T51" s="310"/>
      <c r="U51" s="146"/>
      <c r="V51" s="146"/>
      <c r="W51" s="146"/>
      <c r="X51" s="170"/>
      <c r="Y51" s="170"/>
      <c r="Z51" s="170"/>
      <c r="AA51" s="144"/>
      <c r="AB51" s="170"/>
      <c r="AC51" s="170"/>
    </row>
    <row r="52" spans="20:29" ht="15" customHeight="1" x14ac:dyDescent="0.2">
      <c r="T52" s="310"/>
      <c r="U52" s="170"/>
      <c r="V52" s="170"/>
      <c r="W52" s="170"/>
      <c r="X52" s="170"/>
      <c r="Y52" s="170"/>
      <c r="Z52" s="170"/>
      <c r="AA52" s="144"/>
      <c r="AB52" s="170"/>
      <c r="AC52" s="170"/>
    </row>
    <row r="53" spans="20:29" ht="15" customHeight="1" x14ac:dyDescent="0.2">
      <c r="T53" s="310"/>
      <c r="U53" s="146"/>
      <c r="V53" s="146"/>
      <c r="W53" s="146"/>
      <c r="X53" s="170"/>
      <c r="Y53" s="170"/>
      <c r="Z53" s="170"/>
      <c r="AA53" s="144"/>
      <c r="AB53" s="170"/>
      <c r="AC53" s="170"/>
    </row>
    <row r="54" spans="20:29" ht="15" customHeight="1" x14ac:dyDescent="0.2">
      <c r="U54" s="146"/>
      <c r="V54" s="146"/>
      <c r="W54" s="146"/>
      <c r="X54" s="170"/>
      <c r="Y54" s="170"/>
      <c r="Z54" s="170"/>
      <c r="AA54" s="144"/>
      <c r="AB54" s="170"/>
      <c r="AC54" s="170"/>
    </row>
    <row r="55" spans="20:29" ht="15" customHeight="1" x14ac:dyDescent="0.2">
      <c r="T55" s="309"/>
      <c r="U55" s="170"/>
      <c r="V55" s="146"/>
      <c r="W55" s="62"/>
      <c r="X55" s="59"/>
      <c r="Y55" s="59"/>
      <c r="Z55" s="59"/>
      <c r="AA55" s="144"/>
      <c r="AB55" s="170"/>
      <c r="AC55" s="170"/>
    </row>
    <row r="56" spans="20:29" ht="15" customHeight="1" x14ac:dyDescent="0.2">
      <c r="T56" s="310"/>
      <c r="U56" s="146"/>
      <c r="V56" s="146"/>
      <c r="W56" s="146"/>
      <c r="X56" s="170"/>
      <c r="Y56" s="170"/>
      <c r="Z56" s="170"/>
      <c r="AA56" s="144"/>
      <c r="AB56" s="170"/>
      <c r="AC56" s="170"/>
    </row>
    <row r="57" spans="20:29" ht="15" customHeight="1" x14ac:dyDescent="0.2">
      <c r="U57" s="146"/>
      <c r="V57" s="146"/>
      <c r="W57" s="146"/>
      <c r="X57" s="170"/>
      <c r="Y57" s="170"/>
      <c r="Z57" s="170"/>
      <c r="AA57" s="144"/>
      <c r="AB57" s="170"/>
      <c r="AC57" s="170"/>
    </row>
    <row r="58" spans="20:29" ht="15" customHeight="1" x14ac:dyDescent="0.2">
      <c r="T58" s="309"/>
      <c r="U58" s="144"/>
      <c r="V58" s="146"/>
      <c r="W58" s="146"/>
      <c r="X58" s="170"/>
      <c r="Y58" s="170"/>
      <c r="Z58" s="170"/>
      <c r="AA58" s="144"/>
      <c r="AB58" s="170"/>
      <c r="AC58" s="170"/>
    </row>
    <row r="59" spans="20:29" ht="15" customHeight="1" x14ac:dyDescent="0.2">
      <c r="T59" s="310"/>
      <c r="U59" s="146"/>
      <c r="V59" s="146"/>
      <c r="W59" s="146"/>
      <c r="X59" s="170"/>
      <c r="Y59" s="170"/>
      <c r="Z59" s="170"/>
      <c r="AA59" s="144"/>
      <c r="AB59" s="170"/>
      <c r="AC59" s="170"/>
    </row>
    <row r="60" spans="20:29" ht="15" customHeight="1" x14ac:dyDescent="0.2">
      <c r="U60" s="146"/>
      <c r="V60" s="146"/>
      <c r="W60" s="146"/>
      <c r="X60" s="170"/>
      <c r="Y60" s="170"/>
      <c r="Z60" s="170"/>
      <c r="AA60" s="144"/>
      <c r="AB60" s="170"/>
      <c r="AC60" s="170"/>
    </row>
    <row r="61" spans="20:29" ht="15" customHeight="1" x14ac:dyDescent="0.2">
      <c r="T61" s="309"/>
      <c r="Y61" s="170"/>
      <c r="Z61" s="170"/>
      <c r="AA61" s="144"/>
      <c r="AB61" s="170"/>
      <c r="AC61" s="170"/>
    </row>
    <row r="62" spans="20:29" ht="15" customHeight="1" x14ac:dyDescent="0.2">
      <c r="T62" s="310"/>
      <c r="U62" s="146"/>
      <c r="V62" s="146"/>
      <c r="W62" s="146"/>
      <c r="X62" s="170"/>
      <c r="Y62" s="170"/>
      <c r="Z62" s="170"/>
      <c r="AA62" s="144"/>
      <c r="AB62" s="170"/>
      <c r="AC62" s="170"/>
    </row>
    <row r="63" spans="20:29" ht="15" customHeight="1" x14ac:dyDescent="0.2">
      <c r="U63" s="146"/>
      <c r="V63" s="146"/>
      <c r="W63" s="146"/>
      <c r="X63" s="170"/>
      <c r="Y63" s="170"/>
      <c r="Z63" s="170"/>
      <c r="AA63" s="144"/>
      <c r="AB63" s="170"/>
      <c r="AC63" s="170"/>
    </row>
    <row r="64" spans="20:29" ht="15" customHeight="1" x14ac:dyDescent="0.2">
      <c r="T64" s="309"/>
      <c r="U64" s="144"/>
      <c r="V64" s="144"/>
      <c r="Y64" s="170"/>
      <c r="Z64" s="170"/>
      <c r="AA64" s="144"/>
      <c r="AB64" s="170"/>
      <c r="AC64" s="170"/>
    </row>
    <row r="65" spans="20:37" ht="16.5" customHeight="1" x14ac:dyDescent="0.2">
      <c r="T65" s="310"/>
      <c r="U65" s="175"/>
      <c r="V65" s="145"/>
      <c r="Y65" s="170"/>
      <c r="Z65" s="170"/>
      <c r="AA65" s="144"/>
      <c r="AB65" s="170"/>
      <c r="AC65" s="170"/>
    </row>
    <row r="66" spans="20:37" ht="16.5" customHeight="1" x14ac:dyDescent="0.2">
      <c r="T66" s="310"/>
      <c r="U66" s="175"/>
      <c r="V66" s="175"/>
    </row>
    <row r="67" spans="20:37" ht="15" customHeight="1" x14ac:dyDescent="0.2">
      <c r="T67" s="310"/>
      <c r="AA67" s="144"/>
      <c r="AB67" s="144"/>
    </row>
    <row r="68" spans="20:37" ht="16.5" customHeight="1" x14ac:dyDescent="0.2">
      <c r="T68" s="310"/>
      <c r="X68" s="175"/>
      <c r="AA68" s="144"/>
      <c r="AB68" s="144"/>
      <c r="AC68" s="175"/>
      <c r="AD68" s="175"/>
      <c r="AE68" s="175"/>
      <c r="AF68" s="175"/>
      <c r="AG68" s="175"/>
      <c r="AH68" s="175"/>
      <c r="AI68" s="175"/>
      <c r="AJ68" s="175"/>
      <c r="AK68" s="175"/>
    </row>
    <row r="69" spans="20:37" ht="16.5" customHeight="1" x14ac:dyDescent="0.2">
      <c r="T69" s="310"/>
      <c r="X69" s="147"/>
      <c r="AA69" s="144"/>
      <c r="AB69" s="144"/>
      <c r="AC69" s="175"/>
      <c r="AD69" s="175"/>
      <c r="AE69" s="175"/>
      <c r="AF69" s="175"/>
      <c r="AG69" s="175"/>
      <c r="AH69" s="175"/>
      <c r="AI69" s="175"/>
      <c r="AJ69" s="175"/>
      <c r="AK69" s="175"/>
    </row>
    <row r="70" spans="20:37" ht="16.5" customHeight="1" x14ac:dyDescent="0.2">
      <c r="T70" s="310"/>
      <c r="X70" s="175"/>
      <c r="AA70" s="144"/>
      <c r="AB70" s="144"/>
      <c r="AC70" s="175"/>
      <c r="AD70" s="175"/>
      <c r="AE70" s="175"/>
      <c r="AF70" s="175"/>
      <c r="AG70" s="175"/>
      <c r="AH70" s="175"/>
      <c r="AI70" s="175"/>
      <c r="AJ70" s="175"/>
      <c r="AK70" s="175"/>
    </row>
    <row r="71" spans="20:37" ht="16.5" customHeight="1" x14ac:dyDescent="0.2">
      <c r="T71" s="310"/>
      <c r="X71" s="175"/>
      <c r="AA71" s="144"/>
      <c r="AB71" s="144"/>
      <c r="AC71" s="175"/>
      <c r="AD71" s="175"/>
      <c r="AE71" s="175"/>
      <c r="AF71" s="175"/>
      <c r="AG71" s="175"/>
      <c r="AH71" s="175"/>
      <c r="AI71" s="175"/>
      <c r="AJ71" s="175"/>
      <c r="AK71" s="175"/>
    </row>
    <row r="72" spans="20:37" ht="16.5" customHeight="1" x14ac:dyDescent="0.2">
      <c r="T72" s="310"/>
      <c r="X72" s="175"/>
      <c r="AA72" s="144"/>
      <c r="AB72" s="144"/>
      <c r="AC72" s="175"/>
      <c r="AD72" s="175"/>
      <c r="AE72" s="175"/>
      <c r="AF72" s="175"/>
      <c r="AG72" s="175"/>
      <c r="AH72" s="175"/>
      <c r="AI72" s="175"/>
      <c r="AJ72" s="175"/>
      <c r="AK72" s="175"/>
    </row>
    <row r="73" spans="20:37" ht="16.5" customHeight="1" x14ac:dyDescent="0.2">
      <c r="T73" s="310"/>
      <c r="X73" s="175"/>
      <c r="AA73" s="144"/>
      <c r="AB73" s="144"/>
      <c r="AC73" s="175"/>
      <c r="AD73" s="175"/>
      <c r="AE73" s="175"/>
      <c r="AF73" s="175"/>
      <c r="AG73" s="175"/>
      <c r="AH73" s="175"/>
      <c r="AI73" s="175"/>
      <c r="AJ73" s="175"/>
      <c r="AK73" s="175"/>
    </row>
    <row r="74" spans="20:37" ht="16.5" customHeight="1" x14ac:dyDescent="0.2">
      <c r="T74" s="310"/>
      <c r="X74" s="220"/>
      <c r="AA74" s="144"/>
      <c r="AB74" s="144"/>
      <c r="AC74" s="175"/>
      <c r="AD74" s="175"/>
      <c r="AE74" s="175"/>
      <c r="AF74" s="175"/>
      <c r="AG74" s="175"/>
      <c r="AH74" s="175"/>
      <c r="AI74" s="175"/>
      <c r="AJ74" s="175"/>
      <c r="AK74" s="175"/>
    </row>
    <row r="75" spans="20:37" ht="15" customHeight="1" x14ac:dyDescent="0.2">
      <c r="T75" s="310"/>
      <c r="X75" s="148"/>
      <c r="AA75" s="144"/>
      <c r="AB75" s="144"/>
    </row>
    <row r="76" spans="20:37" ht="15" customHeight="1" x14ac:dyDescent="0.2">
      <c r="T76" s="310"/>
      <c r="X76" s="148"/>
      <c r="AA76" s="144"/>
      <c r="AB76" s="144"/>
      <c r="AC76" s="182"/>
      <c r="AD76" s="182"/>
      <c r="AE76" s="182"/>
      <c r="AF76" s="182"/>
      <c r="AG76" s="182"/>
      <c r="AH76" s="182"/>
      <c r="AI76" s="182"/>
      <c r="AJ76" s="182"/>
      <c r="AK76" s="182"/>
    </row>
    <row r="77" spans="20:37" ht="15" customHeight="1" x14ac:dyDescent="0.2">
      <c r="T77" s="310"/>
      <c r="X77" s="148"/>
      <c r="AA77" s="144"/>
      <c r="AB77" s="144"/>
      <c r="AC77" s="187"/>
      <c r="AD77" s="187"/>
      <c r="AE77" s="187"/>
      <c r="AF77" s="187"/>
      <c r="AG77" s="187"/>
      <c r="AH77" s="187"/>
      <c r="AI77" s="187"/>
      <c r="AJ77" s="187"/>
      <c r="AK77" s="187"/>
    </row>
    <row r="78" spans="20:37" ht="15" customHeight="1" x14ac:dyDescent="0.2">
      <c r="T78" s="310"/>
      <c r="X78" s="148"/>
      <c r="AA78" s="144"/>
      <c r="AB78" s="144"/>
    </row>
    <row r="79" spans="20:37" ht="15" customHeight="1" x14ac:dyDescent="0.2">
      <c r="T79" s="310"/>
      <c r="X79" s="148"/>
      <c r="AA79" s="144"/>
      <c r="AB79" s="144"/>
    </row>
    <row r="80" spans="20:37" ht="15" customHeight="1" x14ac:dyDescent="0.2">
      <c r="T80" s="310"/>
      <c r="X80" s="148"/>
      <c r="AA80" s="144"/>
      <c r="AB80" s="144"/>
    </row>
    <row r="81" spans="20:28" ht="15" customHeight="1" x14ac:dyDescent="0.2">
      <c r="T81" s="310"/>
      <c r="X81" s="148"/>
      <c r="AA81" s="144"/>
      <c r="AB81" s="144"/>
    </row>
    <row r="82" spans="20:28" x14ac:dyDescent="0.2">
      <c r="T82" s="310"/>
    </row>
    <row r="83" spans="20:28" x14ac:dyDescent="0.2">
      <c r="T83" s="310"/>
    </row>
    <row r="84" spans="20:28" x14ac:dyDescent="0.2">
      <c r="T84" s="310"/>
    </row>
    <row r="85" spans="20:28" x14ac:dyDescent="0.2">
      <c r="T85" s="310"/>
    </row>
    <row r="86" spans="20:28" x14ac:dyDescent="0.2">
      <c r="T86" s="310"/>
    </row>
    <row r="87" spans="20:28" x14ac:dyDescent="0.2">
      <c r="T87" s="310"/>
    </row>
    <row r="88" spans="20:28" x14ac:dyDescent="0.2">
      <c r="T88" s="310"/>
    </row>
    <row r="89" spans="20:28" x14ac:dyDescent="0.2">
      <c r="T89" s="310"/>
    </row>
    <row r="90" spans="20:28" x14ac:dyDescent="0.2">
      <c r="T90" s="310"/>
    </row>
    <row r="91" spans="20:28" x14ac:dyDescent="0.2">
      <c r="T91" s="310"/>
    </row>
    <row r="92" spans="20:28" x14ac:dyDescent="0.2">
      <c r="T92" s="310"/>
    </row>
    <row r="93" spans="20:28" x14ac:dyDescent="0.2">
      <c r="T93" s="310"/>
    </row>
    <row r="94" spans="20:28" x14ac:dyDescent="0.2">
      <c r="T94" s="310"/>
    </row>
    <row r="95" spans="20:28" x14ac:dyDescent="0.2">
      <c r="T95" s="310"/>
    </row>
    <row r="96" spans="20:28" x14ac:dyDescent="0.2">
      <c r="T96" s="310"/>
    </row>
    <row r="97" spans="20:20" x14ac:dyDescent="0.2">
      <c r="T97" s="310"/>
    </row>
    <row r="98" spans="20:20" x14ac:dyDescent="0.2">
      <c r="T98" s="310"/>
    </row>
    <row r="99" spans="20:20" x14ac:dyDescent="0.2">
      <c r="T99" s="310"/>
    </row>
    <row r="100" spans="20:20" x14ac:dyDescent="0.2">
      <c r="T100" s="310"/>
    </row>
    <row r="101" spans="20:20" x14ac:dyDescent="0.2">
      <c r="T101" s="310"/>
    </row>
    <row r="102" spans="20:20" x14ac:dyDescent="0.2">
      <c r="T102" s="310"/>
    </row>
    <row r="103" spans="20:20" x14ac:dyDescent="0.2">
      <c r="T103" s="310"/>
    </row>
    <row r="104" spans="20:20" x14ac:dyDescent="0.2">
      <c r="T104" s="310"/>
    </row>
    <row r="105" spans="20:20" x14ac:dyDescent="0.2">
      <c r="T105" s="310"/>
    </row>
    <row r="106" spans="20:20" x14ac:dyDescent="0.2">
      <c r="T106" s="310"/>
    </row>
    <row r="107" spans="20:20" x14ac:dyDescent="0.2">
      <c r="T107" s="310"/>
    </row>
    <row r="108" spans="20:20" x14ac:dyDescent="0.2">
      <c r="T108" s="310"/>
    </row>
    <row r="109" spans="20:20" x14ac:dyDescent="0.2">
      <c r="T109" s="310"/>
    </row>
    <row r="110" spans="20:20" x14ac:dyDescent="0.2">
      <c r="T110" s="310"/>
    </row>
    <row r="111" spans="20:20" x14ac:dyDescent="0.2">
      <c r="T111" s="310"/>
    </row>
    <row r="112" spans="20:20" x14ac:dyDescent="0.2">
      <c r="T112" s="310"/>
    </row>
    <row r="113" spans="20:20" x14ac:dyDescent="0.2">
      <c r="T113" s="310"/>
    </row>
    <row r="114" spans="20:20" x14ac:dyDescent="0.2">
      <c r="T114" s="310"/>
    </row>
    <row r="115" spans="20:20" x14ac:dyDescent="0.2">
      <c r="T115" s="310"/>
    </row>
    <row r="116" spans="20:20" x14ac:dyDescent="0.2">
      <c r="T116" s="310"/>
    </row>
    <row r="117" spans="20:20" x14ac:dyDescent="0.2">
      <c r="T117" s="310"/>
    </row>
    <row r="118" spans="20:20" x14ac:dyDescent="0.2">
      <c r="T118" s="310"/>
    </row>
    <row r="119" spans="20:20" x14ac:dyDescent="0.2">
      <c r="T119" s="310"/>
    </row>
    <row r="120" spans="20:20" x14ac:dyDescent="0.2">
      <c r="T120" s="310"/>
    </row>
    <row r="121" spans="20:20" x14ac:dyDescent="0.2">
      <c r="T121" s="310"/>
    </row>
    <row r="122" spans="20:20" x14ac:dyDescent="0.2">
      <c r="T122" s="310"/>
    </row>
    <row r="123" spans="20:20" x14ac:dyDescent="0.2">
      <c r="T123" s="310"/>
    </row>
    <row r="124" spans="20:20" x14ac:dyDescent="0.2">
      <c r="T124" s="310"/>
    </row>
    <row r="125" spans="20:20" x14ac:dyDescent="0.2">
      <c r="T125" s="310"/>
    </row>
    <row r="126" spans="20:20" x14ac:dyDescent="0.2">
      <c r="T126" s="310"/>
    </row>
    <row r="127" spans="20:20" x14ac:dyDescent="0.2">
      <c r="T127" s="310"/>
    </row>
    <row r="128" spans="20:20" x14ac:dyDescent="0.2">
      <c r="T128" s="310"/>
    </row>
    <row r="129" spans="20:20" x14ac:dyDescent="0.2">
      <c r="T129" s="310"/>
    </row>
    <row r="130" spans="20:20" x14ac:dyDescent="0.2">
      <c r="T130" s="310"/>
    </row>
    <row r="131" spans="20:20" x14ac:dyDescent="0.2">
      <c r="T131" s="310"/>
    </row>
    <row r="132" spans="20:20" x14ac:dyDescent="0.2">
      <c r="T132" s="310"/>
    </row>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conditionalFormatting sqref="AA8:AG8">
    <cfRule type="expression" dxfId="2" priority="3">
      <formula>#REF!=1</formula>
    </cfRule>
  </conditionalFormatting>
  <conditionalFormatting sqref="X50:Y50">
    <cfRule type="expression" dxfId="1" priority="2">
      <formula>#REF!=1</formula>
    </cfRule>
  </conditionalFormatting>
  <conditionalFormatting sqref="U52:X52">
    <cfRule type="expression" dxfId="0" priority="1">
      <formula>#REF!=1</formula>
    </cfRule>
  </conditionalFormatting>
  <dataValidations count="1">
    <dataValidation type="list" allowBlank="1" showInputMessage="1" showErrorMessage="1" sqref="V6" xr:uid="{00000000-0002-0000-0200-000000000000}">
      <formula1>$AA$4:$AA$6</formula1>
    </dataValidation>
  </dataValidations>
  <pageMargins left="0.51181102362204722" right="0.51181102362204722" top="0.78740157480314965" bottom="0.78740157480314965" header="0.31496062992125978" footer="0.31496062992125978"/>
  <pageSetup paperSize="9" scale="66"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Planilha5">
    <tabColor rgb="FF00B050"/>
    <pageSetUpPr fitToPage="1"/>
  </sheetPr>
  <dimension ref="B1:AN132"/>
  <sheetViews>
    <sheetView topLeftCell="A16" workbookViewId="0">
      <selection activeCell="K14" sqref="K14"/>
    </sheetView>
  </sheetViews>
  <sheetFormatPr defaultColWidth="9.140625" defaultRowHeight="12.75" x14ac:dyDescent="0.2"/>
  <cols>
    <col min="1" max="1" width="9.140625" style="279" customWidth="1"/>
    <col min="2" max="2" width="8.7109375" style="279" customWidth="1"/>
    <col min="3" max="3" width="21.28515625" style="279" customWidth="1"/>
    <col min="4" max="6" width="8.7109375" style="279" customWidth="1"/>
    <col min="7" max="7" width="20.140625" style="279" bestFit="1" customWidth="1"/>
    <col min="8" max="8" width="19.5703125" style="279" bestFit="1" customWidth="1"/>
    <col min="9" max="9" width="20.140625" style="279" bestFit="1" customWidth="1"/>
    <col min="10" max="18" width="9.7109375" style="279" customWidth="1"/>
    <col min="19" max="19" width="9.140625" style="279" customWidth="1"/>
    <col min="20" max="20" width="17.42578125" style="170" customWidth="1"/>
    <col min="21" max="21" width="39.85546875" style="171" bestFit="1" customWidth="1"/>
    <col min="22" max="22" width="37.5703125" style="171" bestFit="1" customWidth="1"/>
    <col min="23" max="23" width="35.7109375" style="171" bestFit="1" customWidth="1"/>
    <col min="24" max="24" width="43.5703125" style="171" bestFit="1" customWidth="1"/>
    <col min="25" max="25" width="33.85546875" style="171" bestFit="1" customWidth="1"/>
    <col min="26" max="26" width="37.85546875" style="171" bestFit="1" customWidth="1"/>
    <col min="27" max="27" width="42.42578125" style="171" bestFit="1" customWidth="1"/>
    <col min="28" max="28" width="33.85546875" style="171" bestFit="1" customWidth="1"/>
    <col min="29" max="29" width="42.28515625" style="171" bestFit="1" customWidth="1"/>
    <col min="30" max="30" width="41.7109375" style="171" bestFit="1" customWidth="1"/>
    <col min="31" max="31" width="45.28515625" style="171" bestFit="1" customWidth="1"/>
    <col min="32" max="32" width="42.42578125" style="171" bestFit="1" customWidth="1"/>
    <col min="33" max="33" width="15.140625" style="171" bestFit="1" customWidth="1"/>
    <col min="34" max="34" width="24" style="171" bestFit="1" customWidth="1"/>
    <col min="35" max="35" width="23.28515625" style="171" customWidth="1"/>
    <col min="36" max="36" width="20.85546875" style="171" bestFit="1" customWidth="1"/>
    <col min="37" max="37" width="25.7109375" style="171" bestFit="1" customWidth="1"/>
    <col min="38" max="38" width="12.5703125" style="143" bestFit="1" customWidth="1"/>
    <col min="39" max="39" width="9.140625" style="143" customWidth="1"/>
    <col min="40" max="40" width="9.140625" style="171" customWidth="1"/>
    <col min="41" max="43" width="9.140625" style="279" customWidth="1"/>
    <col min="44" max="16384" width="9.140625" style="279"/>
  </cols>
  <sheetData>
    <row r="1" spans="2:40" ht="13.5" customHeight="1" thickBot="1" x14ac:dyDescent="0.25"/>
    <row r="2" spans="2:40" ht="15" customHeight="1" x14ac:dyDescent="0.2">
      <c r="B2" s="280"/>
      <c r="C2" s="281"/>
      <c r="D2" s="282" t="s">
        <v>137</v>
      </c>
      <c r="E2" s="283"/>
      <c r="F2" s="283"/>
      <c r="G2" s="283"/>
      <c r="H2" s="282" t="s">
        <v>138</v>
      </c>
      <c r="I2" s="282"/>
      <c r="J2" s="283"/>
      <c r="K2" s="282" t="s">
        <v>139</v>
      </c>
      <c r="L2" s="283"/>
      <c r="M2" s="282" t="s">
        <v>140</v>
      </c>
      <c r="N2" s="282"/>
      <c r="O2" s="283"/>
      <c r="P2" s="283"/>
      <c r="Q2" s="283" t="s">
        <v>141</v>
      </c>
      <c r="R2" s="284"/>
      <c r="T2" s="309"/>
      <c r="U2" s="170"/>
      <c r="V2" s="170"/>
      <c r="W2" s="170"/>
      <c r="X2" s="170"/>
      <c r="Y2" s="170"/>
      <c r="Z2" s="170"/>
      <c r="AA2" s="170"/>
      <c r="AB2" s="170"/>
      <c r="AC2" s="170"/>
    </row>
    <row r="3" spans="2:40" ht="17.25" customHeight="1" thickBot="1" x14ac:dyDescent="0.3">
      <c r="B3" s="285"/>
      <c r="C3" s="286"/>
      <c r="D3" s="354" t="s">
        <v>17</v>
      </c>
      <c r="E3" s="355"/>
      <c r="F3" s="355"/>
      <c r="G3" s="355"/>
      <c r="H3" s="354" t="s">
        <v>3</v>
      </c>
      <c r="I3" s="355"/>
      <c r="J3" s="355"/>
      <c r="K3" s="287" t="s">
        <v>19</v>
      </c>
      <c r="L3" s="288"/>
      <c r="M3" s="289" t="s">
        <v>18</v>
      </c>
      <c r="N3" s="290"/>
      <c r="O3" s="290"/>
      <c r="P3" s="291"/>
      <c r="Q3" s="362">
        <f ca="1">TODAY()</f>
        <v>44907</v>
      </c>
      <c r="R3" s="321"/>
      <c r="T3" s="310"/>
      <c r="U3" s="170"/>
      <c r="V3" s="170"/>
      <c r="W3" s="170"/>
      <c r="X3" s="170"/>
      <c r="Y3" s="170"/>
      <c r="Z3" s="170"/>
      <c r="AA3" s="144"/>
      <c r="AB3" s="170"/>
      <c r="AC3" s="170"/>
      <c r="AN3" s="175"/>
    </row>
    <row r="4" spans="2:40" ht="17.25" customHeight="1" thickBot="1" x14ac:dyDescent="0.3">
      <c r="B4" s="292"/>
      <c r="C4" s="293"/>
      <c r="D4" s="361" t="s">
        <v>179</v>
      </c>
      <c r="E4" s="316"/>
      <c r="F4" s="294"/>
      <c r="G4" s="294"/>
      <c r="H4" s="295"/>
      <c r="I4" s="295"/>
      <c r="J4" s="295"/>
      <c r="K4" s="295"/>
      <c r="L4" s="295"/>
      <c r="M4" s="295"/>
      <c r="N4" s="295"/>
      <c r="O4" s="296"/>
      <c r="P4" s="296"/>
      <c r="Q4" s="296"/>
      <c r="R4" s="297"/>
      <c r="T4" s="175"/>
      <c r="U4" s="170"/>
      <c r="V4" s="170"/>
      <c r="W4" s="170"/>
      <c r="X4" s="170"/>
      <c r="Y4" s="170"/>
      <c r="Z4" s="170"/>
      <c r="AA4" s="144"/>
      <c r="AB4" s="170"/>
      <c r="AC4" s="170"/>
      <c r="AN4" s="175"/>
    </row>
    <row r="5" spans="2:40" ht="24.95" customHeight="1" x14ac:dyDescent="0.2">
      <c r="B5" s="360" t="s">
        <v>143</v>
      </c>
      <c r="C5" s="16"/>
      <c r="D5" s="15" t="s">
        <v>144</v>
      </c>
      <c r="E5" s="15" t="s">
        <v>145</v>
      </c>
      <c r="F5" s="14" t="s">
        <v>146</v>
      </c>
      <c r="G5" s="298" t="s">
        <v>180</v>
      </c>
      <c r="H5" s="298" t="s">
        <v>181</v>
      </c>
      <c r="I5" s="298" t="s">
        <v>182</v>
      </c>
      <c r="J5" s="299">
        <v>4</v>
      </c>
      <c r="K5" s="299">
        <v>5</v>
      </c>
      <c r="L5" s="299">
        <v>6</v>
      </c>
      <c r="M5" s="299">
        <v>7</v>
      </c>
      <c r="N5" s="299">
        <v>8</v>
      </c>
      <c r="O5" s="299">
        <v>9</v>
      </c>
      <c r="P5" s="299">
        <v>10</v>
      </c>
      <c r="Q5" s="299">
        <v>11</v>
      </c>
      <c r="R5" s="300">
        <v>12</v>
      </c>
      <c r="T5" s="309"/>
      <c r="U5" s="144"/>
      <c r="V5" s="144"/>
      <c r="W5" s="144"/>
      <c r="X5" s="144"/>
      <c r="Y5" s="144"/>
      <c r="Z5" s="144"/>
      <c r="AA5" s="144"/>
      <c r="AB5" s="170"/>
      <c r="AC5" s="170"/>
      <c r="AN5" s="175"/>
    </row>
    <row r="6" spans="2:40" ht="24.95" customHeight="1" x14ac:dyDescent="0.2">
      <c r="B6" s="357"/>
      <c r="C6" s="13" t="str">
        <f>'BOBINAGEM C1'!C22</f>
        <v>Fibra V. interna</v>
      </c>
      <c r="D6" s="141">
        <f>E6*(1-($D$29/100))</f>
        <v>930.19639999999993</v>
      </c>
      <c r="E6" s="20">
        <v>949.18</v>
      </c>
      <c r="F6" s="141">
        <f>E6*(1+($D$29/100))</f>
        <v>968.16359999999997</v>
      </c>
      <c r="G6" s="24"/>
      <c r="H6" s="25"/>
      <c r="I6" s="25"/>
      <c r="J6" s="31"/>
      <c r="K6" s="23"/>
      <c r="L6" s="31"/>
      <c r="M6" s="23"/>
      <c r="N6" s="23"/>
      <c r="O6" s="22"/>
      <c r="P6" s="22"/>
      <c r="Q6" s="22"/>
      <c r="R6" s="21"/>
      <c r="T6" s="310"/>
      <c r="U6" s="175"/>
      <c r="V6" s="175"/>
      <c r="W6" s="170"/>
      <c r="X6" s="170"/>
      <c r="Y6" s="170"/>
      <c r="Z6" s="170"/>
      <c r="AA6" s="144"/>
      <c r="AB6" s="170"/>
      <c r="AC6" s="170"/>
      <c r="AN6" s="175"/>
    </row>
    <row r="7" spans="2:40" ht="24.95" customHeight="1" x14ac:dyDescent="0.2">
      <c r="B7" s="357"/>
      <c r="C7" s="13" t="str">
        <f>'BOBINAGEM C1'!C24</f>
        <v>Altura da camada</v>
      </c>
      <c r="D7" s="141">
        <f>E7*(1-($D$29/100))</f>
        <v>300.1921888</v>
      </c>
      <c r="E7" s="20">
        <v>306.31855999999999</v>
      </c>
      <c r="F7" s="141">
        <f>E7*(1+($D$29/100))</f>
        <v>312.44493119999998</v>
      </c>
      <c r="G7" s="26"/>
      <c r="H7" s="27"/>
      <c r="I7" s="27"/>
      <c r="J7" s="32"/>
      <c r="K7" s="10"/>
      <c r="L7" s="32"/>
      <c r="M7" s="10"/>
      <c r="N7" s="10"/>
      <c r="O7" s="9"/>
      <c r="P7" s="9"/>
      <c r="Q7" s="9"/>
      <c r="R7" s="8"/>
      <c r="T7" s="175"/>
      <c r="U7" s="175"/>
      <c r="V7" s="175"/>
      <c r="W7" s="170"/>
      <c r="X7" s="170"/>
      <c r="Y7" s="170"/>
      <c r="Z7" s="170"/>
      <c r="AA7" s="144"/>
      <c r="AB7" s="170"/>
      <c r="AC7" s="170"/>
      <c r="AN7" s="175"/>
    </row>
    <row r="8" spans="2:40" ht="24.95" customHeight="1" thickBot="1" x14ac:dyDescent="0.25">
      <c r="B8" s="357"/>
      <c r="C8" s="7" t="str">
        <f>'BOBINAGEM C1'!C26</f>
        <v>Perimetro</v>
      </c>
      <c r="D8" s="141">
        <f>E8*(1-($D$29/100))</f>
        <v>3154.571833</v>
      </c>
      <c r="E8" s="20">
        <v>3218.9508500000002</v>
      </c>
      <c r="F8" s="141">
        <f>E8*(1+($D$29/100))</f>
        <v>3283.3298670000004</v>
      </c>
      <c r="G8" s="28"/>
      <c r="H8" s="29"/>
      <c r="I8" s="29"/>
      <c r="J8" s="33"/>
      <c r="K8" s="19"/>
      <c r="L8" s="33"/>
      <c r="M8" s="19"/>
      <c r="N8" s="19"/>
      <c r="O8" s="18"/>
      <c r="P8" s="18"/>
      <c r="Q8" s="18"/>
      <c r="R8" s="17"/>
      <c r="T8" s="309"/>
      <c r="U8" s="144"/>
      <c r="V8" s="144"/>
      <c r="W8" s="144"/>
      <c r="X8" s="144"/>
      <c r="Y8" s="144"/>
      <c r="Z8" s="144"/>
      <c r="AA8" s="144"/>
      <c r="AB8" s="144"/>
      <c r="AC8" s="144"/>
      <c r="AD8" s="144"/>
      <c r="AE8" s="144"/>
      <c r="AF8" s="144"/>
      <c r="AG8" s="144"/>
      <c r="AH8" s="144"/>
      <c r="AI8" s="144"/>
      <c r="AJ8" s="144"/>
      <c r="AN8" s="175"/>
    </row>
    <row r="9" spans="2:40" ht="24.95" customHeight="1" x14ac:dyDescent="0.2">
      <c r="B9" s="356" t="s">
        <v>150</v>
      </c>
      <c r="C9" s="16"/>
      <c r="D9" s="15" t="s">
        <v>144</v>
      </c>
      <c r="E9" s="15" t="s">
        <v>145</v>
      </c>
      <c r="F9" s="14" t="s">
        <v>146</v>
      </c>
      <c r="G9" s="298" t="s">
        <v>180</v>
      </c>
      <c r="H9" s="298" t="s">
        <v>181</v>
      </c>
      <c r="I9" s="298" t="s">
        <v>182</v>
      </c>
      <c r="J9" s="299">
        <v>4</v>
      </c>
      <c r="K9" s="299">
        <v>5</v>
      </c>
      <c r="L9" s="299">
        <v>6</v>
      </c>
      <c r="M9" s="299">
        <v>7</v>
      </c>
      <c r="N9" s="299">
        <v>8</v>
      </c>
      <c r="O9" s="299">
        <v>9</v>
      </c>
      <c r="P9" s="299">
        <v>10</v>
      </c>
      <c r="Q9" s="299">
        <v>11</v>
      </c>
      <c r="R9" s="300">
        <v>12</v>
      </c>
      <c r="T9" s="310"/>
      <c r="U9" s="175"/>
      <c r="V9" s="145"/>
      <c r="W9" s="170"/>
      <c r="X9" s="170"/>
      <c r="Y9" s="170"/>
      <c r="Z9" s="170"/>
      <c r="AA9" s="144"/>
      <c r="AB9" s="170"/>
      <c r="AC9" s="170"/>
      <c r="AN9" s="175"/>
    </row>
    <row r="10" spans="2:40" ht="24.95" customHeight="1" x14ac:dyDescent="0.2">
      <c r="B10" s="357"/>
      <c r="C10" s="13" t="str">
        <f>C7</f>
        <v>Altura da camada</v>
      </c>
      <c r="D10" s="141">
        <f>E10*(1-($D$29/100))</f>
        <v>296.7543488</v>
      </c>
      <c r="E10" s="20">
        <v>302.81056000000001</v>
      </c>
      <c r="F10" s="141">
        <f>E10*(1+($D$29/100))</f>
        <v>308.86677120000002</v>
      </c>
      <c r="G10" s="26"/>
      <c r="H10" s="27"/>
      <c r="I10" s="27"/>
      <c r="J10" s="32"/>
      <c r="K10" s="10"/>
      <c r="L10" s="32"/>
      <c r="M10" s="10"/>
      <c r="N10" s="10"/>
      <c r="O10" s="9"/>
      <c r="P10" s="9"/>
      <c r="Q10" s="9"/>
      <c r="R10" s="8"/>
      <c r="U10" s="175"/>
      <c r="V10" s="145"/>
      <c r="W10" s="170"/>
      <c r="X10" s="170"/>
      <c r="Y10" s="170"/>
      <c r="Z10" s="170"/>
      <c r="AA10" s="144"/>
      <c r="AB10" s="170"/>
      <c r="AC10" s="170"/>
    </row>
    <row r="11" spans="2:40" ht="24.95" customHeight="1" thickBot="1" x14ac:dyDescent="0.25">
      <c r="B11" s="357"/>
      <c r="C11" s="7" t="str">
        <f>C8</f>
        <v>Perimetro</v>
      </c>
      <c r="D11" s="141">
        <f>E11*(1-($D$29/100))</f>
        <v>3173.2784944</v>
      </c>
      <c r="E11" s="20">
        <v>3238.03928</v>
      </c>
      <c r="F11" s="141">
        <f>E11*(1+($D$29/100))</f>
        <v>3302.8000655999999</v>
      </c>
      <c r="G11" s="28"/>
      <c r="H11" s="29"/>
      <c r="I11" s="29"/>
      <c r="J11" s="33"/>
      <c r="K11" s="19"/>
      <c r="L11" s="33"/>
      <c r="M11" s="19"/>
      <c r="N11" s="19"/>
      <c r="O11" s="18"/>
      <c r="P11" s="18"/>
      <c r="Q11" s="18"/>
      <c r="R11" s="17"/>
      <c r="T11" s="309"/>
      <c r="U11" s="144"/>
      <c r="V11" s="144"/>
      <c r="W11" s="144"/>
      <c r="X11" s="144"/>
      <c r="Y11" s="144"/>
      <c r="Z11" s="144"/>
      <c r="AA11" s="144"/>
      <c r="AB11" s="182"/>
      <c r="AC11" s="182"/>
      <c r="AD11" s="182"/>
      <c r="AE11" s="182"/>
      <c r="AF11" s="182"/>
      <c r="AG11" s="182"/>
      <c r="AH11" s="182"/>
      <c r="AI11" s="182"/>
      <c r="AN11" s="182"/>
    </row>
    <row r="12" spans="2:40" ht="24.95" customHeight="1" x14ac:dyDescent="0.2">
      <c r="B12" s="356" t="s">
        <v>151</v>
      </c>
      <c r="C12" s="16"/>
      <c r="D12" s="15" t="s">
        <v>144</v>
      </c>
      <c r="E12" s="15" t="s">
        <v>145</v>
      </c>
      <c r="F12" s="14" t="s">
        <v>146</v>
      </c>
      <c r="G12" s="298" t="s">
        <v>180</v>
      </c>
      <c r="H12" s="298" t="s">
        <v>181</v>
      </c>
      <c r="I12" s="298" t="s">
        <v>182</v>
      </c>
      <c r="J12" s="299">
        <v>4</v>
      </c>
      <c r="K12" s="299">
        <v>5</v>
      </c>
      <c r="L12" s="299">
        <v>6</v>
      </c>
      <c r="M12" s="299">
        <v>7</v>
      </c>
      <c r="N12" s="299">
        <v>8</v>
      </c>
      <c r="O12" s="299">
        <v>9</v>
      </c>
      <c r="P12" s="299">
        <v>10</v>
      </c>
      <c r="Q12" s="299">
        <v>11</v>
      </c>
      <c r="R12" s="300">
        <v>12</v>
      </c>
      <c r="T12" s="310"/>
      <c r="U12" s="175"/>
      <c r="V12" s="145"/>
      <c r="W12" s="170"/>
      <c r="X12" s="170"/>
      <c r="AB12" s="187"/>
      <c r="AC12" s="187"/>
      <c r="AD12" s="187"/>
      <c r="AE12" s="187"/>
      <c r="AF12" s="187"/>
      <c r="AG12" s="187"/>
      <c r="AH12" s="187"/>
      <c r="AI12" s="187"/>
      <c r="AN12" s="187"/>
    </row>
    <row r="13" spans="2:40" ht="24.95" customHeight="1" x14ac:dyDescent="0.2">
      <c r="B13" s="357"/>
      <c r="C13" s="13" t="str">
        <f>C10</f>
        <v>Altura da camada</v>
      </c>
      <c r="D13" s="141">
        <f>E13*(1-($D$29/100))</f>
        <v>294.48537439999996</v>
      </c>
      <c r="E13" s="20">
        <v>300.49527999999998</v>
      </c>
      <c r="F13" s="141">
        <f>E13*(1+($D$29/100))</f>
        <v>306.5051856</v>
      </c>
      <c r="G13" s="26"/>
      <c r="H13" s="27"/>
      <c r="I13" s="27"/>
      <c r="J13" s="32"/>
      <c r="K13" s="10"/>
      <c r="L13" s="32"/>
      <c r="M13" s="10"/>
      <c r="N13" s="10"/>
      <c r="O13" s="9"/>
      <c r="P13" s="9"/>
      <c r="Q13" s="9"/>
      <c r="R13" s="8"/>
      <c r="U13" s="175"/>
      <c r="V13" s="145"/>
      <c r="W13" s="170"/>
      <c r="X13" s="170"/>
      <c r="Y13" s="170"/>
      <c r="Z13" s="170"/>
      <c r="AA13" s="144"/>
      <c r="AB13" s="170"/>
      <c r="AC13" s="170"/>
      <c r="AN13" s="187"/>
    </row>
    <row r="14" spans="2:40" ht="24.95" customHeight="1" thickBot="1" x14ac:dyDescent="0.25">
      <c r="B14" s="357"/>
      <c r="C14" s="7" t="str">
        <f>C11</f>
        <v>Perimetro</v>
      </c>
      <c r="D14" s="141">
        <f>E14*(1-($D$29/100))</f>
        <v>3191.985146</v>
      </c>
      <c r="E14" s="20">
        <v>3257.1277</v>
      </c>
      <c r="F14" s="141">
        <f>E14*(1+($D$29/100))</f>
        <v>3322.270254</v>
      </c>
      <c r="G14" s="28"/>
      <c r="H14" s="29"/>
      <c r="I14" s="29"/>
      <c r="J14" s="33"/>
      <c r="K14" s="19"/>
      <c r="L14" s="33"/>
      <c r="M14" s="19"/>
      <c r="N14" s="19"/>
      <c r="O14" s="18"/>
      <c r="P14" s="18"/>
      <c r="Q14" s="18"/>
      <c r="R14" s="17"/>
      <c r="T14" s="309"/>
      <c r="U14" s="144"/>
      <c r="V14" s="144"/>
      <c r="W14" s="144"/>
      <c r="X14" s="144"/>
      <c r="Y14" s="144"/>
      <c r="Z14" s="144"/>
      <c r="AA14" s="144"/>
      <c r="AB14" s="144"/>
      <c r="AN14" s="187"/>
    </row>
    <row r="15" spans="2:40" ht="24.95" customHeight="1" x14ac:dyDescent="0.2">
      <c r="B15" s="356" t="s">
        <v>152</v>
      </c>
      <c r="C15" s="16"/>
      <c r="D15" s="15" t="s">
        <v>144</v>
      </c>
      <c r="E15" s="15" t="s">
        <v>145</v>
      </c>
      <c r="F15" s="14" t="s">
        <v>146</v>
      </c>
      <c r="G15" s="298"/>
      <c r="H15" s="298"/>
      <c r="I15" s="298"/>
      <c r="J15" s="299">
        <v>4</v>
      </c>
      <c r="K15" s="299">
        <v>5</v>
      </c>
      <c r="L15" s="299">
        <v>6</v>
      </c>
      <c r="M15" s="299">
        <v>7</v>
      </c>
      <c r="N15" s="299">
        <v>8</v>
      </c>
      <c r="O15" s="299">
        <v>9</v>
      </c>
      <c r="P15" s="299">
        <v>10</v>
      </c>
      <c r="Q15" s="299">
        <v>11</v>
      </c>
      <c r="R15" s="300">
        <v>12</v>
      </c>
      <c r="T15" s="310"/>
      <c r="U15" s="170"/>
      <c r="V15" s="170"/>
      <c r="W15" s="144"/>
      <c r="X15" s="170"/>
      <c r="Y15" s="170"/>
      <c r="AN15" s="187"/>
    </row>
    <row r="16" spans="2:40" ht="24.95" customHeight="1" x14ac:dyDescent="0.2">
      <c r="B16" s="357"/>
      <c r="C16" s="13" t="str">
        <f>C13</f>
        <v>Altura da camada</v>
      </c>
      <c r="D16" s="141">
        <f>E16*(1-($D$29/100))</f>
        <v>0</v>
      </c>
      <c r="E16" s="20"/>
      <c r="F16" s="141">
        <f>E16*(1+($D$29/100))</f>
        <v>0</v>
      </c>
      <c r="G16" s="26"/>
      <c r="H16" s="27"/>
      <c r="I16" s="27"/>
      <c r="J16" s="32"/>
      <c r="K16" s="10"/>
      <c r="L16" s="32"/>
      <c r="M16" s="10"/>
      <c r="N16" s="10"/>
      <c r="O16" s="9"/>
      <c r="P16" s="9"/>
      <c r="Q16" s="9"/>
      <c r="R16" s="8"/>
      <c r="U16" s="175"/>
      <c r="V16" s="145"/>
      <c r="W16" s="170"/>
      <c r="X16" s="170"/>
      <c r="Y16" s="170"/>
      <c r="Z16" s="170"/>
      <c r="AA16" s="144"/>
      <c r="AB16" s="170"/>
      <c r="AC16" s="170"/>
    </row>
    <row r="17" spans="2:29" ht="24.95" customHeight="1" thickBot="1" x14ac:dyDescent="0.25">
      <c r="B17" s="357"/>
      <c r="C17" s="7" t="str">
        <f>C14</f>
        <v>Perimetro</v>
      </c>
      <c r="D17" s="141">
        <f>E17*(1-($D$29/100))</f>
        <v>0</v>
      </c>
      <c r="E17" s="20"/>
      <c r="F17" s="141">
        <f>E17*(1+($D$29/100))</f>
        <v>0</v>
      </c>
      <c r="G17" s="28"/>
      <c r="H17" s="29"/>
      <c r="I17" s="29"/>
      <c r="J17" s="33"/>
      <c r="K17" s="19"/>
      <c r="L17" s="33"/>
      <c r="M17" s="19"/>
      <c r="N17" s="19"/>
      <c r="O17" s="18"/>
      <c r="P17" s="18"/>
      <c r="Q17" s="18"/>
      <c r="R17" s="17"/>
      <c r="T17" s="309"/>
      <c r="U17" s="144"/>
      <c r="V17" s="144"/>
      <c r="W17" s="144"/>
      <c r="X17" s="170"/>
      <c r="Y17" s="170"/>
      <c r="Z17" s="170"/>
      <c r="AA17" s="144"/>
      <c r="AB17" s="170"/>
      <c r="AC17" s="170"/>
    </row>
    <row r="18" spans="2:29" ht="24.95" customHeight="1" x14ac:dyDescent="0.2">
      <c r="B18" s="356" t="s">
        <v>153</v>
      </c>
      <c r="C18" s="16"/>
      <c r="D18" s="15" t="s">
        <v>144</v>
      </c>
      <c r="E18" s="15" t="s">
        <v>145</v>
      </c>
      <c r="F18" s="14" t="s">
        <v>146</v>
      </c>
      <c r="G18" s="298"/>
      <c r="H18" s="298"/>
      <c r="I18" s="298"/>
      <c r="J18" s="299">
        <v>4</v>
      </c>
      <c r="K18" s="299">
        <v>5</v>
      </c>
      <c r="L18" s="299">
        <v>6</v>
      </c>
      <c r="M18" s="299">
        <v>7</v>
      </c>
      <c r="N18" s="299">
        <v>8</v>
      </c>
      <c r="O18" s="299">
        <v>9</v>
      </c>
      <c r="P18" s="299">
        <v>10</v>
      </c>
      <c r="Q18" s="299">
        <v>11</v>
      </c>
      <c r="R18" s="300">
        <v>12</v>
      </c>
      <c r="T18" s="310"/>
      <c r="U18" s="175"/>
      <c r="V18" s="145"/>
      <c r="W18" s="170"/>
      <c r="X18" s="170"/>
      <c r="Y18" s="170"/>
      <c r="Z18" s="170"/>
      <c r="AA18" s="144"/>
      <c r="AB18" s="170"/>
      <c r="AC18" s="170"/>
    </row>
    <row r="19" spans="2:29" ht="24.95" customHeight="1" x14ac:dyDescent="0.2">
      <c r="B19" s="357"/>
      <c r="C19" s="13" t="str">
        <f>C16</f>
        <v>Altura da camada</v>
      </c>
      <c r="D19" s="141">
        <f>E19*(1-($D$29/100))</f>
        <v>0</v>
      </c>
      <c r="E19" s="20"/>
      <c r="F19" s="141">
        <f>E19*(1+($D$29/100))</f>
        <v>0</v>
      </c>
      <c r="G19" s="26"/>
      <c r="H19" s="27"/>
      <c r="I19" s="27"/>
      <c r="J19" s="32"/>
      <c r="K19" s="10"/>
      <c r="L19" s="32"/>
      <c r="M19" s="10"/>
      <c r="N19" s="10"/>
      <c r="O19" s="9"/>
      <c r="P19" s="9"/>
      <c r="Q19" s="9"/>
      <c r="R19" s="8"/>
      <c r="U19" s="175"/>
      <c r="V19" s="145"/>
      <c r="W19" s="170"/>
      <c r="X19" s="170"/>
      <c r="Y19" s="170"/>
      <c r="Z19" s="170"/>
      <c r="AA19" s="144"/>
      <c r="AB19" s="170"/>
      <c r="AC19" s="170"/>
    </row>
    <row r="20" spans="2:29" ht="24.95" customHeight="1" thickBot="1" x14ac:dyDescent="0.25">
      <c r="B20" s="357"/>
      <c r="C20" s="7" t="str">
        <f>C17</f>
        <v>Perimetro</v>
      </c>
      <c r="D20" s="141">
        <f>E20*(1-($D$29/100))</f>
        <v>0</v>
      </c>
      <c r="E20" s="20"/>
      <c r="F20" s="141">
        <f>E20*(1+($D$29/100))</f>
        <v>0</v>
      </c>
      <c r="G20" s="28"/>
      <c r="H20" s="29"/>
      <c r="I20" s="29"/>
      <c r="J20" s="33"/>
      <c r="K20" s="19"/>
      <c r="L20" s="33"/>
      <c r="M20" s="19"/>
      <c r="N20" s="19"/>
      <c r="O20" s="18"/>
      <c r="P20" s="18"/>
      <c r="Q20" s="18"/>
      <c r="R20" s="17"/>
      <c r="T20" s="309"/>
      <c r="U20" s="144"/>
      <c r="V20" s="144"/>
      <c r="W20" s="144"/>
      <c r="X20" s="144"/>
      <c r="Y20" s="170"/>
      <c r="Z20" s="170"/>
      <c r="AA20" s="144"/>
      <c r="AB20" s="170"/>
      <c r="AC20" s="170"/>
    </row>
    <row r="21" spans="2:29" ht="24.95" customHeight="1" x14ac:dyDescent="0.2">
      <c r="B21" s="356" t="s">
        <v>154</v>
      </c>
      <c r="C21" s="16"/>
      <c r="D21" s="15" t="s">
        <v>144</v>
      </c>
      <c r="E21" s="15" t="s">
        <v>145</v>
      </c>
      <c r="F21" s="14" t="s">
        <v>146</v>
      </c>
      <c r="G21" s="298"/>
      <c r="H21" s="298"/>
      <c r="I21" s="298"/>
      <c r="J21" s="299">
        <v>4</v>
      </c>
      <c r="K21" s="299">
        <v>5</v>
      </c>
      <c r="L21" s="299">
        <v>6</v>
      </c>
      <c r="M21" s="299">
        <v>7</v>
      </c>
      <c r="N21" s="299">
        <v>8</v>
      </c>
      <c r="O21" s="299">
        <v>9</v>
      </c>
      <c r="P21" s="299">
        <v>10</v>
      </c>
      <c r="Q21" s="299">
        <v>11</v>
      </c>
      <c r="R21" s="300">
        <v>12</v>
      </c>
      <c r="T21" s="310"/>
      <c r="U21" s="175"/>
      <c r="V21" s="145"/>
      <c r="W21" s="170"/>
      <c r="X21" s="170"/>
      <c r="Y21" s="170"/>
      <c r="Z21" s="170"/>
      <c r="AA21" s="144"/>
      <c r="AB21" s="170"/>
      <c r="AC21" s="170"/>
    </row>
    <row r="22" spans="2:29" ht="24.95" customHeight="1" x14ac:dyDescent="0.2">
      <c r="B22" s="357"/>
      <c r="C22" s="13" t="str">
        <f>C19</f>
        <v>Altura da camada</v>
      </c>
      <c r="D22" s="141">
        <f>E22*(1-($D$29/100))</f>
        <v>0</v>
      </c>
      <c r="E22" s="20"/>
      <c r="F22" s="141">
        <f>E22*(1+($D$29/100))</f>
        <v>0</v>
      </c>
      <c r="G22" s="12"/>
      <c r="H22" s="11"/>
      <c r="I22" s="11"/>
      <c r="J22" s="32"/>
      <c r="K22" s="10"/>
      <c r="L22" s="10"/>
      <c r="M22" s="10"/>
      <c r="N22" s="10"/>
      <c r="O22" s="9"/>
      <c r="P22" s="9"/>
      <c r="Q22" s="9"/>
      <c r="R22" s="8"/>
      <c r="T22" s="310"/>
      <c r="U22" s="144"/>
      <c r="V22" s="144"/>
      <c r="W22" s="144"/>
      <c r="X22" s="144"/>
      <c r="Y22" s="170"/>
      <c r="Z22" s="170"/>
      <c r="AA22" s="144"/>
      <c r="AB22" s="170"/>
      <c r="AC22" s="170"/>
    </row>
    <row r="23" spans="2:29" ht="24.95" customHeight="1" thickBot="1" x14ac:dyDescent="0.25">
      <c r="B23" s="357"/>
      <c r="C23" s="7" t="str">
        <f>C20</f>
        <v>Perimetro</v>
      </c>
      <c r="D23" s="141">
        <f>E23*(1-($D$29/100))</f>
        <v>0</v>
      </c>
      <c r="E23" s="20"/>
      <c r="F23" s="141">
        <f>E23*(1+($D$29/100))</f>
        <v>0</v>
      </c>
      <c r="G23" s="6"/>
      <c r="H23" s="5"/>
      <c r="I23" s="5"/>
      <c r="J23" s="6"/>
      <c r="K23" s="5"/>
      <c r="L23" s="5"/>
      <c r="M23" s="4"/>
      <c r="N23" s="4"/>
      <c r="O23" s="3"/>
      <c r="P23" s="3"/>
      <c r="Q23" s="3"/>
      <c r="R23" s="2"/>
      <c r="T23" s="310"/>
      <c r="U23" s="175"/>
      <c r="V23" s="145"/>
      <c r="W23" s="170"/>
      <c r="X23" s="170"/>
      <c r="Y23" s="170"/>
      <c r="Z23" s="170"/>
      <c r="AA23" s="144"/>
      <c r="AB23" s="170"/>
      <c r="AC23" s="170"/>
    </row>
    <row r="24" spans="2:29" ht="24.95" customHeight="1" x14ac:dyDescent="0.2">
      <c r="B24" s="356" t="s">
        <v>155</v>
      </c>
      <c r="C24" s="16"/>
      <c r="D24" s="15" t="s">
        <v>144</v>
      </c>
      <c r="E24" s="15" t="s">
        <v>145</v>
      </c>
      <c r="F24" s="14" t="s">
        <v>146</v>
      </c>
      <c r="G24" s="298"/>
      <c r="H24" s="298"/>
      <c r="I24" s="298"/>
      <c r="J24" s="299">
        <v>4</v>
      </c>
      <c r="K24" s="299">
        <v>5</v>
      </c>
      <c r="L24" s="299">
        <v>6</v>
      </c>
      <c r="M24" s="299">
        <v>7</v>
      </c>
      <c r="N24" s="299">
        <v>8</v>
      </c>
      <c r="O24" s="299">
        <v>9</v>
      </c>
      <c r="P24" s="299">
        <v>10</v>
      </c>
      <c r="Q24" s="299">
        <v>11</v>
      </c>
      <c r="R24" s="300">
        <v>12</v>
      </c>
      <c r="U24" s="175"/>
      <c r="V24" s="145"/>
      <c r="W24" s="170"/>
      <c r="X24" s="170"/>
      <c r="Y24" s="170"/>
      <c r="Z24" s="170"/>
      <c r="AA24" s="144"/>
      <c r="AB24" s="170"/>
      <c r="AC24" s="170"/>
    </row>
    <row r="25" spans="2:29" ht="24.95" customHeight="1" x14ac:dyDescent="0.2">
      <c r="B25" s="357"/>
      <c r="C25" s="13" t="str">
        <f>C22</f>
        <v>Altura da camada</v>
      </c>
      <c r="D25" s="141">
        <f>E25*(1-($D$29/100))</f>
        <v>0</v>
      </c>
      <c r="E25" s="20"/>
      <c r="F25" s="141">
        <f>E25*(1+($D$29/100))</f>
        <v>0</v>
      </c>
      <c r="G25" s="12"/>
      <c r="H25" s="11"/>
      <c r="I25" s="11"/>
      <c r="J25" s="32"/>
      <c r="K25" s="10"/>
      <c r="L25" s="10"/>
      <c r="M25" s="10"/>
      <c r="N25" s="10"/>
      <c r="O25" s="9"/>
      <c r="P25" s="9"/>
      <c r="Q25" s="9"/>
      <c r="R25" s="8"/>
      <c r="T25" s="309"/>
      <c r="U25" s="144"/>
      <c r="V25" s="144"/>
      <c r="W25" s="144"/>
      <c r="X25" s="144"/>
      <c r="Y25" s="144"/>
      <c r="Z25" s="170"/>
      <c r="AA25" s="144"/>
      <c r="AB25" s="170"/>
      <c r="AC25" s="170"/>
    </row>
    <row r="26" spans="2:29" ht="24.95" customHeight="1" thickBot="1" x14ac:dyDescent="0.25">
      <c r="B26" s="357"/>
      <c r="C26" s="7" t="str">
        <f>C23</f>
        <v>Perimetro</v>
      </c>
      <c r="D26" s="141">
        <f>E26*(1-($D$29/100))</f>
        <v>0</v>
      </c>
      <c r="E26" s="20"/>
      <c r="F26" s="141">
        <f>E26*(1+($D$29/100))</f>
        <v>0</v>
      </c>
      <c r="G26" s="6"/>
      <c r="H26" s="5"/>
      <c r="I26" s="5"/>
      <c r="J26" s="6"/>
      <c r="K26" s="5"/>
      <c r="L26" s="5"/>
      <c r="M26" s="4"/>
      <c r="N26" s="4"/>
      <c r="O26" s="3"/>
      <c r="P26" s="3"/>
      <c r="Q26" s="3"/>
      <c r="R26" s="2"/>
      <c r="T26" s="310"/>
      <c r="U26" s="175"/>
      <c r="V26" s="145"/>
      <c r="W26" s="170"/>
      <c r="X26" s="170"/>
      <c r="Y26" s="170"/>
      <c r="Z26" s="170"/>
      <c r="AA26" s="144"/>
      <c r="AB26" s="170"/>
      <c r="AC26" s="170"/>
    </row>
    <row r="27" spans="2:29" ht="24.95" customHeight="1" thickBot="1" x14ac:dyDescent="0.3">
      <c r="B27" s="358" t="s">
        <v>156</v>
      </c>
      <c r="C27" s="313"/>
      <c r="D27" s="301">
        <f ca="1">TODAY()</f>
        <v>44907</v>
      </c>
      <c r="E27" s="359" t="s">
        <v>157</v>
      </c>
      <c r="F27" s="340"/>
      <c r="G27" s="302"/>
      <c r="H27" s="303"/>
      <c r="I27" s="303"/>
      <c r="J27" s="303"/>
      <c r="K27" s="303"/>
      <c r="L27" s="303"/>
      <c r="M27" s="304"/>
      <c r="N27" s="304"/>
      <c r="O27" s="304"/>
      <c r="P27" s="304"/>
      <c r="Q27" s="304"/>
      <c r="R27" s="305"/>
      <c r="U27" s="175"/>
      <c r="V27" s="145"/>
      <c r="W27" s="170"/>
      <c r="X27" s="170"/>
      <c r="Y27" s="170"/>
      <c r="Z27" s="170"/>
      <c r="AA27" s="144"/>
      <c r="AB27" s="170"/>
      <c r="AC27" s="170"/>
    </row>
    <row r="28" spans="2:29" ht="15.75" customHeight="1" thickBot="1" x14ac:dyDescent="0.25">
      <c r="T28" s="309"/>
      <c r="U28" s="144"/>
      <c r="V28" s="144"/>
      <c r="W28" s="144"/>
      <c r="X28" s="144"/>
      <c r="Y28" s="170"/>
      <c r="Z28" s="170"/>
      <c r="AA28" s="144"/>
      <c r="AB28" s="170"/>
      <c r="AC28" s="170"/>
    </row>
    <row r="29" spans="2:29" ht="17.25" customHeight="1" thickBot="1" x14ac:dyDescent="0.3">
      <c r="B29" s="363" t="s">
        <v>135</v>
      </c>
      <c r="C29" s="313"/>
      <c r="D29" s="306">
        <v>2</v>
      </c>
      <c r="E29" s="306" t="s">
        <v>136</v>
      </c>
      <c r="F29" s="307"/>
      <c r="T29" s="310"/>
      <c r="U29" s="175"/>
      <c r="V29" s="145"/>
      <c r="W29" s="170"/>
      <c r="X29" s="170"/>
      <c r="Y29" s="170"/>
      <c r="Z29" s="170"/>
      <c r="AA29" s="144"/>
      <c r="AB29" s="170"/>
      <c r="AC29" s="170"/>
    </row>
    <row r="30" spans="2:29" ht="16.5" customHeight="1" x14ac:dyDescent="0.2">
      <c r="U30" s="175"/>
      <c r="V30" s="145"/>
      <c r="W30" s="170"/>
      <c r="X30" s="170"/>
      <c r="Y30" s="170"/>
      <c r="Z30" s="170"/>
      <c r="AA30" s="144"/>
      <c r="AB30" s="170"/>
      <c r="AC30" s="170"/>
    </row>
    <row r="31" spans="2:29" ht="15" customHeight="1" x14ac:dyDescent="0.2">
      <c r="T31" s="309"/>
      <c r="U31" s="144"/>
      <c r="V31" s="144"/>
    </row>
    <row r="32" spans="2:29" ht="16.5" customHeight="1" x14ac:dyDescent="0.2">
      <c r="T32" s="310"/>
      <c r="U32" s="175"/>
      <c r="V32" s="145"/>
      <c r="W32" s="170"/>
      <c r="X32" s="170"/>
      <c r="Y32" s="170"/>
      <c r="Z32" s="170"/>
      <c r="AA32" s="144"/>
      <c r="AB32" s="170"/>
      <c r="AC32" s="170"/>
    </row>
    <row r="33" spans="20:32" ht="16.5" customHeight="1" x14ac:dyDescent="0.2">
      <c r="U33" s="175"/>
      <c r="V33" s="145"/>
      <c r="W33" s="170"/>
      <c r="X33" s="170"/>
      <c r="Y33" s="170"/>
      <c r="Z33" s="170"/>
      <c r="AA33" s="144"/>
      <c r="AB33" s="170"/>
      <c r="AC33" s="170"/>
    </row>
    <row r="34" spans="20:32" ht="15" customHeight="1" x14ac:dyDescent="0.2">
      <c r="T34" s="309"/>
      <c r="U34" s="144"/>
      <c r="V34" s="144"/>
      <c r="W34" s="144"/>
      <c r="X34" s="144"/>
      <c r="Y34" s="144"/>
      <c r="Z34" s="144"/>
      <c r="AA34" s="144"/>
      <c r="AB34" s="144"/>
      <c r="AC34" s="170"/>
    </row>
    <row r="35" spans="20:32" ht="16.5" customHeight="1" x14ac:dyDescent="0.2">
      <c r="T35" s="310"/>
      <c r="U35" s="175"/>
      <c r="V35" s="145"/>
      <c r="W35" s="170"/>
      <c r="X35" s="170"/>
      <c r="Y35" s="170"/>
      <c r="Z35" s="170"/>
      <c r="AA35" s="144"/>
      <c r="AB35" s="170"/>
      <c r="AC35" s="170"/>
    </row>
    <row r="36" spans="20:32" ht="15" customHeight="1" x14ac:dyDescent="0.2">
      <c r="T36" s="310"/>
      <c r="U36" s="144"/>
      <c r="V36" s="144"/>
      <c r="W36" s="144"/>
      <c r="X36" s="144"/>
      <c r="Y36" s="144"/>
      <c r="Z36" s="144"/>
      <c r="AA36" s="144"/>
      <c r="AB36" s="144"/>
      <c r="AC36" s="144"/>
      <c r="AD36" s="144"/>
      <c r="AE36" s="144"/>
      <c r="AF36" s="144"/>
    </row>
    <row r="37" spans="20:32" ht="16.5" customHeight="1" x14ac:dyDescent="0.2">
      <c r="T37" s="310"/>
      <c r="U37" s="175"/>
      <c r="V37" s="145"/>
      <c r="W37" s="170"/>
      <c r="X37" s="170"/>
      <c r="Y37" s="170"/>
      <c r="Z37" s="170"/>
      <c r="AA37" s="144"/>
      <c r="AB37" s="170"/>
      <c r="AC37" s="170"/>
    </row>
    <row r="38" spans="20:32" ht="16.5" customHeight="1" x14ac:dyDescent="0.2">
      <c r="U38" s="175"/>
      <c r="V38" s="145"/>
      <c r="W38" s="170"/>
      <c r="X38" s="170"/>
      <c r="Y38" s="170"/>
      <c r="Z38" s="170"/>
      <c r="AA38" s="144"/>
      <c r="AB38" s="170"/>
      <c r="AC38" s="170"/>
    </row>
    <row r="39" spans="20:32" ht="15" customHeight="1" x14ac:dyDescent="0.2">
      <c r="T39" s="309"/>
      <c r="U39" s="144"/>
      <c r="V39" s="144"/>
      <c r="W39" s="170"/>
      <c r="X39" s="170"/>
      <c r="Y39" s="170"/>
      <c r="Z39" s="170"/>
      <c r="AA39" s="144"/>
      <c r="AB39" s="170"/>
      <c r="AC39" s="170"/>
    </row>
    <row r="40" spans="20:32" ht="16.5" customHeight="1" x14ac:dyDescent="0.2">
      <c r="T40" s="310"/>
      <c r="U40" s="175"/>
      <c r="V40" s="145"/>
      <c r="W40" s="170"/>
      <c r="X40" s="170"/>
      <c r="Y40" s="170"/>
      <c r="Z40" s="170"/>
      <c r="AA40" s="144"/>
      <c r="AB40" s="170"/>
      <c r="AC40" s="170"/>
    </row>
    <row r="41" spans="20:32" ht="16.5" customHeight="1" x14ac:dyDescent="0.2">
      <c r="U41" s="175"/>
      <c r="V41" s="145"/>
      <c r="W41" s="170"/>
      <c r="X41" s="170"/>
      <c r="Y41" s="170"/>
      <c r="Z41" s="170"/>
      <c r="AA41" s="144"/>
      <c r="AB41" s="170"/>
      <c r="AC41" s="170"/>
    </row>
    <row r="42" spans="20:32" ht="15" customHeight="1" x14ac:dyDescent="0.2">
      <c r="T42" s="309"/>
      <c r="U42" s="144"/>
      <c r="V42" s="144"/>
      <c r="W42" s="144"/>
      <c r="X42" s="144"/>
      <c r="Y42" s="144"/>
      <c r="Z42" s="144"/>
      <c r="AA42" s="144"/>
      <c r="AB42" s="170"/>
      <c r="AC42" s="170"/>
    </row>
    <row r="43" spans="20:32" ht="16.5" customHeight="1" x14ac:dyDescent="0.2">
      <c r="T43" s="310"/>
      <c r="U43" s="175"/>
      <c r="V43" s="145"/>
      <c r="W43" s="170"/>
      <c r="X43" s="170"/>
      <c r="Y43" s="170"/>
      <c r="Z43" s="170"/>
      <c r="AA43" s="144"/>
      <c r="AB43" s="170"/>
      <c r="AC43" s="170"/>
    </row>
    <row r="44" spans="20:32" ht="15" customHeight="1" x14ac:dyDescent="0.2">
      <c r="X44" s="170"/>
      <c r="Y44" s="170"/>
      <c r="Z44" s="170"/>
      <c r="AA44" s="144"/>
      <c r="AB44" s="170"/>
      <c r="AC44" s="170"/>
    </row>
    <row r="45" spans="20:32" ht="15" customHeight="1" x14ac:dyDescent="0.2">
      <c r="T45" s="309"/>
      <c r="U45" s="144"/>
      <c r="V45" s="144"/>
      <c r="W45" s="144"/>
      <c r="X45" s="170"/>
      <c r="Y45" s="170"/>
      <c r="Z45" s="170"/>
      <c r="AA45" s="144"/>
      <c r="AB45" s="170"/>
      <c r="AC45" s="170"/>
    </row>
    <row r="46" spans="20:32" ht="16.5" customHeight="1" x14ac:dyDescent="0.2">
      <c r="T46" s="310"/>
      <c r="U46" s="175"/>
      <c r="V46" s="145"/>
      <c r="W46" s="170"/>
      <c r="X46" s="170"/>
      <c r="Y46" s="170"/>
      <c r="Z46" s="170"/>
      <c r="AA46" s="144"/>
      <c r="AB46" s="170"/>
      <c r="AC46" s="170"/>
    </row>
    <row r="47" spans="20:32" ht="16.5" customHeight="1" x14ac:dyDescent="0.2">
      <c r="U47" s="175"/>
      <c r="V47" s="145"/>
      <c r="W47" s="170"/>
      <c r="X47" s="170"/>
      <c r="Y47" s="170"/>
      <c r="Z47" s="170"/>
      <c r="AA47" s="144"/>
      <c r="AB47" s="170"/>
      <c r="AC47" s="170"/>
    </row>
    <row r="48" spans="20:32" ht="15" customHeight="1" x14ac:dyDescent="0.2">
      <c r="T48" s="309"/>
      <c r="U48" s="146"/>
      <c r="V48" s="146"/>
      <c r="W48" s="146"/>
      <c r="X48" s="170"/>
      <c r="Y48" s="170"/>
      <c r="Z48" s="170"/>
      <c r="AA48" s="144"/>
      <c r="AB48" s="170"/>
      <c r="AC48" s="170"/>
    </row>
    <row r="49" spans="20:29" ht="15" customHeight="1" x14ac:dyDescent="0.2">
      <c r="T49" s="310"/>
      <c r="U49" s="146"/>
      <c r="V49" s="146"/>
      <c r="W49" s="146"/>
      <c r="X49" s="170"/>
      <c r="Y49" s="170"/>
      <c r="Z49" s="170"/>
      <c r="AA49" s="144"/>
      <c r="AB49" s="170"/>
      <c r="AC49" s="170"/>
    </row>
    <row r="50" spans="20:29" ht="15" customHeight="1" x14ac:dyDescent="0.2">
      <c r="T50" s="310"/>
      <c r="U50" s="146"/>
      <c r="V50" s="170"/>
      <c r="W50" s="146"/>
      <c r="X50" s="170"/>
      <c r="Y50" s="170"/>
      <c r="Z50" s="170"/>
      <c r="AA50" s="144"/>
      <c r="AB50" s="170"/>
      <c r="AC50" s="170"/>
    </row>
    <row r="51" spans="20:29" ht="15" customHeight="1" x14ac:dyDescent="0.2">
      <c r="T51" s="310"/>
      <c r="U51" s="146"/>
      <c r="V51" s="146"/>
      <c r="W51" s="146"/>
      <c r="X51" s="170"/>
      <c r="Y51" s="170"/>
      <c r="Z51" s="170"/>
      <c r="AA51" s="144"/>
      <c r="AB51" s="170"/>
      <c r="AC51" s="170"/>
    </row>
    <row r="52" spans="20:29" ht="15" customHeight="1" x14ac:dyDescent="0.2">
      <c r="T52" s="310"/>
      <c r="U52" s="170"/>
      <c r="V52" s="170"/>
      <c r="W52" s="170"/>
      <c r="X52" s="170"/>
      <c r="Y52" s="170"/>
      <c r="Z52" s="170"/>
      <c r="AA52" s="144"/>
      <c r="AB52" s="170"/>
      <c r="AC52" s="170"/>
    </row>
    <row r="53" spans="20:29" ht="15" customHeight="1" x14ac:dyDescent="0.2">
      <c r="T53" s="310"/>
      <c r="U53" s="146"/>
      <c r="V53" s="146"/>
      <c r="W53" s="146"/>
      <c r="X53" s="170"/>
      <c r="Y53" s="170"/>
      <c r="Z53" s="170"/>
      <c r="AA53" s="144"/>
      <c r="AB53" s="170"/>
      <c r="AC53" s="170"/>
    </row>
    <row r="54" spans="20:29" ht="15" customHeight="1" x14ac:dyDescent="0.2">
      <c r="U54" s="146"/>
      <c r="V54" s="146"/>
      <c r="W54" s="146"/>
      <c r="X54" s="170"/>
      <c r="Y54" s="170"/>
      <c r="Z54" s="170"/>
      <c r="AA54" s="144"/>
      <c r="AB54" s="170"/>
      <c r="AC54" s="170"/>
    </row>
    <row r="55" spans="20:29" ht="15" customHeight="1" x14ac:dyDescent="0.2">
      <c r="T55" s="309"/>
      <c r="U55" s="170"/>
      <c r="V55" s="146"/>
      <c r="W55" s="62"/>
      <c r="X55" s="59"/>
      <c r="Y55" s="59"/>
      <c r="Z55" s="59"/>
      <c r="AA55" s="144"/>
      <c r="AB55" s="170"/>
      <c r="AC55" s="170"/>
    </row>
    <row r="56" spans="20:29" ht="15" customHeight="1" x14ac:dyDescent="0.2">
      <c r="T56" s="310"/>
      <c r="U56" s="146"/>
      <c r="V56" s="146"/>
      <c r="W56" s="146"/>
      <c r="X56" s="170"/>
      <c r="Y56" s="170"/>
      <c r="Z56" s="170"/>
      <c r="AA56" s="144"/>
      <c r="AB56" s="170"/>
      <c r="AC56" s="170"/>
    </row>
    <row r="57" spans="20:29" ht="15" customHeight="1" x14ac:dyDescent="0.2">
      <c r="U57" s="146"/>
      <c r="V57" s="146"/>
      <c r="W57" s="146"/>
      <c r="X57" s="170"/>
      <c r="Y57" s="170"/>
      <c r="Z57" s="170"/>
      <c r="AA57" s="144"/>
      <c r="AB57" s="170"/>
      <c r="AC57" s="170"/>
    </row>
    <row r="58" spans="20:29" ht="15" customHeight="1" x14ac:dyDescent="0.2">
      <c r="T58" s="309"/>
      <c r="U58" s="144"/>
      <c r="V58" s="146"/>
      <c r="W58" s="146"/>
      <c r="X58" s="170"/>
      <c r="Y58" s="170"/>
      <c r="Z58" s="170"/>
      <c r="AA58" s="144"/>
      <c r="AB58" s="170"/>
      <c r="AC58" s="170"/>
    </row>
    <row r="59" spans="20:29" ht="15" customHeight="1" x14ac:dyDescent="0.2">
      <c r="T59" s="310"/>
      <c r="U59" s="146"/>
      <c r="V59" s="146"/>
      <c r="W59" s="146"/>
      <c r="X59" s="170"/>
      <c r="Y59" s="170"/>
      <c r="Z59" s="170"/>
      <c r="AA59" s="144"/>
      <c r="AB59" s="170"/>
      <c r="AC59" s="170"/>
    </row>
    <row r="60" spans="20:29" ht="15" customHeight="1" x14ac:dyDescent="0.2">
      <c r="U60" s="146"/>
      <c r="V60" s="146"/>
      <c r="W60" s="146"/>
      <c r="X60" s="170"/>
      <c r="Y60" s="170"/>
      <c r="Z60" s="170"/>
      <c r="AA60" s="144"/>
      <c r="AB60" s="170"/>
      <c r="AC60" s="170"/>
    </row>
    <row r="61" spans="20:29" ht="15" customHeight="1" x14ac:dyDescent="0.2">
      <c r="T61" s="309"/>
      <c r="Y61" s="170"/>
      <c r="Z61" s="170"/>
      <c r="AA61" s="144"/>
      <c r="AB61" s="170"/>
      <c r="AC61" s="170"/>
    </row>
    <row r="62" spans="20:29" ht="15" customHeight="1" x14ac:dyDescent="0.2">
      <c r="T62" s="310"/>
      <c r="U62" s="146"/>
      <c r="V62" s="146"/>
      <c r="W62" s="146"/>
      <c r="X62" s="170"/>
      <c r="Y62" s="170"/>
      <c r="Z62" s="170"/>
      <c r="AA62" s="144"/>
      <c r="AB62" s="170"/>
      <c r="AC62" s="170"/>
    </row>
    <row r="63" spans="20:29" ht="15" customHeight="1" x14ac:dyDescent="0.2">
      <c r="U63" s="146"/>
      <c r="V63" s="146"/>
      <c r="W63" s="146"/>
      <c r="X63" s="170"/>
      <c r="Y63" s="170"/>
      <c r="Z63" s="170"/>
      <c r="AA63" s="144"/>
      <c r="AB63" s="170"/>
      <c r="AC63" s="170"/>
    </row>
    <row r="64" spans="20:29" ht="15" customHeight="1" x14ac:dyDescent="0.2">
      <c r="T64" s="309"/>
      <c r="U64" s="144"/>
      <c r="V64" s="144"/>
      <c r="Y64" s="170"/>
      <c r="Z64" s="170"/>
      <c r="AA64" s="144"/>
      <c r="AB64" s="170"/>
      <c r="AC64" s="170"/>
    </row>
    <row r="65" spans="20:37" ht="16.5" customHeight="1" x14ac:dyDescent="0.2">
      <c r="T65" s="310"/>
      <c r="U65" s="175"/>
      <c r="V65" s="145"/>
      <c r="Y65" s="170"/>
      <c r="Z65" s="170"/>
      <c r="AA65" s="144"/>
      <c r="AB65" s="170"/>
      <c r="AC65" s="170"/>
    </row>
    <row r="66" spans="20:37" ht="16.5" customHeight="1" x14ac:dyDescent="0.2">
      <c r="T66" s="310"/>
      <c r="U66" s="175"/>
      <c r="V66" s="175"/>
    </row>
    <row r="67" spans="20:37" ht="15" customHeight="1" x14ac:dyDescent="0.2">
      <c r="T67" s="310"/>
      <c r="AA67" s="144"/>
      <c r="AB67" s="144"/>
    </row>
    <row r="68" spans="20:37" ht="16.5" customHeight="1" x14ac:dyDescent="0.2">
      <c r="T68" s="310"/>
      <c r="X68" s="175"/>
      <c r="AA68" s="144"/>
      <c r="AB68" s="144"/>
      <c r="AC68" s="175"/>
      <c r="AD68" s="175"/>
      <c r="AE68" s="175"/>
      <c r="AF68" s="175"/>
      <c r="AG68" s="175"/>
      <c r="AH68" s="175"/>
      <c r="AI68" s="175"/>
      <c r="AJ68" s="175"/>
      <c r="AK68" s="175"/>
    </row>
    <row r="69" spans="20:37" ht="16.5" customHeight="1" x14ac:dyDescent="0.2">
      <c r="T69" s="310"/>
      <c r="X69" s="147"/>
      <c r="AA69" s="144"/>
      <c r="AB69" s="144"/>
      <c r="AC69" s="175"/>
      <c r="AD69" s="175"/>
      <c r="AE69" s="175"/>
      <c r="AF69" s="175"/>
      <c r="AG69" s="175"/>
      <c r="AH69" s="175"/>
      <c r="AI69" s="175"/>
      <c r="AJ69" s="175"/>
      <c r="AK69" s="175"/>
    </row>
    <row r="70" spans="20:37" ht="16.5" customHeight="1" x14ac:dyDescent="0.2">
      <c r="T70" s="310"/>
      <c r="X70" s="175"/>
      <c r="AA70" s="144"/>
      <c r="AB70" s="144"/>
      <c r="AC70" s="175"/>
      <c r="AD70" s="175"/>
      <c r="AE70" s="175"/>
      <c r="AF70" s="175"/>
      <c r="AG70" s="175"/>
      <c r="AH70" s="175"/>
      <c r="AI70" s="175"/>
      <c r="AJ70" s="175"/>
      <c r="AK70" s="175"/>
    </row>
    <row r="71" spans="20:37" ht="16.5" customHeight="1" x14ac:dyDescent="0.2">
      <c r="T71" s="310"/>
      <c r="X71" s="175"/>
      <c r="AA71" s="144"/>
      <c r="AB71" s="144"/>
      <c r="AC71" s="175"/>
      <c r="AD71" s="175"/>
      <c r="AE71" s="175"/>
      <c r="AF71" s="175"/>
      <c r="AG71" s="175"/>
      <c r="AH71" s="175"/>
      <c r="AI71" s="175"/>
      <c r="AJ71" s="175"/>
      <c r="AK71" s="175"/>
    </row>
    <row r="72" spans="20:37" ht="16.5" customHeight="1" x14ac:dyDescent="0.2">
      <c r="T72" s="310"/>
      <c r="X72" s="175"/>
      <c r="AA72" s="144"/>
      <c r="AB72" s="144"/>
      <c r="AC72" s="175"/>
      <c r="AD72" s="175"/>
      <c r="AE72" s="175"/>
      <c r="AF72" s="175"/>
      <c r="AG72" s="175"/>
      <c r="AH72" s="175"/>
      <c r="AI72" s="175"/>
      <c r="AJ72" s="175"/>
      <c r="AK72" s="175"/>
    </row>
    <row r="73" spans="20:37" ht="16.5" customHeight="1" x14ac:dyDescent="0.2">
      <c r="T73" s="310"/>
      <c r="X73" s="175"/>
      <c r="AA73" s="144"/>
      <c r="AB73" s="144"/>
      <c r="AC73" s="175"/>
      <c r="AD73" s="175"/>
      <c r="AE73" s="175"/>
      <c r="AF73" s="175"/>
      <c r="AG73" s="175"/>
      <c r="AH73" s="175"/>
      <c r="AI73" s="175"/>
      <c r="AJ73" s="175"/>
      <c r="AK73" s="175"/>
    </row>
    <row r="74" spans="20:37" ht="16.5" customHeight="1" x14ac:dyDescent="0.2">
      <c r="T74" s="310"/>
      <c r="X74" s="220"/>
      <c r="AA74" s="144"/>
      <c r="AB74" s="144"/>
      <c r="AC74" s="175"/>
      <c r="AD74" s="175"/>
      <c r="AE74" s="175"/>
      <c r="AF74" s="175"/>
      <c r="AG74" s="175"/>
      <c r="AH74" s="175"/>
      <c r="AI74" s="175"/>
      <c r="AJ74" s="175"/>
      <c r="AK74" s="175"/>
    </row>
    <row r="75" spans="20:37" ht="15" customHeight="1" x14ac:dyDescent="0.2">
      <c r="T75" s="310"/>
      <c r="X75" s="148"/>
      <c r="AA75" s="144"/>
      <c r="AB75" s="144"/>
    </row>
    <row r="76" spans="20:37" ht="15" customHeight="1" x14ac:dyDescent="0.2">
      <c r="T76" s="310"/>
      <c r="X76" s="148"/>
      <c r="AA76" s="144"/>
      <c r="AB76" s="144"/>
      <c r="AC76" s="182"/>
      <c r="AD76" s="182"/>
      <c r="AE76" s="182"/>
      <c r="AF76" s="182"/>
      <c r="AG76" s="182"/>
      <c r="AH76" s="182"/>
      <c r="AI76" s="182"/>
      <c r="AJ76" s="182"/>
      <c r="AK76" s="182"/>
    </row>
    <row r="77" spans="20:37" ht="15" customHeight="1" x14ac:dyDescent="0.2">
      <c r="T77" s="310"/>
      <c r="X77" s="148"/>
      <c r="AA77" s="144"/>
      <c r="AB77" s="144"/>
      <c r="AC77" s="187"/>
      <c r="AD77" s="187"/>
      <c r="AE77" s="187"/>
      <c r="AF77" s="187"/>
      <c r="AG77" s="187"/>
      <c r="AH77" s="187"/>
      <c r="AI77" s="187"/>
      <c r="AJ77" s="187"/>
      <c r="AK77" s="187"/>
    </row>
    <row r="78" spans="20:37" ht="15" customHeight="1" x14ac:dyDescent="0.2">
      <c r="T78" s="310"/>
      <c r="X78" s="148"/>
      <c r="AA78" s="144"/>
      <c r="AB78" s="144"/>
    </row>
    <row r="79" spans="20:37" ht="15" customHeight="1" x14ac:dyDescent="0.2">
      <c r="T79" s="310"/>
      <c r="X79" s="148"/>
      <c r="AA79" s="144"/>
      <c r="AB79" s="144"/>
    </row>
    <row r="80" spans="20:37" ht="15" customHeight="1" x14ac:dyDescent="0.2">
      <c r="T80" s="310"/>
      <c r="X80" s="148"/>
      <c r="AA80" s="144"/>
      <c r="AB80" s="144"/>
    </row>
    <row r="81" spans="20:28" ht="15" customHeight="1" x14ac:dyDescent="0.2">
      <c r="T81" s="310"/>
      <c r="X81" s="148"/>
      <c r="AA81" s="144"/>
      <c r="AB81" s="144"/>
    </row>
    <row r="82" spans="20:28" x14ac:dyDescent="0.2">
      <c r="T82" s="310"/>
    </row>
    <row r="83" spans="20:28" x14ac:dyDescent="0.2">
      <c r="T83" s="310"/>
    </row>
    <row r="84" spans="20:28" x14ac:dyDescent="0.2">
      <c r="T84" s="310"/>
    </row>
    <row r="85" spans="20:28" x14ac:dyDescent="0.2">
      <c r="T85" s="310"/>
    </row>
    <row r="86" spans="20:28" x14ac:dyDescent="0.2">
      <c r="T86" s="310"/>
    </row>
    <row r="87" spans="20:28" x14ac:dyDescent="0.2">
      <c r="T87" s="310"/>
    </row>
    <row r="88" spans="20:28" x14ac:dyDescent="0.2">
      <c r="T88" s="310"/>
    </row>
    <row r="89" spans="20:28" x14ac:dyDescent="0.2">
      <c r="T89" s="310"/>
    </row>
    <row r="90" spans="20:28" x14ac:dyDescent="0.2">
      <c r="T90" s="310"/>
    </row>
    <row r="91" spans="20:28" x14ac:dyDescent="0.2">
      <c r="T91" s="310"/>
    </row>
    <row r="92" spans="20:28" x14ac:dyDescent="0.2">
      <c r="T92" s="310"/>
    </row>
    <row r="93" spans="20:28" x14ac:dyDescent="0.2">
      <c r="T93" s="310"/>
    </row>
    <row r="94" spans="20:28" x14ac:dyDescent="0.2">
      <c r="T94" s="310"/>
    </row>
    <row r="95" spans="20:28" x14ac:dyDescent="0.2">
      <c r="T95" s="310"/>
    </row>
    <row r="96" spans="20:28" x14ac:dyDescent="0.2">
      <c r="T96" s="310"/>
    </row>
    <row r="97" spans="20:20" x14ac:dyDescent="0.2">
      <c r="T97" s="310"/>
    </row>
    <row r="98" spans="20:20" x14ac:dyDescent="0.2">
      <c r="T98" s="310"/>
    </row>
    <row r="99" spans="20:20" x14ac:dyDescent="0.2">
      <c r="T99" s="310"/>
    </row>
    <row r="100" spans="20:20" x14ac:dyDescent="0.2">
      <c r="T100" s="310"/>
    </row>
    <row r="101" spans="20:20" x14ac:dyDescent="0.2">
      <c r="T101" s="310"/>
    </row>
    <row r="102" spans="20:20" x14ac:dyDescent="0.2">
      <c r="T102" s="310"/>
    </row>
    <row r="103" spans="20:20" x14ac:dyDescent="0.2">
      <c r="T103" s="310"/>
    </row>
    <row r="104" spans="20:20" x14ac:dyDescent="0.2">
      <c r="T104" s="310"/>
    </row>
    <row r="105" spans="20:20" x14ac:dyDescent="0.2">
      <c r="T105" s="310"/>
    </row>
    <row r="106" spans="20:20" x14ac:dyDescent="0.2">
      <c r="T106" s="310"/>
    </row>
    <row r="107" spans="20:20" x14ac:dyDescent="0.2">
      <c r="T107" s="310"/>
    </row>
    <row r="108" spans="20:20" x14ac:dyDescent="0.2">
      <c r="T108" s="310"/>
    </row>
    <row r="109" spans="20:20" x14ac:dyDescent="0.2">
      <c r="T109" s="310"/>
    </row>
    <row r="110" spans="20:20" x14ac:dyDescent="0.2">
      <c r="T110" s="310"/>
    </row>
    <row r="111" spans="20:20" x14ac:dyDescent="0.2">
      <c r="T111" s="310"/>
    </row>
    <row r="112" spans="20:20" x14ac:dyDescent="0.2">
      <c r="T112" s="310"/>
    </row>
    <row r="113" spans="20:20" x14ac:dyDescent="0.2">
      <c r="T113" s="310"/>
    </row>
    <row r="114" spans="20:20" x14ac:dyDescent="0.2">
      <c r="T114" s="310"/>
    </row>
    <row r="115" spans="20:20" x14ac:dyDescent="0.2">
      <c r="T115" s="310"/>
    </row>
    <row r="116" spans="20:20" x14ac:dyDescent="0.2">
      <c r="T116" s="310"/>
    </row>
    <row r="117" spans="20:20" x14ac:dyDescent="0.2">
      <c r="T117" s="310"/>
    </row>
    <row r="118" spans="20:20" x14ac:dyDescent="0.2">
      <c r="T118" s="310"/>
    </row>
    <row r="119" spans="20:20" x14ac:dyDescent="0.2">
      <c r="T119" s="310"/>
    </row>
    <row r="120" spans="20:20" x14ac:dyDescent="0.2">
      <c r="T120" s="310"/>
    </row>
    <row r="121" spans="20:20" x14ac:dyDescent="0.2">
      <c r="T121" s="310"/>
    </row>
    <row r="122" spans="20:20" x14ac:dyDescent="0.2">
      <c r="T122" s="310"/>
    </row>
    <row r="123" spans="20:20" x14ac:dyDescent="0.2">
      <c r="T123" s="310"/>
    </row>
    <row r="124" spans="20:20" x14ac:dyDescent="0.2">
      <c r="T124" s="310"/>
    </row>
    <row r="125" spans="20:20" x14ac:dyDescent="0.2">
      <c r="T125" s="310"/>
    </row>
    <row r="126" spans="20:20" x14ac:dyDescent="0.2">
      <c r="T126" s="310"/>
    </row>
    <row r="127" spans="20:20" x14ac:dyDescent="0.2">
      <c r="T127" s="310"/>
    </row>
    <row r="128" spans="20:20" x14ac:dyDescent="0.2">
      <c r="T128" s="310"/>
    </row>
    <row r="129" spans="20:20" x14ac:dyDescent="0.2">
      <c r="T129" s="310"/>
    </row>
    <row r="130" spans="20:20" x14ac:dyDescent="0.2">
      <c r="T130" s="310"/>
    </row>
    <row r="131" spans="20:20" x14ac:dyDescent="0.2">
      <c r="T131" s="310"/>
    </row>
    <row r="132" spans="20:20" x14ac:dyDescent="0.2">
      <c r="T132" s="310"/>
    </row>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2" right="0.51181102362204722" top="0.78740157480314965" bottom="0.78740157480314965" header="0.31496062992125978" footer="0.31496062992125978"/>
  <pageSetup paperSize="9" scale="6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Planilha5">
    <tabColor rgb="FF00B050"/>
    <pageSetUpPr fitToPage="1"/>
  </sheetPr>
  <dimension ref="B1:AN132"/>
  <sheetViews>
    <sheetView topLeftCell="A16" workbookViewId="0">
      <selection activeCell="K14" sqref="K14"/>
    </sheetView>
  </sheetViews>
  <sheetFormatPr defaultColWidth="9.140625" defaultRowHeight="12.75" x14ac:dyDescent="0.2"/>
  <cols>
    <col min="1" max="1" width="9.140625" style="279" customWidth="1"/>
    <col min="2" max="2" width="8.7109375" style="279" customWidth="1"/>
    <col min="3" max="3" width="21.28515625" style="279" customWidth="1"/>
    <col min="4" max="6" width="8.7109375" style="279" customWidth="1"/>
    <col min="7" max="7" width="20.140625" style="279" bestFit="1" customWidth="1"/>
    <col min="8" max="8" width="19.5703125" style="279" bestFit="1" customWidth="1"/>
    <col min="9" max="9" width="20.140625" style="279" bestFit="1" customWidth="1"/>
    <col min="10" max="18" width="9.7109375" style="279" customWidth="1"/>
    <col min="19" max="19" width="9.140625" style="279" customWidth="1"/>
    <col min="20" max="20" width="17.42578125" style="170" customWidth="1"/>
    <col min="21" max="21" width="39.85546875" style="171" bestFit="1" customWidth="1"/>
    <col min="22" max="22" width="37.5703125" style="171" bestFit="1" customWidth="1"/>
    <col min="23" max="23" width="35.7109375" style="171" bestFit="1" customWidth="1"/>
    <col min="24" max="24" width="43.5703125" style="171" bestFit="1" customWidth="1"/>
    <col min="25" max="25" width="33.85546875" style="171" bestFit="1" customWidth="1"/>
    <col min="26" max="26" width="37.85546875" style="171" bestFit="1" customWidth="1"/>
    <col min="27" max="27" width="42.42578125" style="171" bestFit="1" customWidth="1"/>
    <col min="28" max="28" width="33.85546875" style="171" bestFit="1" customWidth="1"/>
    <col min="29" max="29" width="42.28515625" style="171" bestFit="1" customWidth="1"/>
    <col min="30" max="30" width="41.7109375" style="171" bestFit="1" customWidth="1"/>
    <col min="31" max="31" width="45.28515625" style="171" bestFit="1" customWidth="1"/>
    <col min="32" max="32" width="42.42578125" style="171" bestFit="1" customWidth="1"/>
    <col min="33" max="33" width="15.140625" style="171" bestFit="1" customWidth="1"/>
    <col min="34" max="34" width="24" style="171" bestFit="1" customWidth="1"/>
    <col min="35" max="35" width="23.28515625" style="171" customWidth="1"/>
    <col min="36" max="36" width="20.85546875" style="171" bestFit="1" customWidth="1"/>
    <col min="37" max="37" width="25.7109375" style="171" bestFit="1" customWidth="1"/>
    <col min="38" max="38" width="12.5703125" style="143" bestFit="1" customWidth="1"/>
    <col min="39" max="39" width="9.140625" style="143" customWidth="1"/>
    <col min="40" max="40" width="9.140625" style="171" customWidth="1"/>
    <col min="41" max="43" width="9.140625" style="279" customWidth="1"/>
    <col min="44" max="16384" width="9.140625" style="279"/>
  </cols>
  <sheetData>
    <row r="1" spans="2:40" ht="13.5" customHeight="1" thickBot="1" x14ac:dyDescent="0.25"/>
    <row r="2" spans="2:40" ht="15" customHeight="1" x14ac:dyDescent="0.2">
      <c r="B2" s="280"/>
      <c r="C2" s="281"/>
      <c r="D2" s="282" t="s">
        <v>137</v>
      </c>
      <c r="E2" s="283"/>
      <c r="F2" s="283"/>
      <c r="G2" s="283"/>
      <c r="H2" s="282" t="s">
        <v>138</v>
      </c>
      <c r="I2" s="282"/>
      <c r="J2" s="283"/>
      <c r="K2" s="282" t="s">
        <v>139</v>
      </c>
      <c r="L2" s="283"/>
      <c r="M2" s="282" t="s">
        <v>140</v>
      </c>
      <c r="N2" s="282"/>
      <c r="O2" s="283"/>
      <c r="P2" s="283"/>
      <c r="Q2" s="283" t="s">
        <v>141</v>
      </c>
      <c r="R2" s="284"/>
      <c r="T2" s="309"/>
      <c r="U2" s="170"/>
      <c r="V2" s="170"/>
      <c r="W2" s="170"/>
      <c r="X2" s="170"/>
      <c r="Y2" s="170"/>
      <c r="Z2" s="170"/>
      <c r="AA2" s="170"/>
      <c r="AB2" s="170"/>
      <c r="AC2" s="170"/>
    </row>
    <row r="3" spans="2:40" ht="17.25" customHeight="1" thickBot="1" x14ac:dyDescent="0.3">
      <c r="B3" s="285"/>
      <c r="C3" s="286"/>
      <c r="D3" s="354" t="s">
        <v>17</v>
      </c>
      <c r="E3" s="355"/>
      <c r="F3" s="355"/>
      <c r="G3" s="355"/>
      <c r="H3" s="354" t="s">
        <v>3</v>
      </c>
      <c r="I3" s="355"/>
      <c r="J3" s="355"/>
      <c r="K3" s="287" t="s">
        <v>19</v>
      </c>
      <c r="L3" s="288"/>
      <c r="M3" s="289" t="s">
        <v>18</v>
      </c>
      <c r="N3" s="290"/>
      <c r="O3" s="290"/>
      <c r="P3" s="291"/>
      <c r="Q3" s="362">
        <f ca="1">TODAY()</f>
        <v>44907</v>
      </c>
      <c r="R3" s="321"/>
      <c r="T3" s="310"/>
      <c r="U3" s="170"/>
      <c r="V3" s="170"/>
      <c r="W3" s="170"/>
      <c r="X3" s="170"/>
      <c r="Y3" s="170"/>
      <c r="Z3" s="170"/>
      <c r="AA3" s="144"/>
      <c r="AB3" s="170"/>
      <c r="AC3" s="170"/>
      <c r="AN3" s="175"/>
    </row>
    <row r="4" spans="2:40" ht="17.25" customHeight="1" thickBot="1" x14ac:dyDescent="0.3">
      <c r="B4" s="292"/>
      <c r="C4" s="293"/>
      <c r="D4" s="361" t="s">
        <v>183</v>
      </c>
      <c r="E4" s="316"/>
      <c r="F4" s="294"/>
      <c r="G4" s="294"/>
      <c r="H4" s="295"/>
      <c r="I4" s="295"/>
      <c r="J4" s="295"/>
      <c r="K4" s="295"/>
      <c r="L4" s="295"/>
      <c r="M4" s="295"/>
      <c r="N4" s="295"/>
      <c r="O4" s="296"/>
      <c r="P4" s="296"/>
      <c r="Q4" s="296"/>
      <c r="R4" s="297"/>
      <c r="T4" s="175"/>
      <c r="U4" s="170"/>
      <c r="V4" s="170"/>
      <c r="W4" s="170"/>
      <c r="X4" s="170"/>
      <c r="Y4" s="170"/>
      <c r="Z4" s="170"/>
      <c r="AA4" s="144"/>
      <c r="AB4" s="170"/>
      <c r="AC4" s="170"/>
      <c r="AN4" s="175"/>
    </row>
    <row r="5" spans="2:40" ht="24.95" customHeight="1" x14ac:dyDescent="0.2">
      <c r="B5" s="360" t="s">
        <v>143</v>
      </c>
      <c r="C5" s="16"/>
      <c r="D5" s="15" t="s">
        <v>144</v>
      </c>
      <c r="E5" s="15" t="s">
        <v>145</v>
      </c>
      <c r="F5" s="14" t="s">
        <v>146</v>
      </c>
      <c r="G5" s="298" t="s">
        <v>184</v>
      </c>
      <c r="H5" s="298" t="s">
        <v>185</v>
      </c>
      <c r="I5" s="298" t="s">
        <v>186</v>
      </c>
      <c r="J5" s="299">
        <v>4</v>
      </c>
      <c r="K5" s="299">
        <v>5</v>
      </c>
      <c r="L5" s="299">
        <v>6</v>
      </c>
      <c r="M5" s="299">
        <v>7</v>
      </c>
      <c r="N5" s="299">
        <v>8</v>
      </c>
      <c r="O5" s="299">
        <v>9</v>
      </c>
      <c r="P5" s="299">
        <v>10</v>
      </c>
      <c r="Q5" s="299">
        <v>11</v>
      </c>
      <c r="R5" s="300">
        <v>12</v>
      </c>
      <c r="T5" s="309"/>
      <c r="U5" s="144"/>
      <c r="V5" s="144"/>
      <c r="W5" s="144"/>
      <c r="X5" s="144"/>
      <c r="Y5" s="144"/>
      <c r="Z5" s="144"/>
      <c r="AA5" s="144"/>
      <c r="AB5" s="170"/>
      <c r="AC5" s="170"/>
      <c r="AN5" s="175"/>
    </row>
    <row r="6" spans="2:40" ht="24.95" customHeight="1" x14ac:dyDescent="0.2">
      <c r="B6" s="357"/>
      <c r="C6" s="13" t="str">
        <f>'BOBINAGEM C1'!C22</f>
        <v>Fibra V. interna</v>
      </c>
      <c r="D6" s="141">
        <f>E6*(1-($D$29/100))</f>
        <v>930.19639999999993</v>
      </c>
      <c r="E6" s="20">
        <v>949.18</v>
      </c>
      <c r="F6" s="141">
        <f>E6*(1+($D$29/100))</f>
        <v>968.16359999999997</v>
      </c>
      <c r="G6" s="24"/>
      <c r="H6" s="25"/>
      <c r="I6" s="25"/>
      <c r="J6" s="31"/>
      <c r="K6" s="23"/>
      <c r="L6" s="31"/>
      <c r="M6" s="23"/>
      <c r="N6" s="23"/>
      <c r="O6" s="22"/>
      <c r="P6" s="22"/>
      <c r="Q6" s="22"/>
      <c r="R6" s="21"/>
      <c r="T6" s="310"/>
      <c r="U6" s="175"/>
      <c r="V6" s="175"/>
      <c r="W6" s="170"/>
      <c r="X6" s="170"/>
      <c r="Y6" s="170"/>
      <c r="Z6" s="170"/>
      <c r="AA6" s="144"/>
      <c r="AB6" s="170"/>
      <c r="AC6" s="170"/>
      <c r="AN6" s="175"/>
    </row>
    <row r="7" spans="2:40" ht="24.95" customHeight="1" x14ac:dyDescent="0.2">
      <c r="B7" s="357"/>
      <c r="C7" s="13" t="str">
        <f>'BOBINAGEM C1'!C24</f>
        <v>Altura da camada</v>
      </c>
      <c r="D7" s="141">
        <f>E7*(1-($D$29/100))</f>
        <v>312.82476119999995</v>
      </c>
      <c r="E7" s="20">
        <v>319.20893999999998</v>
      </c>
      <c r="F7" s="141">
        <f>E7*(1+($D$29/100))</f>
        <v>325.59311880000001</v>
      </c>
      <c r="G7" s="26"/>
      <c r="H7" s="27"/>
      <c r="I7" s="27"/>
      <c r="J7" s="32"/>
      <c r="K7" s="10"/>
      <c r="L7" s="32"/>
      <c r="M7" s="10"/>
      <c r="N7" s="10"/>
      <c r="O7" s="9"/>
      <c r="P7" s="9"/>
      <c r="Q7" s="9"/>
      <c r="R7" s="8"/>
      <c r="T7" s="175"/>
      <c r="U7" s="175"/>
      <c r="V7" s="175"/>
      <c r="W7" s="170"/>
      <c r="X7" s="170"/>
      <c r="Y7" s="170"/>
      <c r="Z7" s="170"/>
      <c r="AA7" s="144"/>
      <c r="AB7" s="170"/>
      <c r="AC7" s="170"/>
      <c r="AN7" s="175"/>
    </row>
    <row r="8" spans="2:40" ht="24.95" customHeight="1" thickBot="1" x14ac:dyDescent="0.25">
      <c r="B8" s="357"/>
      <c r="C8" s="7" t="str">
        <f>'BOBINAGEM C1'!C26</f>
        <v>Perimetro</v>
      </c>
      <c r="D8" s="141">
        <f>E8*(1-($D$29/100))</f>
        <v>3342.0993703999998</v>
      </c>
      <c r="E8" s="20">
        <v>3410.30548</v>
      </c>
      <c r="F8" s="141">
        <f>E8*(1+($D$29/100))</f>
        <v>3478.5115896000002</v>
      </c>
      <c r="G8" s="28"/>
      <c r="H8" s="29"/>
      <c r="I8" s="29"/>
      <c r="J8" s="33"/>
      <c r="K8" s="19"/>
      <c r="L8" s="33"/>
      <c r="M8" s="19"/>
      <c r="N8" s="19"/>
      <c r="O8" s="18"/>
      <c r="P8" s="18"/>
      <c r="Q8" s="18"/>
      <c r="R8" s="17"/>
      <c r="T8" s="309"/>
      <c r="U8" s="144"/>
      <c r="V8" s="144"/>
      <c r="W8" s="144"/>
      <c r="X8" s="144"/>
      <c r="Y8" s="144"/>
      <c r="Z8" s="144"/>
      <c r="AA8" s="144"/>
      <c r="AB8" s="144"/>
      <c r="AC8" s="144"/>
      <c r="AD8" s="144"/>
      <c r="AE8" s="144"/>
      <c r="AF8" s="144"/>
      <c r="AG8" s="144"/>
      <c r="AH8" s="144"/>
      <c r="AI8" s="144"/>
      <c r="AJ8" s="144"/>
      <c r="AN8" s="175"/>
    </row>
    <row r="9" spans="2:40" ht="24.95" customHeight="1" x14ac:dyDescent="0.2">
      <c r="B9" s="356" t="s">
        <v>150</v>
      </c>
      <c r="C9" s="16"/>
      <c r="D9" s="15" t="s">
        <v>144</v>
      </c>
      <c r="E9" s="15" t="s">
        <v>145</v>
      </c>
      <c r="F9" s="14" t="s">
        <v>146</v>
      </c>
      <c r="G9" s="298" t="s">
        <v>184</v>
      </c>
      <c r="H9" s="298" t="s">
        <v>185</v>
      </c>
      <c r="I9" s="298" t="s">
        <v>186</v>
      </c>
      <c r="J9" s="299">
        <v>4</v>
      </c>
      <c r="K9" s="299">
        <v>5</v>
      </c>
      <c r="L9" s="299">
        <v>6</v>
      </c>
      <c r="M9" s="299">
        <v>7</v>
      </c>
      <c r="N9" s="299">
        <v>8</v>
      </c>
      <c r="O9" s="299">
        <v>9</v>
      </c>
      <c r="P9" s="299">
        <v>10</v>
      </c>
      <c r="Q9" s="299">
        <v>11</v>
      </c>
      <c r="R9" s="300">
        <v>12</v>
      </c>
      <c r="T9" s="310"/>
      <c r="U9" s="175"/>
      <c r="V9" s="145"/>
      <c r="W9" s="170"/>
      <c r="X9" s="170"/>
      <c r="Y9" s="170"/>
      <c r="Z9" s="170"/>
      <c r="AA9" s="144"/>
      <c r="AB9" s="170"/>
      <c r="AC9" s="170"/>
      <c r="AN9" s="175"/>
    </row>
    <row r="10" spans="2:40" ht="24.95" customHeight="1" x14ac:dyDescent="0.2">
      <c r="B10" s="357"/>
      <c r="C10" s="13" t="str">
        <f>C7</f>
        <v>Altura da camada</v>
      </c>
      <c r="D10" s="141">
        <f>E10*(1-($D$29/100))</f>
        <v>310.29642000000001</v>
      </c>
      <c r="E10" s="20">
        <v>316.62900000000002</v>
      </c>
      <c r="F10" s="141">
        <f>E10*(1+($D$29/100))</f>
        <v>322.96158000000003</v>
      </c>
      <c r="G10" s="26"/>
      <c r="H10" s="27"/>
      <c r="I10" s="27"/>
      <c r="J10" s="32"/>
      <c r="K10" s="10"/>
      <c r="L10" s="32"/>
      <c r="M10" s="10"/>
      <c r="N10" s="10"/>
      <c r="O10" s="9"/>
      <c r="P10" s="9"/>
      <c r="Q10" s="9"/>
      <c r="R10" s="8"/>
      <c r="U10" s="175"/>
      <c r="V10" s="145"/>
      <c r="W10" s="170"/>
      <c r="X10" s="170"/>
      <c r="Y10" s="170"/>
      <c r="Z10" s="170"/>
      <c r="AA10" s="144"/>
      <c r="AB10" s="170"/>
      <c r="AC10" s="170"/>
    </row>
    <row r="11" spans="2:40" ht="24.95" customHeight="1" thickBot="1" x14ac:dyDescent="0.25">
      <c r="B11" s="357"/>
      <c r="C11" s="7" t="str">
        <f>C8</f>
        <v>Perimetro</v>
      </c>
      <c r="D11" s="141">
        <f>E11*(1-($D$29/100))</f>
        <v>3362.9443819999997</v>
      </c>
      <c r="E11" s="20">
        <v>3431.5758999999998</v>
      </c>
      <c r="F11" s="141">
        <f>E11*(1+($D$29/100))</f>
        <v>3500.207418</v>
      </c>
      <c r="G11" s="28"/>
      <c r="H11" s="29"/>
      <c r="I11" s="29"/>
      <c r="J11" s="33"/>
      <c r="K11" s="19"/>
      <c r="L11" s="33"/>
      <c r="M11" s="19"/>
      <c r="N11" s="19"/>
      <c r="O11" s="18"/>
      <c r="P11" s="18"/>
      <c r="Q11" s="18"/>
      <c r="R11" s="17"/>
      <c r="T11" s="309"/>
      <c r="U11" s="144"/>
      <c r="V11" s="144"/>
      <c r="W11" s="144"/>
      <c r="X11" s="144"/>
      <c r="Y11" s="144"/>
      <c r="Z11" s="144"/>
      <c r="AA11" s="144"/>
      <c r="AB11" s="182"/>
      <c r="AC11" s="182"/>
      <c r="AD11" s="182"/>
      <c r="AE11" s="182"/>
      <c r="AF11" s="182"/>
      <c r="AG11" s="182"/>
      <c r="AH11" s="182"/>
      <c r="AI11" s="182"/>
      <c r="AN11" s="182"/>
    </row>
    <row r="12" spans="2:40" ht="24.95" customHeight="1" x14ac:dyDescent="0.2">
      <c r="B12" s="356" t="s">
        <v>151</v>
      </c>
      <c r="C12" s="16"/>
      <c r="D12" s="15" t="s">
        <v>144</v>
      </c>
      <c r="E12" s="15" t="s">
        <v>145</v>
      </c>
      <c r="F12" s="14" t="s">
        <v>146</v>
      </c>
      <c r="G12" s="298" t="s">
        <v>184</v>
      </c>
      <c r="H12" s="298" t="s">
        <v>185</v>
      </c>
      <c r="I12" s="298" t="s">
        <v>186</v>
      </c>
      <c r="J12" s="299">
        <v>4</v>
      </c>
      <c r="K12" s="299">
        <v>5</v>
      </c>
      <c r="L12" s="299">
        <v>6</v>
      </c>
      <c r="M12" s="299">
        <v>7</v>
      </c>
      <c r="N12" s="299">
        <v>8</v>
      </c>
      <c r="O12" s="299">
        <v>9</v>
      </c>
      <c r="P12" s="299">
        <v>10</v>
      </c>
      <c r="Q12" s="299">
        <v>11</v>
      </c>
      <c r="R12" s="300">
        <v>12</v>
      </c>
      <c r="T12" s="310"/>
      <c r="U12" s="175"/>
      <c r="V12" s="145"/>
      <c r="W12" s="170"/>
      <c r="X12" s="170"/>
      <c r="AB12" s="187"/>
      <c r="AC12" s="187"/>
      <c r="AD12" s="187"/>
      <c r="AE12" s="187"/>
      <c r="AF12" s="187"/>
      <c r="AG12" s="187"/>
      <c r="AH12" s="187"/>
      <c r="AI12" s="187"/>
      <c r="AN12" s="187"/>
    </row>
    <row r="13" spans="2:40" ht="24.95" customHeight="1" x14ac:dyDescent="0.2">
      <c r="B13" s="357"/>
      <c r="C13" s="13" t="str">
        <f>C10</f>
        <v>Altura da camada</v>
      </c>
      <c r="D13" s="141">
        <f>E13*(1-($D$29/100))</f>
        <v>308.99394119999999</v>
      </c>
      <c r="E13" s="20">
        <v>315.29993999999999</v>
      </c>
      <c r="F13" s="141">
        <f>E13*(1+($D$29/100))</f>
        <v>321.60593879999999</v>
      </c>
      <c r="G13" s="26"/>
      <c r="H13" s="27"/>
      <c r="I13" s="27"/>
      <c r="J13" s="32"/>
      <c r="K13" s="10"/>
      <c r="L13" s="32"/>
      <c r="M13" s="10"/>
      <c r="N13" s="10"/>
      <c r="O13" s="9"/>
      <c r="P13" s="9"/>
      <c r="Q13" s="9"/>
      <c r="R13" s="8"/>
      <c r="U13" s="175"/>
      <c r="V13" s="145"/>
      <c r="W13" s="170"/>
      <c r="X13" s="170"/>
      <c r="Y13" s="170"/>
      <c r="Z13" s="170"/>
      <c r="AA13" s="144"/>
      <c r="AB13" s="170"/>
      <c r="AC13" s="170"/>
      <c r="AN13" s="187"/>
    </row>
    <row r="14" spans="2:40" ht="24.95" customHeight="1" thickBot="1" x14ac:dyDescent="0.25">
      <c r="B14" s="357"/>
      <c r="C14" s="7" t="str">
        <f>C11</f>
        <v>Perimetro</v>
      </c>
      <c r="D14" s="141">
        <f>E14*(1-($D$29/100))</f>
        <v>3383.7894033999996</v>
      </c>
      <c r="E14" s="20">
        <v>3452.8463299999999</v>
      </c>
      <c r="F14" s="141">
        <f>E14*(1+($D$29/100))</f>
        <v>3521.9032566000001</v>
      </c>
      <c r="G14" s="28"/>
      <c r="H14" s="29"/>
      <c r="I14" s="29"/>
      <c r="J14" s="33"/>
      <c r="K14" s="19"/>
      <c r="L14" s="33"/>
      <c r="M14" s="19"/>
      <c r="N14" s="19"/>
      <c r="O14" s="18"/>
      <c r="P14" s="18"/>
      <c r="Q14" s="18"/>
      <c r="R14" s="17"/>
      <c r="T14" s="309"/>
      <c r="U14" s="144"/>
      <c r="V14" s="144"/>
      <c r="W14" s="144"/>
      <c r="X14" s="144"/>
      <c r="Y14" s="144"/>
      <c r="Z14" s="144"/>
      <c r="AA14" s="144"/>
      <c r="AB14" s="144"/>
      <c r="AN14" s="187"/>
    </row>
    <row r="15" spans="2:40" ht="24.95" customHeight="1" x14ac:dyDescent="0.2">
      <c r="B15" s="356" t="s">
        <v>152</v>
      </c>
      <c r="C15" s="16"/>
      <c r="D15" s="15" t="s">
        <v>144</v>
      </c>
      <c r="E15" s="15" t="s">
        <v>145</v>
      </c>
      <c r="F15" s="14" t="s">
        <v>146</v>
      </c>
      <c r="G15" s="298"/>
      <c r="H15" s="298"/>
      <c r="I15" s="298"/>
      <c r="J15" s="299">
        <v>4</v>
      </c>
      <c r="K15" s="299">
        <v>5</v>
      </c>
      <c r="L15" s="299">
        <v>6</v>
      </c>
      <c r="M15" s="299">
        <v>7</v>
      </c>
      <c r="N15" s="299">
        <v>8</v>
      </c>
      <c r="O15" s="299">
        <v>9</v>
      </c>
      <c r="P15" s="299">
        <v>10</v>
      </c>
      <c r="Q15" s="299">
        <v>11</v>
      </c>
      <c r="R15" s="300">
        <v>12</v>
      </c>
      <c r="T15" s="310"/>
      <c r="U15" s="170"/>
      <c r="V15" s="170"/>
      <c r="W15" s="144"/>
      <c r="X15" s="170"/>
      <c r="Y15" s="170"/>
      <c r="AN15" s="187"/>
    </row>
    <row r="16" spans="2:40" ht="24.95" customHeight="1" x14ac:dyDescent="0.2">
      <c r="B16" s="357"/>
      <c r="C16" s="13" t="str">
        <f>C13</f>
        <v>Altura da camada</v>
      </c>
      <c r="D16" s="141">
        <f>E16*(1-($D$29/100))</f>
        <v>0</v>
      </c>
      <c r="E16" s="20"/>
      <c r="F16" s="141">
        <f>E16*(1+($D$29/100))</f>
        <v>0</v>
      </c>
      <c r="G16" s="26"/>
      <c r="H16" s="27"/>
      <c r="I16" s="27"/>
      <c r="J16" s="32"/>
      <c r="K16" s="10"/>
      <c r="L16" s="32"/>
      <c r="M16" s="10"/>
      <c r="N16" s="10"/>
      <c r="O16" s="9"/>
      <c r="P16" s="9"/>
      <c r="Q16" s="9"/>
      <c r="R16" s="8"/>
      <c r="U16" s="175"/>
      <c r="V16" s="145"/>
      <c r="W16" s="170"/>
      <c r="X16" s="170"/>
      <c r="Y16" s="170"/>
      <c r="Z16" s="170"/>
      <c r="AA16" s="144"/>
      <c r="AB16" s="170"/>
      <c r="AC16" s="170"/>
    </row>
    <row r="17" spans="2:29" ht="24.95" customHeight="1" thickBot="1" x14ac:dyDescent="0.25">
      <c r="B17" s="357"/>
      <c r="C17" s="7" t="str">
        <f>C14</f>
        <v>Perimetro</v>
      </c>
      <c r="D17" s="141">
        <f>E17*(1-($D$29/100))</f>
        <v>0</v>
      </c>
      <c r="E17" s="20"/>
      <c r="F17" s="141">
        <f>E17*(1+($D$29/100))</f>
        <v>0</v>
      </c>
      <c r="G17" s="28"/>
      <c r="H17" s="29"/>
      <c r="I17" s="29"/>
      <c r="J17" s="33"/>
      <c r="K17" s="19"/>
      <c r="L17" s="33"/>
      <c r="M17" s="19"/>
      <c r="N17" s="19"/>
      <c r="O17" s="18"/>
      <c r="P17" s="18"/>
      <c r="Q17" s="18"/>
      <c r="R17" s="17"/>
      <c r="T17" s="309"/>
      <c r="U17" s="144"/>
      <c r="V17" s="144"/>
      <c r="W17" s="144"/>
      <c r="X17" s="170"/>
      <c r="Y17" s="170"/>
      <c r="Z17" s="170"/>
      <c r="AA17" s="144"/>
      <c r="AB17" s="170"/>
      <c r="AC17" s="170"/>
    </row>
    <row r="18" spans="2:29" ht="24.95" customHeight="1" x14ac:dyDescent="0.2">
      <c r="B18" s="356" t="s">
        <v>153</v>
      </c>
      <c r="C18" s="16"/>
      <c r="D18" s="15" t="s">
        <v>144</v>
      </c>
      <c r="E18" s="15" t="s">
        <v>145</v>
      </c>
      <c r="F18" s="14" t="s">
        <v>146</v>
      </c>
      <c r="G18" s="298"/>
      <c r="H18" s="298"/>
      <c r="I18" s="298"/>
      <c r="J18" s="299">
        <v>4</v>
      </c>
      <c r="K18" s="299">
        <v>5</v>
      </c>
      <c r="L18" s="299">
        <v>6</v>
      </c>
      <c r="M18" s="299">
        <v>7</v>
      </c>
      <c r="N18" s="299">
        <v>8</v>
      </c>
      <c r="O18" s="299">
        <v>9</v>
      </c>
      <c r="P18" s="299">
        <v>10</v>
      </c>
      <c r="Q18" s="299">
        <v>11</v>
      </c>
      <c r="R18" s="300">
        <v>12</v>
      </c>
      <c r="T18" s="310"/>
      <c r="U18" s="175"/>
      <c r="V18" s="145"/>
      <c r="W18" s="170"/>
      <c r="X18" s="170"/>
      <c r="Y18" s="170"/>
      <c r="Z18" s="170"/>
      <c r="AA18" s="144"/>
      <c r="AB18" s="170"/>
      <c r="AC18" s="170"/>
    </row>
    <row r="19" spans="2:29" ht="24.95" customHeight="1" x14ac:dyDescent="0.2">
      <c r="B19" s="357"/>
      <c r="C19" s="13" t="str">
        <f>C16</f>
        <v>Altura da camada</v>
      </c>
      <c r="D19" s="141">
        <f>E19*(1-($D$29/100))</f>
        <v>0</v>
      </c>
      <c r="E19" s="20"/>
      <c r="F19" s="141">
        <f>E19*(1+($D$29/100))</f>
        <v>0</v>
      </c>
      <c r="G19" s="26"/>
      <c r="H19" s="27"/>
      <c r="I19" s="27"/>
      <c r="J19" s="32"/>
      <c r="K19" s="10"/>
      <c r="L19" s="32"/>
      <c r="M19" s="10"/>
      <c r="N19" s="10"/>
      <c r="O19" s="9"/>
      <c r="P19" s="9"/>
      <c r="Q19" s="9"/>
      <c r="R19" s="8"/>
      <c r="U19" s="175"/>
      <c r="V19" s="145"/>
      <c r="W19" s="170"/>
      <c r="X19" s="170"/>
      <c r="Y19" s="170"/>
      <c r="Z19" s="170"/>
      <c r="AA19" s="144"/>
      <c r="AB19" s="170"/>
      <c r="AC19" s="170"/>
    </row>
    <row r="20" spans="2:29" ht="24.95" customHeight="1" thickBot="1" x14ac:dyDescent="0.25">
      <c r="B20" s="357"/>
      <c r="C20" s="7" t="str">
        <f>C17</f>
        <v>Perimetro</v>
      </c>
      <c r="D20" s="141">
        <f>E20*(1-($D$29/100))</f>
        <v>0</v>
      </c>
      <c r="E20" s="20"/>
      <c r="F20" s="141">
        <f>E20*(1+($D$29/100))</f>
        <v>0</v>
      </c>
      <c r="G20" s="28"/>
      <c r="H20" s="29"/>
      <c r="I20" s="29"/>
      <c r="J20" s="33"/>
      <c r="K20" s="19"/>
      <c r="L20" s="33"/>
      <c r="M20" s="19"/>
      <c r="N20" s="19"/>
      <c r="O20" s="18"/>
      <c r="P20" s="18"/>
      <c r="Q20" s="18"/>
      <c r="R20" s="17"/>
      <c r="T20" s="309"/>
      <c r="U20" s="144"/>
      <c r="V20" s="144"/>
      <c r="W20" s="144"/>
      <c r="X20" s="144"/>
      <c r="Y20" s="170"/>
      <c r="Z20" s="170"/>
      <c r="AA20" s="144"/>
      <c r="AB20" s="170"/>
      <c r="AC20" s="170"/>
    </row>
    <row r="21" spans="2:29" ht="24.95" customHeight="1" x14ac:dyDescent="0.2">
      <c r="B21" s="356" t="s">
        <v>154</v>
      </c>
      <c r="C21" s="16"/>
      <c r="D21" s="15" t="s">
        <v>144</v>
      </c>
      <c r="E21" s="15" t="s">
        <v>145</v>
      </c>
      <c r="F21" s="14" t="s">
        <v>146</v>
      </c>
      <c r="G21" s="298"/>
      <c r="H21" s="298"/>
      <c r="I21" s="298"/>
      <c r="J21" s="299">
        <v>4</v>
      </c>
      <c r="K21" s="299">
        <v>5</v>
      </c>
      <c r="L21" s="299">
        <v>6</v>
      </c>
      <c r="M21" s="299">
        <v>7</v>
      </c>
      <c r="N21" s="299">
        <v>8</v>
      </c>
      <c r="O21" s="299">
        <v>9</v>
      </c>
      <c r="P21" s="299">
        <v>10</v>
      </c>
      <c r="Q21" s="299">
        <v>11</v>
      </c>
      <c r="R21" s="300">
        <v>12</v>
      </c>
      <c r="T21" s="310"/>
      <c r="U21" s="175"/>
      <c r="V21" s="145"/>
      <c r="W21" s="170"/>
      <c r="X21" s="170"/>
      <c r="Y21" s="170"/>
      <c r="Z21" s="170"/>
      <c r="AA21" s="144"/>
      <c r="AB21" s="170"/>
      <c r="AC21" s="170"/>
    </row>
    <row r="22" spans="2:29" ht="24.95" customHeight="1" x14ac:dyDescent="0.2">
      <c r="B22" s="357"/>
      <c r="C22" s="13" t="str">
        <f>C19</f>
        <v>Altura da camada</v>
      </c>
      <c r="D22" s="141">
        <f>E22*(1-($D$29/100))</f>
        <v>0</v>
      </c>
      <c r="E22" s="20"/>
      <c r="F22" s="141">
        <f>E22*(1+($D$29/100))</f>
        <v>0</v>
      </c>
      <c r="G22" s="12"/>
      <c r="H22" s="11"/>
      <c r="I22" s="11"/>
      <c r="J22" s="32"/>
      <c r="K22" s="10"/>
      <c r="L22" s="10"/>
      <c r="M22" s="10"/>
      <c r="N22" s="10"/>
      <c r="O22" s="9"/>
      <c r="P22" s="9"/>
      <c r="Q22" s="9"/>
      <c r="R22" s="8"/>
      <c r="T22" s="310"/>
      <c r="U22" s="144"/>
      <c r="V22" s="144"/>
      <c r="W22" s="144"/>
      <c r="X22" s="144"/>
      <c r="Y22" s="170"/>
      <c r="Z22" s="170"/>
      <c r="AA22" s="144"/>
      <c r="AB22" s="170"/>
      <c r="AC22" s="170"/>
    </row>
    <row r="23" spans="2:29" ht="24.95" customHeight="1" thickBot="1" x14ac:dyDescent="0.25">
      <c r="B23" s="357"/>
      <c r="C23" s="7" t="str">
        <f>C20</f>
        <v>Perimetro</v>
      </c>
      <c r="D23" s="141">
        <f>E23*(1-($D$29/100))</f>
        <v>0</v>
      </c>
      <c r="E23" s="20"/>
      <c r="F23" s="141">
        <f>E23*(1+($D$29/100))</f>
        <v>0</v>
      </c>
      <c r="G23" s="6"/>
      <c r="H23" s="5"/>
      <c r="I23" s="5"/>
      <c r="J23" s="6"/>
      <c r="K23" s="5"/>
      <c r="L23" s="5"/>
      <c r="M23" s="4"/>
      <c r="N23" s="4"/>
      <c r="O23" s="3"/>
      <c r="P23" s="3"/>
      <c r="Q23" s="3"/>
      <c r="R23" s="2"/>
      <c r="T23" s="310"/>
      <c r="U23" s="175"/>
      <c r="V23" s="145"/>
      <c r="W23" s="170"/>
      <c r="X23" s="170"/>
      <c r="Y23" s="170"/>
      <c r="Z23" s="170"/>
      <c r="AA23" s="144"/>
      <c r="AB23" s="170"/>
      <c r="AC23" s="170"/>
    </row>
    <row r="24" spans="2:29" ht="24.95" customHeight="1" x14ac:dyDescent="0.2">
      <c r="B24" s="356" t="s">
        <v>155</v>
      </c>
      <c r="C24" s="16"/>
      <c r="D24" s="15" t="s">
        <v>144</v>
      </c>
      <c r="E24" s="15" t="s">
        <v>145</v>
      </c>
      <c r="F24" s="14" t="s">
        <v>146</v>
      </c>
      <c r="G24" s="298"/>
      <c r="H24" s="298"/>
      <c r="I24" s="298"/>
      <c r="J24" s="299">
        <v>4</v>
      </c>
      <c r="K24" s="299">
        <v>5</v>
      </c>
      <c r="L24" s="299">
        <v>6</v>
      </c>
      <c r="M24" s="299">
        <v>7</v>
      </c>
      <c r="N24" s="299">
        <v>8</v>
      </c>
      <c r="O24" s="299">
        <v>9</v>
      </c>
      <c r="P24" s="299">
        <v>10</v>
      </c>
      <c r="Q24" s="299">
        <v>11</v>
      </c>
      <c r="R24" s="300">
        <v>12</v>
      </c>
      <c r="U24" s="175"/>
      <c r="V24" s="145"/>
      <c r="W24" s="170"/>
      <c r="X24" s="170"/>
      <c r="Y24" s="170"/>
      <c r="Z24" s="170"/>
      <c r="AA24" s="144"/>
      <c r="AB24" s="170"/>
      <c r="AC24" s="170"/>
    </row>
    <row r="25" spans="2:29" ht="24.95" customHeight="1" x14ac:dyDescent="0.2">
      <c r="B25" s="357"/>
      <c r="C25" s="13" t="str">
        <f>C22</f>
        <v>Altura da camada</v>
      </c>
      <c r="D25" s="141">
        <f>E25*(1-($D$29/100))</f>
        <v>0</v>
      </c>
      <c r="E25" s="20"/>
      <c r="F25" s="141">
        <f>E25*(1+($D$29/100))</f>
        <v>0</v>
      </c>
      <c r="G25" s="12"/>
      <c r="H25" s="11"/>
      <c r="I25" s="11"/>
      <c r="J25" s="32"/>
      <c r="K25" s="10"/>
      <c r="L25" s="10"/>
      <c r="M25" s="10"/>
      <c r="N25" s="10"/>
      <c r="O25" s="9"/>
      <c r="P25" s="9"/>
      <c r="Q25" s="9"/>
      <c r="R25" s="8"/>
      <c r="T25" s="309"/>
      <c r="U25" s="144"/>
      <c r="V25" s="144"/>
      <c r="W25" s="144"/>
      <c r="X25" s="144"/>
      <c r="Y25" s="144"/>
      <c r="Z25" s="170"/>
      <c r="AA25" s="144"/>
      <c r="AB25" s="170"/>
      <c r="AC25" s="170"/>
    </row>
    <row r="26" spans="2:29" ht="24.95" customHeight="1" thickBot="1" x14ac:dyDescent="0.25">
      <c r="B26" s="357"/>
      <c r="C26" s="7" t="str">
        <f>C23</f>
        <v>Perimetro</v>
      </c>
      <c r="D26" s="141">
        <f>E26*(1-($D$29/100))</f>
        <v>0</v>
      </c>
      <c r="E26" s="20"/>
      <c r="F26" s="141">
        <f>E26*(1+($D$29/100))</f>
        <v>0</v>
      </c>
      <c r="G26" s="6"/>
      <c r="H26" s="5"/>
      <c r="I26" s="5"/>
      <c r="J26" s="6"/>
      <c r="K26" s="5"/>
      <c r="L26" s="5"/>
      <c r="M26" s="4"/>
      <c r="N26" s="4"/>
      <c r="O26" s="3"/>
      <c r="P26" s="3"/>
      <c r="Q26" s="3"/>
      <c r="R26" s="2"/>
      <c r="T26" s="310"/>
      <c r="U26" s="175"/>
      <c r="V26" s="145"/>
      <c r="W26" s="170"/>
      <c r="X26" s="170"/>
      <c r="Y26" s="170"/>
      <c r="Z26" s="170"/>
      <c r="AA26" s="144"/>
      <c r="AB26" s="170"/>
      <c r="AC26" s="170"/>
    </row>
    <row r="27" spans="2:29" ht="24.95" customHeight="1" thickBot="1" x14ac:dyDescent="0.3">
      <c r="B27" s="358" t="s">
        <v>156</v>
      </c>
      <c r="C27" s="313"/>
      <c r="D27" s="301">
        <f ca="1">TODAY()</f>
        <v>44907</v>
      </c>
      <c r="E27" s="359" t="s">
        <v>157</v>
      </c>
      <c r="F27" s="340"/>
      <c r="G27" s="302"/>
      <c r="H27" s="303"/>
      <c r="I27" s="303"/>
      <c r="J27" s="303"/>
      <c r="K27" s="303"/>
      <c r="L27" s="303"/>
      <c r="M27" s="304"/>
      <c r="N27" s="304"/>
      <c r="O27" s="304"/>
      <c r="P27" s="304"/>
      <c r="Q27" s="304"/>
      <c r="R27" s="305"/>
      <c r="U27" s="175"/>
      <c r="V27" s="145"/>
      <c r="W27" s="170"/>
      <c r="X27" s="170"/>
      <c r="Y27" s="170"/>
      <c r="Z27" s="170"/>
      <c r="AA27" s="144"/>
      <c r="AB27" s="170"/>
      <c r="AC27" s="170"/>
    </row>
    <row r="28" spans="2:29" ht="15.75" customHeight="1" thickBot="1" x14ac:dyDescent="0.25">
      <c r="T28" s="309"/>
      <c r="U28" s="144"/>
      <c r="V28" s="144"/>
      <c r="W28" s="144"/>
      <c r="X28" s="144"/>
      <c r="Y28" s="170"/>
      <c r="Z28" s="170"/>
      <c r="AA28" s="144"/>
      <c r="AB28" s="170"/>
      <c r="AC28" s="170"/>
    </row>
    <row r="29" spans="2:29" ht="17.25" customHeight="1" thickBot="1" x14ac:dyDescent="0.3">
      <c r="B29" s="363" t="s">
        <v>135</v>
      </c>
      <c r="C29" s="313"/>
      <c r="D29" s="306">
        <v>2</v>
      </c>
      <c r="E29" s="306" t="s">
        <v>136</v>
      </c>
      <c r="F29" s="307"/>
      <c r="T29" s="310"/>
      <c r="U29" s="175"/>
      <c r="V29" s="145"/>
      <c r="W29" s="170"/>
      <c r="X29" s="170"/>
      <c r="Y29" s="170"/>
      <c r="Z29" s="170"/>
      <c r="AA29" s="144"/>
      <c r="AB29" s="170"/>
      <c r="AC29" s="170"/>
    </row>
    <row r="30" spans="2:29" ht="16.5" customHeight="1" x14ac:dyDescent="0.2">
      <c r="U30" s="175"/>
      <c r="V30" s="145"/>
      <c r="W30" s="170"/>
      <c r="X30" s="170"/>
      <c r="Y30" s="170"/>
      <c r="Z30" s="170"/>
      <c r="AA30" s="144"/>
      <c r="AB30" s="170"/>
      <c r="AC30" s="170"/>
    </row>
    <row r="31" spans="2:29" ht="15" customHeight="1" x14ac:dyDescent="0.2">
      <c r="T31" s="309"/>
      <c r="U31" s="144"/>
      <c r="V31" s="144"/>
    </row>
    <row r="32" spans="2:29" ht="16.5" customHeight="1" x14ac:dyDescent="0.2">
      <c r="T32" s="310"/>
      <c r="U32" s="175"/>
      <c r="V32" s="145"/>
      <c r="W32" s="170"/>
      <c r="X32" s="170"/>
      <c r="Y32" s="170"/>
      <c r="Z32" s="170"/>
      <c r="AA32" s="144"/>
      <c r="AB32" s="170"/>
      <c r="AC32" s="170"/>
    </row>
    <row r="33" spans="20:32" ht="16.5" customHeight="1" x14ac:dyDescent="0.2">
      <c r="U33" s="175"/>
      <c r="V33" s="145"/>
      <c r="W33" s="170"/>
      <c r="X33" s="170"/>
      <c r="Y33" s="170"/>
      <c r="Z33" s="170"/>
      <c r="AA33" s="144"/>
      <c r="AB33" s="170"/>
      <c r="AC33" s="170"/>
    </row>
    <row r="34" spans="20:32" ht="15" customHeight="1" x14ac:dyDescent="0.2">
      <c r="T34" s="309"/>
      <c r="U34" s="144"/>
      <c r="V34" s="144"/>
      <c r="W34" s="144"/>
      <c r="X34" s="144"/>
      <c r="Y34" s="144"/>
      <c r="Z34" s="144"/>
      <c r="AA34" s="144"/>
      <c r="AB34" s="144"/>
      <c r="AC34" s="170"/>
    </row>
    <row r="35" spans="20:32" ht="16.5" customHeight="1" x14ac:dyDescent="0.2">
      <c r="T35" s="310"/>
      <c r="U35" s="175"/>
      <c r="V35" s="145"/>
      <c r="W35" s="170"/>
      <c r="X35" s="170"/>
      <c r="Y35" s="170"/>
      <c r="Z35" s="170"/>
      <c r="AA35" s="144"/>
      <c r="AB35" s="170"/>
      <c r="AC35" s="170"/>
    </row>
    <row r="36" spans="20:32" ht="15" customHeight="1" x14ac:dyDescent="0.2">
      <c r="T36" s="310"/>
      <c r="U36" s="144"/>
      <c r="V36" s="144"/>
      <c r="W36" s="144"/>
      <c r="X36" s="144"/>
      <c r="Y36" s="144"/>
      <c r="Z36" s="144"/>
      <c r="AA36" s="144"/>
      <c r="AB36" s="144"/>
      <c r="AC36" s="144"/>
      <c r="AD36" s="144"/>
      <c r="AE36" s="144"/>
      <c r="AF36" s="144"/>
    </row>
    <row r="37" spans="20:32" ht="16.5" customHeight="1" x14ac:dyDescent="0.2">
      <c r="T37" s="310"/>
      <c r="U37" s="175"/>
      <c r="V37" s="145"/>
      <c r="W37" s="170"/>
      <c r="X37" s="170"/>
      <c r="Y37" s="170"/>
      <c r="Z37" s="170"/>
      <c r="AA37" s="144"/>
      <c r="AB37" s="170"/>
      <c r="AC37" s="170"/>
    </row>
    <row r="38" spans="20:32" ht="16.5" customHeight="1" x14ac:dyDescent="0.2">
      <c r="U38" s="175"/>
      <c r="V38" s="145"/>
      <c r="W38" s="170"/>
      <c r="X38" s="170"/>
      <c r="Y38" s="170"/>
      <c r="Z38" s="170"/>
      <c r="AA38" s="144"/>
      <c r="AB38" s="170"/>
      <c r="AC38" s="170"/>
    </row>
    <row r="39" spans="20:32" ht="15" customHeight="1" x14ac:dyDescent="0.2">
      <c r="T39" s="309"/>
      <c r="U39" s="144"/>
      <c r="V39" s="144"/>
      <c r="W39" s="170"/>
      <c r="X39" s="170"/>
      <c r="Y39" s="170"/>
      <c r="Z39" s="170"/>
      <c r="AA39" s="144"/>
      <c r="AB39" s="170"/>
      <c r="AC39" s="170"/>
    </row>
    <row r="40" spans="20:32" ht="16.5" customHeight="1" x14ac:dyDescent="0.2">
      <c r="T40" s="310"/>
      <c r="U40" s="175"/>
      <c r="V40" s="145"/>
      <c r="W40" s="170"/>
      <c r="X40" s="170"/>
      <c r="Y40" s="170"/>
      <c r="Z40" s="170"/>
      <c r="AA40" s="144"/>
      <c r="AB40" s="170"/>
      <c r="AC40" s="170"/>
    </row>
    <row r="41" spans="20:32" ht="16.5" customHeight="1" x14ac:dyDescent="0.2">
      <c r="U41" s="175"/>
      <c r="V41" s="145"/>
      <c r="W41" s="170"/>
      <c r="X41" s="170"/>
      <c r="Y41" s="170"/>
      <c r="Z41" s="170"/>
      <c r="AA41" s="144"/>
      <c r="AB41" s="170"/>
      <c r="AC41" s="170"/>
    </row>
    <row r="42" spans="20:32" ht="15" customHeight="1" x14ac:dyDescent="0.2">
      <c r="T42" s="309"/>
      <c r="U42" s="144"/>
      <c r="V42" s="144"/>
      <c r="W42" s="144"/>
      <c r="X42" s="144"/>
      <c r="Y42" s="144"/>
      <c r="Z42" s="144"/>
      <c r="AA42" s="144"/>
      <c r="AB42" s="170"/>
      <c r="AC42" s="170"/>
    </row>
    <row r="43" spans="20:32" ht="16.5" customHeight="1" x14ac:dyDescent="0.2">
      <c r="T43" s="310"/>
      <c r="U43" s="175"/>
      <c r="V43" s="145"/>
      <c r="W43" s="170"/>
      <c r="X43" s="170"/>
      <c r="Y43" s="170"/>
      <c r="Z43" s="170"/>
      <c r="AA43" s="144"/>
      <c r="AB43" s="170"/>
      <c r="AC43" s="170"/>
    </row>
    <row r="44" spans="20:32" ht="15" customHeight="1" x14ac:dyDescent="0.2">
      <c r="X44" s="170"/>
      <c r="Y44" s="170"/>
      <c r="Z44" s="170"/>
      <c r="AA44" s="144"/>
      <c r="AB44" s="170"/>
      <c r="AC44" s="170"/>
    </row>
    <row r="45" spans="20:32" ht="15" customHeight="1" x14ac:dyDescent="0.2">
      <c r="T45" s="309"/>
      <c r="U45" s="144"/>
      <c r="V45" s="144"/>
      <c r="W45" s="144"/>
      <c r="X45" s="170"/>
      <c r="Y45" s="170"/>
      <c r="Z45" s="170"/>
      <c r="AA45" s="144"/>
      <c r="AB45" s="170"/>
      <c r="AC45" s="170"/>
    </row>
    <row r="46" spans="20:32" ht="16.5" customHeight="1" x14ac:dyDescent="0.2">
      <c r="T46" s="310"/>
      <c r="U46" s="175"/>
      <c r="V46" s="145"/>
      <c r="W46" s="170"/>
      <c r="X46" s="170"/>
      <c r="Y46" s="170"/>
      <c r="Z46" s="170"/>
      <c r="AA46" s="144"/>
      <c r="AB46" s="170"/>
      <c r="AC46" s="170"/>
    </row>
    <row r="47" spans="20:32" ht="16.5" customHeight="1" x14ac:dyDescent="0.2">
      <c r="U47" s="175"/>
      <c r="V47" s="145"/>
      <c r="W47" s="170"/>
      <c r="X47" s="170"/>
      <c r="Y47" s="170"/>
      <c r="Z47" s="170"/>
      <c r="AA47" s="144"/>
      <c r="AB47" s="170"/>
      <c r="AC47" s="170"/>
    </row>
    <row r="48" spans="20:32" ht="15" customHeight="1" x14ac:dyDescent="0.2">
      <c r="T48" s="309"/>
      <c r="U48" s="146"/>
      <c r="V48" s="146"/>
      <c r="W48" s="146"/>
      <c r="X48" s="170"/>
      <c r="Y48" s="170"/>
      <c r="Z48" s="170"/>
      <c r="AA48" s="144"/>
      <c r="AB48" s="170"/>
      <c r="AC48" s="170"/>
    </row>
    <row r="49" spans="20:29" ht="15" customHeight="1" x14ac:dyDescent="0.2">
      <c r="T49" s="310"/>
      <c r="U49" s="146"/>
      <c r="V49" s="146"/>
      <c r="W49" s="146"/>
      <c r="X49" s="170"/>
      <c r="Y49" s="170"/>
      <c r="Z49" s="170"/>
      <c r="AA49" s="144"/>
      <c r="AB49" s="170"/>
      <c r="AC49" s="170"/>
    </row>
    <row r="50" spans="20:29" ht="15" customHeight="1" x14ac:dyDescent="0.2">
      <c r="T50" s="310"/>
      <c r="U50" s="146"/>
      <c r="V50" s="170"/>
      <c r="W50" s="146"/>
      <c r="X50" s="170"/>
      <c r="Y50" s="170"/>
      <c r="Z50" s="170"/>
      <c r="AA50" s="144"/>
      <c r="AB50" s="170"/>
      <c r="AC50" s="170"/>
    </row>
    <row r="51" spans="20:29" ht="15" customHeight="1" x14ac:dyDescent="0.2">
      <c r="T51" s="310"/>
      <c r="U51" s="146"/>
      <c r="V51" s="146"/>
      <c r="W51" s="146"/>
      <c r="X51" s="170"/>
      <c r="Y51" s="170"/>
      <c r="Z51" s="170"/>
      <c r="AA51" s="144"/>
      <c r="AB51" s="170"/>
      <c r="AC51" s="170"/>
    </row>
    <row r="52" spans="20:29" ht="15" customHeight="1" x14ac:dyDescent="0.2">
      <c r="T52" s="310"/>
      <c r="U52" s="170"/>
      <c r="V52" s="170"/>
      <c r="W52" s="170"/>
      <c r="X52" s="170"/>
      <c r="Y52" s="170"/>
      <c r="Z52" s="170"/>
      <c r="AA52" s="144"/>
      <c r="AB52" s="170"/>
      <c r="AC52" s="170"/>
    </row>
    <row r="53" spans="20:29" ht="15" customHeight="1" x14ac:dyDescent="0.2">
      <c r="T53" s="310"/>
      <c r="U53" s="146"/>
      <c r="V53" s="146"/>
      <c r="W53" s="146"/>
      <c r="X53" s="170"/>
      <c r="Y53" s="170"/>
      <c r="Z53" s="170"/>
      <c r="AA53" s="144"/>
      <c r="AB53" s="170"/>
      <c r="AC53" s="170"/>
    </row>
    <row r="54" spans="20:29" ht="15" customHeight="1" x14ac:dyDescent="0.2">
      <c r="U54" s="146"/>
      <c r="V54" s="146"/>
      <c r="W54" s="146"/>
      <c r="X54" s="170"/>
      <c r="Y54" s="170"/>
      <c r="Z54" s="170"/>
      <c r="AA54" s="144"/>
      <c r="AB54" s="170"/>
      <c r="AC54" s="170"/>
    </row>
    <row r="55" spans="20:29" ht="15" customHeight="1" x14ac:dyDescent="0.2">
      <c r="T55" s="309"/>
      <c r="U55" s="170"/>
      <c r="V55" s="146"/>
      <c r="W55" s="62"/>
      <c r="X55" s="59"/>
      <c r="Y55" s="59"/>
      <c r="Z55" s="59"/>
      <c r="AA55" s="144"/>
      <c r="AB55" s="170"/>
      <c r="AC55" s="170"/>
    </row>
    <row r="56" spans="20:29" ht="15" customHeight="1" x14ac:dyDescent="0.2">
      <c r="T56" s="310"/>
      <c r="U56" s="146"/>
      <c r="V56" s="146"/>
      <c r="W56" s="146"/>
      <c r="X56" s="170"/>
      <c r="Y56" s="170"/>
      <c r="Z56" s="170"/>
      <c r="AA56" s="144"/>
      <c r="AB56" s="170"/>
      <c r="AC56" s="170"/>
    </row>
    <row r="57" spans="20:29" ht="15" customHeight="1" x14ac:dyDescent="0.2">
      <c r="U57" s="146"/>
      <c r="V57" s="146"/>
      <c r="W57" s="146"/>
      <c r="X57" s="170"/>
      <c r="Y57" s="170"/>
      <c r="Z57" s="170"/>
      <c r="AA57" s="144"/>
      <c r="AB57" s="170"/>
      <c r="AC57" s="170"/>
    </row>
    <row r="58" spans="20:29" ht="15" customHeight="1" x14ac:dyDescent="0.2">
      <c r="T58" s="309"/>
      <c r="U58" s="144"/>
      <c r="V58" s="146"/>
      <c r="W58" s="146"/>
      <c r="X58" s="170"/>
      <c r="Y58" s="170"/>
      <c r="Z58" s="170"/>
      <c r="AA58" s="144"/>
      <c r="AB58" s="170"/>
      <c r="AC58" s="170"/>
    </row>
    <row r="59" spans="20:29" ht="15" customHeight="1" x14ac:dyDescent="0.2">
      <c r="T59" s="310"/>
      <c r="U59" s="146"/>
      <c r="V59" s="146"/>
      <c r="W59" s="146"/>
      <c r="X59" s="170"/>
      <c r="Y59" s="170"/>
      <c r="Z59" s="170"/>
      <c r="AA59" s="144"/>
      <c r="AB59" s="170"/>
      <c r="AC59" s="170"/>
    </row>
    <row r="60" spans="20:29" ht="15" customHeight="1" x14ac:dyDescent="0.2">
      <c r="U60" s="146"/>
      <c r="V60" s="146"/>
      <c r="W60" s="146"/>
      <c r="X60" s="170"/>
      <c r="Y60" s="170"/>
      <c r="Z60" s="170"/>
      <c r="AA60" s="144"/>
      <c r="AB60" s="170"/>
      <c r="AC60" s="170"/>
    </row>
    <row r="61" spans="20:29" ht="15" customHeight="1" x14ac:dyDescent="0.2">
      <c r="T61" s="309"/>
      <c r="Y61" s="170"/>
      <c r="Z61" s="170"/>
      <c r="AA61" s="144"/>
      <c r="AB61" s="170"/>
      <c r="AC61" s="170"/>
    </row>
    <row r="62" spans="20:29" ht="15" customHeight="1" x14ac:dyDescent="0.2">
      <c r="T62" s="310"/>
      <c r="U62" s="146"/>
      <c r="V62" s="146"/>
      <c r="W62" s="146"/>
      <c r="X62" s="170"/>
      <c r="Y62" s="170"/>
      <c r="Z62" s="170"/>
      <c r="AA62" s="144"/>
      <c r="AB62" s="170"/>
      <c r="AC62" s="170"/>
    </row>
    <row r="63" spans="20:29" ht="15" customHeight="1" x14ac:dyDescent="0.2">
      <c r="U63" s="146"/>
      <c r="V63" s="146"/>
      <c r="W63" s="146"/>
      <c r="X63" s="170"/>
      <c r="Y63" s="170"/>
      <c r="Z63" s="170"/>
      <c r="AA63" s="144"/>
      <c r="AB63" s="170"/>
      <c r="AC63" s="170"/>
    </row>
    <row r="64" spans="20:29" ht="15" customHeight="1" x14ac:dyDescent="0.2">
      <c r="T64" s="309"/>
      <c r="U64" s="144"/>
      <c r="V64" s="144"/>
      <c r="Y64" s="170"/>
      <c r="Z64" s="170"/>
      <c r="AA64" s="144"/>
      <c r="AB64" s="170"/>
      <c r="AC64" s="170"/>
    </row>
    <row r="65" spans="20:37" ht="16.5" customHeight="1" x14ac:dyDescent="0.2">
      <c r="T65" s="310"/>
      <c r="U65" s="175"/>
      <c r="V65" s="145"/>
      <c r="Y65" s="170"/>
      <c r="Z65" s="170"/>
      <c r="AA65" s="144"/>
      <c r="AB65" s="170"/>
      <c r="AC65" s="170"/>
    </row>
    <row r="66" spans="20:37" ht="16.5" customHeight="1" x14ac:dyDescent="0.2">
      <c r="T66" s="310"/>
      <c r="U66" s="175"/>
      <c r="V66" s="175"/>
    </row>
    <row r="67" spans="20:37" ht="15" customHeight="1" x14ac:dyDescent="0.2">
      <c r="T67" s="310"/>
      <c r="AA67" s="144"/>
      <c r="AB67" s="144"/>
    </row>
    <row r="68" spans="20:37" ht="16.5" customHeight="1" x14ac:dyDescent="0.2">
      <c r="T68" s="310"/>
      <c r="X68" s="175"/>
      <c r="AA68" s="144"/>
      <c r="AB68" s="144"/>
      <c r="AC68" s="175"/>
      <c r="AD68" s="175"/>
      <c r="AE68" s="175"/>
      <c r="AF68" s="175"/>
      <c r="AG68" s="175"/>
      <c r="AH68" s="175"/>
      <c r="AI68" s="175"/>
      <c r="AJ68" s="175"/>
      <c r="AK68" s="175"/>
    </row>
    <row r="69" spans="20:37" ht="16.5" customHeight="1" x14ac:dyDescent="0.2">
      <c r="T69" s="310"/>
      <c r="X69" s="147"/>
      <c r="AA69" s="144"/>
      <c r="AB69" s="144"/>
      <c r="AC69" s="175"/>
      <c r="AD69" s="175"/>
      <c r="AE69" s="175"/>
      <c r="AF69" s="175"/>
      <c r="AG69" s="175"/>
      <c r="AH69" s="175"/>
      <c r="AI69" s="175"/>
      <c r="AJ69" s="175"/>
      <c r="AK69" s="175"/>
    </row>
    <row r="70" spans="20:37" ht="16.5" customHeight="1" x14ac:dyDescent="0.2">
      <c r="T70" s="310"/>
      <c r="X70" s="175"/>
      <c r="AA70" s="144"/>
      <c r="AB70" s="144"/>
      <c r="AC70" s="175"/>
      <c r="AD70" s="175"/>
      <c r="AE70" s="175"/>
      <c r="AF70" s="175"/>
      <c r="AG70" s="175"/>
      <c r="AH70" s="175"/>
      <c r="AI70" s="175"/>
      <c r="AJ70" s="175"/>
      <c r="AK70" s="175"/>
    </row>
    <row r="71" spans="20:37" ht="16.5" customHeight="1" x14ac:dyDescent="0.2">
      <c r="T71" s="310"/>
      <c r="X71" s="175"/>
      <c r="AA71" s="144"/>
      <c r="AB71" s="144"/>
      <c r="AC71" s="175"/>
      <c r="AD71" s="175"/>
      <c r="AE71" s="175"/>
      <c r="AF71" s="175"/>
      <c r="AG71" s="175"/>
      <c r="AH71" s="175"/>
      <c r="AI71" s="175"/>
      <c r="AJ71" s="175"/>
      <c r="AK71" s="175"/>
    </row>
    <row r="72" spans="20:37" ht="16.5" customHeight="1" x14ac:dyDescent="0.2">
      <c r="T72" s="310"/>
      <c r="X72" s="175"/>
      <c r="AA72" s="144"/>
      <c r="AB72" s="144"/>
      <c r="AC72" s="175"/>
      <c r="AD72" s="175"/>
      <c r="AE72" s="175"/>
      <c r="AF72" s="175"/>
      <c r="AG72" s="175"/>
      <c r="AH72" s="175"/>
      <c r="AI72" s="175"/>
      <c r="AJ72" s="175"/>
      <c r="AK72" s="175"/>
    </row>
    <row r="73" spans="20:37" ht="16.5" customHeight="1" x14ac:dyDescent="0.2">
      <c r="T73" s="310"/>
      <c r="X73" s="175"/>
      <c r="AA73" s="144"/>
      <c r="AB73" s="144"/>
      <c r="AC73" s="175"/>
      <c r="AD73" s="175"/>
      <c r="AE73" s="175"/>
      <c r="AF73" s="175"/>
      <c r="AG73" s="175"/>
      <c r="AH73" s="175"/>
      <c r="AI73" s="175"/>
      <c r="AJ73" s="175"/>
      <c r="AK73" s="175"/>
    </row>
    <row r="74" spans="20:37" ht="16.5" customHeight="1" x14ac:dyDescent="0.2">
      <c r="T74" s="310"/>
      <c r="X74" s="220"/>
      <c r="AA74" s="144"/>
      <c r="AB74" s="144"/>
      <c r="AC74" s="175"/>
      <c r="AD74" s="175"/>
      <c r="AE74" s="175"/>
      <c r="AF74" s="175"/>
      <c r="AG74" s="175"/>
      <c r="AH74" s="175"/>
      <c r="AI74" s="175"/>
      <c r="AJ74" s="175"/>
      <c r="AK74" s="175"/>
    </row>
    <row r="75" spans="20:37" ht="15" customHeight="1" x14ac:dyDescent="0.2">
      <c r="T75" s="310"/>
      <c r="X75" s="148"/>
      <c r="AA75" s="144"/>
      <c r="AB75" s="144"/>
    </row>
    <row r="76" spans="20:37" ht="15" customHeight="1" x14ac:dyDescent="0.2">
      <c r="T76" s="310"/>
      <c r="X76" s="148"/>
      <c r="AA76" s="144"/>
      <c r="AB76" s="144"/>
      <c r="AC76" s="182"/>
      <c r="AD76" s="182"/>
      <c r="AE76" s="182"/>
      <c r="AF76" s="182"/>
      <c r="AG76" s="182"/>
      <c r="AH76" s="182"/>
      <c r="AI76" s="182"/>
      <c r="AJ76" s="182"/>
      <c r="AK76" s="182"/>
    </row>
    <row r="77" spans="20:37" ht="15" customHeight="1" x14ac:dyDescent="0.2">
      <c r="T77" s="310"/>
      <c r="X77" s="148"/>
      <c r="AA77" s="144"/>
      <c r="AB77" s="144"/>
      <c r="AC77" s="187"/>
      <c r="AD77" s="187"/>
      <c r="AE77" s="187"/>
      <c r="AF77" s="187"/>
      <c r="AG77" s="187"/>
      <c r="AH77" s="187"/>
      <c r="AI77" s="187"/>
      <c r="AJ77" s="187"/>
      <c r="AK77" s="187"/>
    </row>
    <row r="78" spans="20:37" ht="15" customHeight="1" x14ac:dyDescent="0.2">
      <c r="T78" s="310"/>
      <c r="X78" s="148"/>
      <c r="AA78" s="144"/>
      <c r="AB78" s="144"/>
    </row>
    <row r="79" spans="20:37" ht="15" customHeight="1" x14ac:dyDescent="0.2">
      <c r="T79" s="310"/>
      <c r="X79" s="148"/>
      <c r="AA79" s="144"/>
      <c r="AB79" s="144"/>
    </row>
    <row r="80" spans="20:37" ht="15" customHeight="1" x14ac:dyDescent="0.2">
      <c r="T80" s="310"/>
      <c r="X80" s="148"/>
      <c r="AA80" s="144"/>
      <c r="AB80" s="144"/>
    </row>
    <row r="81" spans="20:28" ht="15" customHeight="1" x14ac:dyDescent="0.2">
      <c r="T81" s="310"/>
      <c r="X81" s="148"/>
      <c r="AA81" s="144"/>
      <c r="AB81" s="144"/>
    </row>
    <row r="82" spans="20:28" x14ac:dyDescent="0.2">
      <c r="T82" s="310"/>
    </row>
    <row r="83" spans="20:28" x14ac:dyDescent="0.2">
      <c r="T83" s="310"/>
    </row>
    <row r="84" spans="20:28" x14ac:dyDescent="0.2">
      <c r="T84" s="310"/>
    </row>
    <row r="85" spans="20:28" x14ac:dyDescent="0.2">
      <c r="T85" s="310"/>
    </row>
    <row r="86" spans="20:28" x14ac:dyDescent="0.2">
      <c r="T86" s="310"/>
    </row>
    <row r="87" spans="20:28" x14ac:dyDescent="0.2">
      <c r="T87" s="310"/>
    </row>
    <row r="88" spans="20:28" x14ac:dyDescent="0.2">
      <c r="T88" s="310"/>
    </row>
    <row r="89" spans="20:28" x14ac:dyDescent="0.2">
      <c r="T89" s="310"/>
    </row>
    <row r="90" spans="20:28" x14ac:dyDescent="0.2">
      <c r="T90" s="310"/>
    </row>
    <row r="91" spans="20:28" x14ac:dyDescent="0.2">
      <c r="T91" s="310"/>
    </row>
    <row r="92" spans="20:28" x14ac:dyDescent="0.2">
      <c r="T92" s="310"/>
    </row>
    <row r="93" spans="20:28" x14ac:dyDescent="0.2">
      <c r="T93" s="310"/>
    </row>
    <row r="94" spans="20:28" x14ac:dyDescent="0.2">
      <c r="T94" s="310"/>
    </row>
    <row r="95" spans="20:28" x14ac:dyDescent="0.2">
      <c r="T95" s="310"/>
    </row>
    <row r="96" spans="20:28" x14ac:dyDescent="0.2">
      <c r="T96" s="310"/>
    </row>
    <row r="97" spans="20:20" x14ac:dyDescent="0.2">
      <c r="T97" s="310"/>
    </row>
    <row r="98" spans="20:20" x14ac:dyDescent="0.2">
      <c r="T98" s="310"/>
    </row>
    <row r="99" spans="20:20" x14ac:dyDescent="0.2">
      <c r="T99" s="310"/>
    </row>
    <row r="100" spans="20:20" x14ac:dyDescent="0.2">
      <c r="T100" s="310"/>
    </row>
    <row r="101" spans="20:20" x14ac:dyDescent="0.2">
      <c r="T101" s="310"/>
    </row>
    <row r="102" spans="20:20" x14ac:dyDescent="0.2">
      <c r="T102" s="310"/>
    </row>
    <row r="103" spans="20:20" x14ac:dyDescent="0.2">
      <c r="T103" s="310"/>
    </row>
    <row r="104" spans="20:20" x14ac:dyDescent="0.2">
      <c r="T104" s="310"/>
    </row>
    <row r="105" spans="20:20" x14ac:dyDescent="0.2">
      <c r="T105" s="310"/>
    </row>
    <row r="106" spans="20:20" x14ac:dyDescent="0.2">
      <c r="T106" s="310"/>
    </row>
    <row r="107" spans="20:20" x14ac:dyDescent="0.2">
      <c r="T107" s="310"/>
    </row>
    <row r="108" spans="20:20" x14ac:dyDescent="0.2">
      <c r="T108" s="310"/>
    </row>
    <row r="109" spans="20:20" x14ac:dyDescent="0.2">
      <c r="T109" s="310"/>
    </row>
    <row r="110" spans="20:20" x14ac:dyDescent="0.2">
      <c r="T110" s="310"/>
    </row>
    <row r="111" spans="20:20" x14ac:dyDescent="0.2">
      <c r="T111" s="310"/>
    </row>
    <row r="112" spans="20:20" x14ac:dyDescent="0.2">
      <c r="T112" s="310"/>
    </row>
    <row r="113" spans="20:20" x14ac:dyDescent="0.2">
      <c r="T113" s="310"/>
    </row>
    <row r="114" spans="20:20" x14ac:dyDescent="0.2">
      <c r="T114" s="310"/>
    </row>
    <row r="115" spans="20:20" x14ac:dyDescent="0.2">
      <c r="T115" s="310"/>
    </row>
    <row r="116" spans="20:20" x14ac:dyDescent="0.2">
      <c r="T116" s="310"/>
    </row>
    <row r="117" spans="20:20" x14ac:dyDescent="0.2">
      <c r="T117" s="310"/>
    </row>
    <row r="118" spans="20:20" x14ac:dyDescent="0.2">
      <c r="T118" s="310"/>
    </row>
    <row r="119" spans="20:20" x14ac:dyDescent="0.2">
      <c r="T119" s="310"/>
    </row>
    <row r="120" spans="20:20" x14ac:dyDescent="0.2">
      <c r="T120" s="310"/>
    </row>
    <row r="121" spans="20:20" x14ac:dyDescent="0.2">
      <c r="T121" s="310"/>
    </row>
    <row r="122" spans="20:20" x14ac:dyDescent="0.2">
      <c r="T122" s="310"/>
    </row>
    <row r="123" spans="20:20" x14ac:dyDescent="0.2">
      <c r="T123" s="310"/>
    </row>
    <row r="124" spans="20:20" x14ac:dyDescent="0.2">
      <c r="T124" s="310"/>
    </row>
    <row r="125" spans="20:20" x14ac:dyDescent="0.2">
      <c r="T125" s="310"/>
    </row>
    <row r="126" spans="20:20" x14ac:dyDescent="0.2">
      <c r="T126" s="310"/>
    </row>
    <row r="127" spans="20:20" x14ac:dyDescent="0.2">
      <c r="T127" s="310"/>
    </row>
    <row r="128" spans="20:20" x14ac:dyDescent="0.2">
      <c r="T128" s="310"/>
    </row>
    <row r="129" spans="20:20" x14ac:dyDescent="0.2">
      <c r="T129" s="310"/>
    </row>
    <row r="130" spans="20:20" x14ac:dyDescent="0.2">
      <c r="T130" s="310"/>
    </row>
    <row r="131" spans="20:20" x14ac:dyDescent="0.2">
      <c r="T131" s="310"/>
    </row>
    <row r="132" spans="20:20" x14ac:dyDescent="0.2">
      <c r="T132" s="310"/>
    </row>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2" right="0.51181102362204722" top="0.78740157480314965" bottom="0.78740157480314965" header="0.31496062992125978" footer="0.31496062992125978"/>
  <pageSetup paperSize="9" scale="6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11</vt:i4>
      </vt:variant>
      <vt:variant>
        <vt:lpstr>Intervalos Nomeados</vt:lpstr>
      </vt:variant>
      <vt:variant>
        <vt:i4>13</vt:i4>
      </vt:variant>
    </vt:vector>
  </HeadingPairs>
  <TitlesOfParts>
    <vt:vector size="24" baseType="lpstr">
      <vt:lpstr>OF RFE</vt:lpstr>
      <vt:lpstr>BOBINAGEM C1</vt:lpstr>
      <vt:lpstr>BOBINAGEM C2</vt:lpstr>
      <vt:lpstr>BOBINAGEM C3</vt:lpstr>
      <vt:lpstr>BOBINAGEM C4</vt:lpstr>
      <vt:lpstr>BOBINAGEM C5</vt:lpstr>
      <vt:lpstr>CONTROLE C1</vt:lpstr>
      <vt:lpstr>CONTROLE C2</vt:lpstr>
      <vt:lpstr>CONTROLE C3</vt:lpstr>
      <vt:lpstr>CONTROLE C4</vt:lpstr>
      <vt:lpstr>CONTROLE C5</vt:lpstr>
      <vt:lpstr>'BOBINAGEM C1'!Area_de_impressao</vt:lpstr>
      <vt:lpstr>'BOBINAGEM C2'!Area_de_impressao</vt:lpstr>
      <vt:lpstr>'BOBINAGEM C3'!Area_de_impressao</vt:lpstr>
      <vt:lpstr>'BOBINAGEM C4'!Area_de_impressao</vt:lpstr>
      <vt:lpstr>'BOBINAGEM C5'!Area_de_impressao</vt:lpstr>
      <vt:lpstr>'CONTROLE C1'!Area_de_impressao</vt:lpstr>
      <vt:lpstr>'CONTROLE C2'!Area_de_impressao</vt:lpstr>
      <vt:lpstr>'CONTROLE C3'!Area_de_impressao</vt:lpstr>
      <vt:lpstr>'CONTROLE C4'!Area_de_impressao</vt:lpstr>
      <vt:lpstr>'CONTROLE C5'!Area_de_impressao</vt:lpstr>
      <vt:lpstr>'OF RFE'!Area_de_impressao</vt:lpstr>
      <vt:lpstr>deecalc</vt:lpstr>
      <vt:lpstr>'CONTROLE C1'!di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2022-12-12T12:14:10Z</cp:lastPrinted>
  <dcterms:created xsi:type="dcterms:W3CDTF">2017-08-11T16:49:19Z</dcterms:created>
  <dcterms:modified xsi:type="dcterms:W3CDTF">2022-12-12T12:15:58Z</dcterms:modified>
</cp:coreProperties>
</file>