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Fabricação\53681-ANGLO AMERICAN\Item 1\Documentos\"/>
    </mc:Choice>
  </mc:AlternateContent>
  <xr:revisionPtr revIDLastSave="0" documentId="13_ncr:1_{DA6CE3B8-89F3-439F-96C9-231C5FCA5689}"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ICQ PT-BR" sheetId="2" r:id="rId2"/>
    <sheet name="PICQ ES-ES" sheetId="3" r:id="rId3"/>
    <sheet name="PICQ EN-U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3">'PICQ EN-US'!$B$2:$I$51</definedName>
    <definedName name="_xlnm.Print_Area" localSheetId="2">'PICQ ES-ES'!$B$2:$I$51</definedName>
    <definedName name="_xlnm.Print_Area" localSheetId="1">'PICQ PT-BR'!$B$2:$I$52</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H17" i="4" l="1"/>
  <c r="D17" i="4"/>
  <c r="H15" i="4"/>
  <c r="H14" i="4"/>
  <c r="I7" i="4"/>
  <c r="B6" i="4"/>
  <c r="B5" i="4"/>
  <c r="D17" i="3"/>
  <c r="H15" i="3"/>
  <c r="H14" i="3"/>
  <c r="I7" i="3"/>
  <c r="H17" i="2"/>
  <c r="H15" i="2"/>
  <c r="H14" i="2"/>
  <c r="I7" i="2"/>
  <c r="G54" i="1"/>
  <c r="B52" i="1"/>
  <c r="B51" i="1"/>
  <c r="B49" i="1"/>
  <c r="C42" i="1"/>
  <c r="D40" i="1"/>
  <c r="A40" i="1"/>
  <c r="B36" i="1"/>
  <c r="B34" i="1"/>
  <c r="D30" i="1"/>
  <c r="B29" i="1"/>
  <c r="F19" i="1"/>
  <c r="F18" i="1"/>
  <c r="F17" i="1"/>
  <c r="C16" i="1"/>
  <c r="C15" i="1"/>
  <c r="F14" i="1"/>
  <c r="B14" i="1"/>
  <c r="F13" i="1"/>
  <c r="B13" i="1"/>
  <c r="B12" i="1"/>
  <c r="B11" i="1"/>
  <c r="B10" i="1"/>
  <c r="F9" i="1"/>
  <c r="B9" i="1"/>
  <c r="F8" i="1"/>
  <c r="C40" i="1" s="1"/>
  <c r="B8" i="1"/>
  <c r="F7" i="1"/>
  <c r="B7" i="1"/>
  <c r="F6" i="1"/>
  <c r="C44" i="1" s="1"/>
  <c r="B6" i="1"/>
  <c r="B18" i="1" s="1"/>
  <c r="F5" i="1"/>
  <c r="B28" i="1" s="1"/>
  <c r="D5" i="1"/>
  <c r="B5" i="1"/>
  <c r="A4" i="1"/>
  <c r="A3" i="1"/>
  <c r="E2" i="1"/>
  <c r="B2" i="1"/>
  <c r="P1" i="1"/>
  <c r="B35" i="1" s="1"/>
  <c r="D21" i="1" l="1"/>
  <c r="F10" i="1"/>
</calcChain>
</file>

<file path=xl/sharedStrings.xml><?xml version="1.0" encoding="utf-8"?>
<sst xmlns="http://schemas.openxmlformats.org/spreadsheetml/2006/main" count="299" uniqueCount="225">
  <si>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</si>
  <si>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</si>
  <si>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</si>
  <si>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</si>
  <si>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</si>
  <si>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</si>
  <si>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</si>
  <si>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</si>
  <si>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</si>
  <si>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</si>
  <si>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</si>
  <si>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</si>
  <si>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</si>
  <si>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</si>
  <si>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</si>
  <si>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</si>
  <si>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</si>
  <si>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</si>
  <si>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</si>
  <si>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</si>
  <si>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</si>
  <si>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</si>
  <si>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</si>
  <si>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</si>
  <si>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</si>
  <si>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</si>
  <si>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</si>
  <si>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</si>
  <si>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</si>
  <si>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</si>
  <si>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</si>
  <si>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</si>
  <si>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</si>
  <si>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</si>
  <si>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</si>
  <si>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</si>
  <si>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</si>
  <si>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</si>
  <si>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</si>
  <si>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</si>
  <si>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</si>
  <si>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</si>
  <si>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</si>
  <si>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</si>
  <si>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</si>
  <si>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</si>
  <si>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</si>
  <si>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</si>
  <si>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</si>
  <si>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</si>
  <si>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</si>
  <si>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</si>
  <si>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</si>
  <si>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</si>
  <si>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</si>
  <si>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</si>
  <si>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</si>
  <si>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</si>
  <si>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</si>
  <si>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</si>
  <si>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</si>
  <si>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</si>
  <si>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</si>
  <si>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</si>
  <si>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</si>
  <si>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</si>
  <si>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</si>
  <si>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</si>
  <si>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</si>
  <si>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</si>
  <si>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</si>
  <si>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</si>
  <si>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</si>
  <si>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</si>
  <si>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</si>
  <si>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</si>
  <si>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</si>
  <si>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</si>
  <si>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</si>
  <si>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</si>
  <si>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</si>
  <si>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</si>
  <si>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</si>
  <si>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</si>
  <si>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</si>
  <si>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</si>
  <si>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</si>
  <si>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</si>
  <si>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  </t>
  </si>
  <si>
    <t>PICQ para Reatores Núcleo de Ar</t>
  </si>
  <si>
    <t>Referência:</t>
  </si>
  <si>
    <t>Item:</t>
  </si>
  <si>
    <t>Aplicação:</t>
  </si>
  <si>
    <t>Montagem:</t>
  </si>
  <si>
    <t>Quantidade:</t>
  </si>
  <si>
    <t>Tipo:</t>
  </si>
  <si>
    <t>Norma:</t>
  </si>
  <si>
    <t>Dados do Reator</t>
  </si>
  <si>
    <t>Indutância:</t>
  </si>
  <si>
    <t>Impedância:</t>
  </si>
  <si>
    <t>Ω</t>
  </si>
  <si>
    <t>Corrente Nominal:</t>
  </si>
  <si>
    <t>900</t>
  </si>
  <si>
    <t>Perdas a 75°C:</t>
  </si>
  <si>
    <t>Tensão Nominal:</t>
  </si>
  <si>
    <t>34.5</t>
  </si>
  <si>
    <t>NBI:</t>
  </si>
  <si>
    <t>200</t>
  </si>
  <si>
    <t>Frequência Nominal:</t>
  </si>
  <si>
    <t>60</t>
  </si>
  <si>
    <t>Fator Q - Fn:</t>
  </si>
  <si>
    <t>Frequência de Sintonia:</t>
  </si>
  <si>
    <t>Fator Q - Fs  ≤ :</t>
  </si>
  <si>
    <t>Corrente de Curto Circuito:</t>
  </si>
  <si>
    <t>12.5</t>
  </si>
  <si>
    <t>kA / 1s</t>
  </si>
  <si>
    <t>Corrente de C.C Dinâmica:</t>
  </si>
  <si>
    <t>31.87</t>
  </si>
  <si>
    <t>Ano de Fabricação</t>
  </si>
  <si>
    <t>Número de série:</t>
  </si>
  <si>
    <t xml:space="preserve"> PLANO DE INSPEÇÃO E CONTROLE DE QUALIDADE</t>
  </si>
  <si>
    <t>Item</t>
  </si>
  <si>
    <t xml:space="preserve">Ensaios </t>
  </si>
  <si>
    <t xml:space="preserve">Norma </t>
  </si>
  <si>
    <t>Amostragem</t>
  </si>
  <si>
    <t xml:space="preserve">Ensaios de Rotina </t>
  </si>
  <si>
    <t>1.1</t>
  </si>
  <si>
    <t>Medição da Resistência Ôhmica do Enrolamento</t>
  </si>
  <si>
    <t>1.2</t>
  </si>
  <si>
    <t>1.3</t>
  </si>
  <si>
    <t>1.4</t>
  </si>
  <si>
    <t>Sobretensão entre Espiras</t>
  </si>
  <si>
    <t xml:space="preserve">Visual dimensional </t>
  </si>
  <si>
    <t>Conforme desenho</t>
  </si>
  <si>
    <t>Local dos ensaios: Bree Energy Efficiency</t>
  </si>
  <si>
    <t>Elaborado por</t>
  </si>
  <si>
    <t>Aprovado por</t>
  </si>
  <si>
    <t xml:space="preserve">Comercial (41) 3167-4000 ou 4002                     Engenharia (41) 3167-4016        </t>
  </si>
  <si>
    <t>www.bree.com.br                           reativos@bree.com.br</t>
  </si>
  <si>
    <t>R. Pref. Domingos Mocelin Neto, 157                                                  CEP 83420-000    Quatro Barras - PR</t>
  </si>
  <si>
    <t>PICC Reactor de Núcleo de Aire</t>
  </si>
  <si>
    <t>Referencia:</t>
  </si>
  <si>
    <t>Aplicación</t>
  </si>
  <si>
    <t>Montaje:</t>
  </si>
  <si>
    <t>Cantidad:</t>
  </si>
  <si>
    <t>Estándar:</t>
  </si>
  <si>
    <t>Fecha:</t>
  </si>
  <si>
    <t>Datos del Reactor</t>
  </si>
  <si>
    <t>inductancia</t>
  </si>
  <si>
    <t>Impedancia:</t>
  </si>
  <si>
    <t>Corriente nominal:</t>
  </si>
  <si>
    <t>Pérdidas a 75 ° C - En:</t>
  </si>
  <si>
    <t>Voltaje nominal:</t>
  </si>
  <si>
    <t>BIL</t>
  </si>
  <si>
    <t>Frecuencia nominal:</t>
  </si>
  <si>
    <t>Factor Q - Fn:</t>
  </si>
  <si>
    <t>Frecuencia de Sintonia:</t>
  </si>
  <si>
    <t>Factor Q - Fs:</t>
  </si>
  <si>
    <t>Corriente de cortocircuito:</t>
  </si>
  <si>
    <t>Corriente CC dinámica:</t>
  </si>
  <si>
    <t>Año de fabricación</t>
  </si>
  <si>
    <t>PLAN DE INSPECCIÓN Y CONTROL DE CALIDAD</t>
  </si>
  <si>
    <t>Ítem</t>
  </si>
  <si>
    <t>Ensayo</t>
  </si>
  <si>
    <t>Estándar</t>
  </si>
  <si>
    <t>Muestreo</t>
  </si>
  <si>
    <t xml:space="preserve">Pruebas de rutina </t>
  </si>
  <si>
    <t>Medición de resistencia óhmica de bobinado</t>
  </si>
  <si>
    <t>Impedancia, medición de inductancia</t>
  </si>
  <si>
    <t>Pérdidas y factor Q</t>
  </si>
  <si>
    <t>Sobretensión entre vueltas</t>
  </si>
  <si>
    <t>Visual y dimensional</t>
  </si>
  <si>
    <t>Según el dibujo</t>
  </si>
  <si>
    <t>1 unidad</t>
  </si>
  <si>
    <t>Lugar de prueba: Bree Energy Efficiency</t>
  </si>
  <si>
    <t xml:space="preserve">Preparado por </t>
  </si>
  <si>
    <t>Aprobado por</t>
  </si>
  <si>
    <t>PICQ for Air Core Reactors</t>
  </si>
  <si>
    <t>Reference</t>
  </si>
  <si>
    <t>Mounting:</t>
  </si>
  <si>
    <t>Amount:</t>
  </si>
  <si>
    <t>Type:</t>
  </si>
  <si>
    <t>Standard:</t>
  </si>
  <si>
    <t>Date:</t>
  </si>
  <si>
    <t>REACTOR DATA</t>
  </si>
  <si>
    <t>Inductance:</t>
  </si>
  <si>
    <t>Impedance:</t>
  </si>
  <si>
    <t>Nominal chain:</t>
  </si>
  <si>
    <t>Losses at 75°C:</t>
  </si>
  <si>
    <t>Rated voltage:</t>
  </si>
  <si>
    <t>BIL:</t>
  </si>
  <si>
    <t>Nominal frequency:</t>
  </si>
  <si>
    <t xml:space="preserve"> Tuning Frequency:</t>
  </si>
  <si>
    <t>Short Circuit Current:</t>
  </si>
  <si>
    <t>Dynamic Short Circuit Current:</t>
  </si>
  <si>
    <t>Year of manufacture:</t>
  </si>
  <si>
    <t>INSPECTION AND QUALITY CONTROL PLAN</t>
  </si>
  <si>
    <t>Tests</t>
  </si>
  <si>
    <t>Standard</t>
  </si>
  <si>
    <t>Sampling</t>
  </si>
  <si>
    <t>Routine Tests</t>
  </si>
  <si>
    <t>Winding Ohmic Resistance Measurement</t>
  </si>
  <si>
    <t>Impedance Measurement, Inductance</t>
  </si>
  <si>
    <t>Losses and Q Factor</t>
  </si>
  <si>
    <t>Overvoltage between turns</t>
  </si>
  <si>
    <t>Visual and dimensional</t>
  </si>
  <si>
    <t>According to drawing</t>
  </si>
  <si>
    <t>1 unit</t>
  </si>
  <si>
    <t xml:space="preserve">
Test location: Bree Energy Efficiency</t>
  </si>
  <si>
    <t xml:space="preserve">Prepared by </t>
  </si>
  <si>
    <t>Approved by</t>
  </si>
  <si>
    <t xml:space="preserve">Medição da Impedância, Indutância a 60Hz </t>
  </si>
  <si>
    <t>1.5</t>
  </si>
  <si>
    <t>Medição da Indutância e fator de qualidade a frequência de sintonia.</t>
  </si>
  <si>
    <t>Perdas e Fator Q a 60Hz</t>
  </si>
  <si>
    <t>3 unidades</t>
  </si>
  <si>
    <t>kA / 0,5s</t>
  </si>
  <si>
    <t>ANGLO AMERICAN</t>
  </si>
  <si>
    <t>FILTRO DE HAMÔNICAS</t>
  </si>
  <si>
    <t>RFF-1,505MH/900A</t>
  </si>
  <si>
    <t>EMPILHADO</t>
  </si>
  <si>
    <t>NBT-5356-06</t>
  </si>
  <si>
    <t>RODRIGO QUARESMA - BREE</t>
  </si>
  <si>
    <t>FELIPE FRANCHI PIRES - BREE</t>
  </si>
  <si>
    <t>NBR-5356-06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</si>
</sst>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32">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11"/>
      <color theme="1"/>
      <name val="Arial"/>
      <family val="2"/>
    </font>
    <font>
      <sz val="11"/>
      <color rgb="FF002060"/>
      <name val="Arial"/>
      <family val="2"/>
    </font>
    <font>
      <sz val="8"/>
      <name val="Courier New"/>
      <family val="3"/>
    </font>
    <font>
      <sz val="11"/>
      <name val="Arial"/>
      <family val="2"/>
    </font>
    <font>
      <i/>
      <sz val="8"/>
      <name val="Arial"/>
      <family val="2"/>
    </font>
    <font>
      <b/>
      <sz val="6"/>
      <color theme="0"/>
      <name val="Arial"/>
      <family val="2"/>
    </font>
    <font>
      <b/>
      <sz val="12"/>
      <color rgb="FF002060"/>
      <name val="Arial"/>
      <family val="2"/>
    </font>
    <font>
      <b/>
      <sz val="18"/>
      <color theme="0"/>
      <name val="Arial"/>
      <family val="2"/>
    </font>
    <font>
      <b/>
      <sz val="10"/>
      <color rgb="FFFFFFFF"/>
      <name val="Arial"/>
      <family val="2"/>
    </font>
    <font>
      <sz val="10"/>
      <name val="Courier"/>
      <family val="3"/>
    </font>
    <font>
      <sz val="11"/>
      <color theme="0"/>
      <name val="Arial"/>
      <family val="2"/>
    </font>
    <font>
      <b/>
      <sz val="11"/>
      <name val="Arial"/>
      <family val="2"/>
    </font>
    <font>
      <b/>
      <sz val="20"/>
      <color theme="0"/>
      <name val="Arial"/>
      <family val="2"/>
    </font>
    <font>
      <sz val="11"/>
      <color rgb="FF004976"/>
      <name val="Arial"/>
      <family val="2"/>
    </font>
    <font>
      <sz val="11"/>
      <color rgb="FF004976"/>
      <name val="Calibri"/>
      <family val="2"/>
    </font>
    <font>
      <sz val="11"/>
      <color rgb="FF004976"/>
      <name val="Calibri"/>
      <family val="2"/>
      <scheme val="minor"/>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9"/>
      <color theme="0"/>
      <name val="Calibri"/>
      <family val="2"/>
      <scheme val="minor"/>
    </font>
    <font>
      <b/>
      <sz val="11"/>
      <color theme="1"/>
      <name val="Arial"/>
      <family val="2"/>
    </font>
    <font>
      <sz val="21"/>
      <color rgb="FF202124"/>
      <name val="Inherit"/>
    </font>
  </fonts>
  <fills count="13">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4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29">
    <xf numFmtId="0" fontId="0" fillId="0" borderId="0"/>
    <xf numFmtId="0" fontId="2" fillId="0" borderId="0"/>
    <xf numFmtId="9" fontId="2" fillId="0" borderId="0"/>
    <xf numFmtId="0" fontId="2" fillId="0" borderId="0"/>
    <xf numFmtId="0" fontId="10" fillId="0" borderId="0"/>
    <xf numFmtId="0" fontId="2" fillId="0" borderId="0"/>
    <xf numFmtId="167" fontId="2" fillId="0" borderId="0"/>
    <xf numFmtId="9" fontId="2" fillId="0" borderId="0"/>
    <xf numFmtId="43" fontId="2" fillId="0" borderId="0"/>
    <xf numFmtId="166" fontId="17" fillId="0" borderId="0"/>
    <xf numFmtId="0" fontId="26" fillId="0" borderId="0"/>
    <xf numFmtId="168" fontId="1" fillId="0" borderId="0"/>
    <xf numFmtId="0" fontId="27" fillId="0" borderId="0"/>
    <xf numFmtId="0" fontId="2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184">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20" xfId="1" applyFont="1" applyFill="1" applyBorder="1" applyAlignment="1">
      <alignment horizontal="right" vertical="center" textRotation="90"/>
    </xf>
    <xf numFmtId="0" fontId="5" fillId="2" borderId="3" xfId="1" applyFont="1" applyFill="1" applyBorder="1" applyAlignment="1">
      <alignment horizontal="center" vertical="center"/>
    </xf>
    <xf numFmtId="0" fontId="2" fillId="2" borderId="16" xfId="1" applyFill="1" applyBorder="1"/>
    <xf numFmtId="0" fontId="2" fillId="2" borderId="25" xfId="1" applyFill="1" applyBorder="1"/>
    <xf numFmtId="0" fontId="2" fillId="2" borderId="17" xfId="1" applyFill="1" applyBorder="1"/>
    <xf numFmtId="0" fontId="4" fillId="2" borderId="4"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3" xfId="1" applyFont="1" applyFill="1" applyBorder="1" applyAlignment="1">
      <alignment vertical="center"/>
    </xf>
    <xf numFmtId="2" fontId="5" fillId="2" borderId="22" xfId="1" applyNumberFormat="1" applyFont="1" applyFill="1" applyBorder="1" applyAlignment="1">
      <alignment horizontal="right" vertical="center"/>
    </xf>
    <xf numFmtId="0" fontId="5" fillId="2" borderId="22" xfId="1" applyFont="1" applyFill="1" applyBorder="1" applyAlignment="1">
      <alignment vertical="center"/>
    </xf>
    <xf numFmtId="0" fontId="5" fillId="2" borderId="22" xfId="1" applyFont="1" applyFill="1" applyBorder="1" applyAlignment="1">
      <alignment horizontal="left" vertical="center"/>
    </xf>
    <xf numFmtId="1" fontId="5" fillId="2" borderId="22" xfId="1" applyNumberFormat="1" applyFont="1" applyFill="1" applyBorder="1" applyAlignment="1">
      <alignment horizontal="right" vertical="center"/>
    </xf>
    <xf numFmtId="0" fontId="5" fillId="2" borderId="21" xfId="1" applyFont="1" applyFill="1" applyBorder="1" applyAlignment="1">
      <alignment vertical="center"/>
    </xf>
    <xf numFmtId="0" fontId="5" fillId="2" borderId="4"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20"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20"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4" xfId="1" applyFill="1" applyBorder="1" applyAlignment="1">
      <alignment vertical="center"/>
    </xf>
    <xf numFmtId="0" fontId="5" fillId="2" borderId="2" xfId="1" applyFont="1" applyFill="1" applyBorder="1" applyAlignment="1">
      <alignment vertical="center"/>
    </xf>
    <xf numFmtId="0" fontId="2" fillId="2" borderId="3" xfId="1" applyFill="1" applyBorder="1" applyAlignment="1">
      <alignment vertical="center"/>
    </xf>
    <xf numFmtId="0" fontId="5" fillId="2" borderId="3" xfId="1" applyFont="1" applyFill="1" applyBorder="1" applyAlignment="1">
      <alignment vertical="center"/>
    </xf>
    <xf numFmtId="0" fontId="5" fillId="2" borderId="19" xfId="1" applyFont="1" applyFill="1" applyBorder="1" applyAlignment="1">
      <alignment vertical="center"/>
    </xf>
    <xf numFmtId="0" fontId="6" fillId="2" borderId="4" xfId="1" applyFont="1" applyFill="1" applyBorder="1" applyAlignment="1">
      <alignment vertical="center"/>
    </xf>
    <xf numFmtId="0" fontId="13" fillId="2" borderId="4" xfId="1" applyFont="1" applyFill="1" applyBorder="1" applyAlignment="1">
      <alignment vertical="center"/>
    </xf>
    <xf numFmtId="1" fontId="13" fillId="2" borderId="0" xfId="1" applyNumberFormat="1" applyFont="1" applyFill="1" applyAlignment="1">
      <alignment horizontal="left" vertical="center"/>
    </xf>
    <xf numFmtId="0" fontId="2" fillId="2" borderId="21" xfId="1" applyFill="1" applyBorder="1" applyAlignment="1">
      <alignment vertical="center"/>
    </xf>
    <xf numFmtId="0" fontId="6" fillId="2" borderId="23" xfId="1" applyFont="1" applyFill="1" applyBorder="1" applyAlignment="1">
      <alignment vertical="center"/>
    </xf>
    <xf numFmtId="0" fontId="5" fillId="2" borderId="4" xfId="1" applyFont="1" applyFill="1" applyBorder="1" applyAlignment="1">
      <alignment horizontal="left" vertical="center"/>
    </xf>
    <xf numFmtId="0" fontId="8" fillId="2" borderId="0" xfId="0" applyFont="1" applyFill="1" applyAlignment="1">
      <alignment vertical="center"/>
    </xf>
    <xf numFmtId="0" fontId="8" fillId="2" borderId="10" xfId="0" applyFont="1" applyFill="1" applyBorder="1" applyAlignment="1">
      <alignment vertical="center"/>
    </xf>
    <xf numFmtId="0" fontId="2" fillId="2" borderId="0" xfId="1" applyFill="1" applyAlignment="1">
      <alignment horizontal="right" vertical="center"/>
    </xf>
    <xf numFmtId="0" fontId="2" fillId="10" borderId="25" xfId="1" applyFill="1" applyBorder="1"/>
    <xf numFmtId="0" fontId="8" fillId="2" borderId="0" xfId="0" applyFont="1" applyFill="1" applyAlignment="1">
      <alignment horizontal="center" vertical="center"/>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19" fillId="2" borderId="31" xfId="5" applyFont="1" applyFill="1" applyBorder="1" applyAlignment="1">
      <alignment horizontal="right" vertical="center"/>
    </xf>
    <xf numFmtId="0" fontId="19" fillId="2" borderId="3" xfId="5" applyFont="1" applyFill="1" applyBorder="1" applyAlignment="1">
      <alignment horizontal="right" vertical="center"/>
    </xf>
    <xf numFmtId="0" fontId="11" fillId="2" borderId="30" xfId="5" applyFont="1" applyFill="1" applyBorder="1" applyAlignment="1">
      <alignment vertical="center"/>
    </xf>
    <xf numFmtId="0" fontId="19" fillId="2" borderId="29" xfId="5" applyFont="1" applyFill="1" applyBorder="1" applyAlignment="1">
      <alignment horizontal="right" vertical="center"/>
    </xf>
    <xf numFmtId="0" fontId="19" fillId="2" borderId="5" xfId="5" applyFont="1" applyFill="1" applyBorder="1" applyAlignment="1">
      <alignment horizontal="right" vertical="center"/>
    </xf>
    <xf numFmtId="0" fontId="11" fillId="2" borderId="22" xfId="5" applyFont="1" applyFill="1" applyBorder="1" applyAlignment="1">
      <alignment vertical="center"/>
    </xf>
    <xf numFmtId="0" fontId="19" fillId="2" borderId="22" xfId="5" applyFont="1" applyFill="1" applyBorder="1" applyAlignment="1">
      <alignment horizontal="right" vertical="center"/>
    </xf>
    <xf numFmtId="2" fontId="19" fillId="2" borderId="28" xfId="5" applyNumberFormat="1" applyFont="1" applyFill="1" applyBorder="1" applyAlignment="1">
      <alignment horizontal="right" vertical="center"/>
    </xf>
    <xf numFmtId="2" fontId="19" fillId="2" borderId="27" xfId="5" applyNumberFormat="1" applyFont="1" applyFill="1" applyBorder="1" applyAlignment="1">
      <alignment horizontal="right" vertical="center"/>
    </xf>
    <xf numFmtId="0" fontId="19" fillId="2" borderId="27" xfId="5" applyFont="1" applyFill="1" applyBorder="1" applyAlignment="1">
      <alignment horizontal="right" vertical="center"/>
    </xf>
    <xf numFmtId="0" fontId="16" fillId="11" borderId="15" xfId="0" applyFont="1" applyFill="1" applyBorder="1" applyAlignment="1">
      <alignment horizontal="center" vertical="center" wrapText="1"/>
    </xf>
    <xf numFmtId="0" fontId="8" fillId="2" borderId="14" xfId="0" applyFont="1" applyFill="1" applyBorder="1" applyAlignment="1">
      <alignment horizontal="center" vertical="center"/>
    </xf>
    <xf numFmtId="0" fontId="21" fillId="2" borderId="10" xfId="0" applyFont="1" applyFill="1" applyBorder="1" applyAlignment="1">
      <alignment vertical="center"/>
    </xf>
    <xf numFmtId="0" fontId="21" fillId="2" borderId="9" xfId="0" applyFont="1" applyFill="1" applyBorder="1" applyAlignment="1">
      <alignment vertical="center"/>
    </xf>
    <xf numFmtId="0" fontId="22" fillId="2" borderId="9" xfId="0" applyFont="1" applyFill="1" applyBorder="1" applyAlignment="1">
      <alignment vertical="center"/>
    </xf>
    <xf numFmtId="0" fontId="6" fillId="2" borderId="22" xfId="1" applyFont="1" applyFill="1" applyBorder="1" applyAlignment="1">
      <alignment vertical="center"/>
    </xf>
    <xf numFmtId="0" fontId="6" fillId="2" borderId="21" xfId="1" applyFont="1" applyFill="1" applyBorder="1" applyAlignment="1">
      <alignment vertical="center"/>
    </xf>
    <xf numFmtId="0" fontId="2" fillId="2" borderId="22" xfId="1" applyFill="1" applyBorder="1" applyAlignment="1">
      <alignment vertical="center"/>
    </xf>
    <xf numFmtId="49" fontId="5" fillId="2" borderId="4"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20" xfId="0" applyFill="1" applyBorder="1" applyAlignment="1">
      <alignment vertical="center" wrapText="1"/>
    </xf>
    <xf numFmtId="14" fontId="5" fillId="2" borderId="19" xfId="1" applyNumberFormat="1" applyFont="1" applyFill="1" applyBorder="1" applyAlignment="1">
      <alignment horizontal="left" vertical="center"/>
    </xf>
    <xf numFmtId="0" fontId="25" fillId="2" borderId="4" xfId="1" applyFont="1" applyFill="1" applyBorder="1" applyAlignment="1">
      <alignment vertical="center"/>
    </xf>
    <xf numFmtId="0" fontId="25" fillId="2" borderId="0" xfId="1" applyFont="1" applyFill="1" applyAlignment="1">
      <alignment vertical="center"/>
    </xf>
    <xf numFmtId="0" fontId="0" fillId="2" borderId="0" xfId="0" applyFill="1" applyAlignment="1">
      <alignment horizontal="center" vertical="center"/>
    </xf>
    <xf numFmtId="0" fontId="21" fillId="2" borderId="0" xfId="0" applyFont="1" applyFill="1" applyAlignment="1">
      <alignment horizontal="right" vertical="center"/>
    </xf>
    <xf numFmtId="2" fontId="21" fillId="2" borderId="0" xfId="0" applyNumberFormat="1" applyFont="1" applyFill="1" applyAlignment="1">
      <alignment vertical="center"/>
    </xf>
    <xf numFmtId="0" fontId="8" fillId="2" borderId="0" xfId="0" applyFont="1" applyFill="1" applyAlignment="1">
      <alignment horizontal="center" vertical="center" wrapText="1"/>
    </xf>
    <xf numFmtId="0" fontId="11" fillId="2" borderId="27" xfId="5" applyFont="1" applyFill="1" applyBorder="1" applyAlignment="1">
      <alignment vertical="center"/>
    </xf>
    <xf numFmtId="0" fontId="8" fillId="2" borderId="10" xfId="0" applyFont="1" applyFill="1" applyBorder="1" applyAlignment="1">
      <alignment horizontal="center" vertical="center"/>
    </xf>
    <xf numFmtId="0" fontId="8" fillId="2" borderId="32" xfId="0" applyFont="1" applyFill="1" applyBorder="1" applyAlignment="1">
      <alignment horizontal="center" vertical="center"/>
    </xf>
    <xf numFmtId="0" fontId="8" fillId="2" borderId="15" xfId="0" applyFont="1" applyFill="1" applyBorder="1" applyAlignment="1">
      <alignment horizontal="center" vertical="center"/>
    </xf>
    <xf numFmtId="0" fontId="16" fillId="11" borderId="14" xfId="0" applyFont="1" applyFill="1" applyBorder="1" applyAlignment="1">
      <alignment horizontal="center" vertical="center" wrapText="1"/>
    </xf>
    <xf numFmtId="0" fontId="23" fillId="2" borderId="0" xfId="0" applyFont="1" applyFill="1" applyAlignment="1">
      <alignment horizontal="center" vertical="center"/>
    </xf>
    <xf numFmtId="0" fontId="21" fillId="2" borderId="0" xfId="0" applyFont="1" applyFill="1" applyAlignment="1">
      <alignment vertical="center"/>
    </xf>
    <xf numFmtId="0" fontId="18" fillId="2" borderId="9" xfId="0" applyFont="1" applyFill="1" applyBorder="1" applyAlignment="1">
      <alignment vertical="center"/>
    </xf>
    <xf numFmtId="0" fontId="18" fillId="2" borderId="0" xfId="0" applyFont="1" applyFill="1" applyAlignment="1">
      <alignment horizontal="right" vertical="center"/>
    </xf>
    <xf numFmtId="0" fontId="18" fillId="2" borderId="10" xfId="0" applyFont="1" applyFill="1" applyBorder="1" applyAlignment="1">
      <alignment vertical="center"/>
    </xf>
    <xf numFmtId="0" fontId="22" fillId="2" borderId="0" xfId="0" applyFont="1" applyFill="1" applyAlignment="1">
      <alignment vertical="center"/>
    </xf>
    <xf numFmtId="0" fontId="8" fillId="2" borderId="0" xfId="0" applyFont="1" applyFill="1" applyAlignment="1">
      <alignment horizontal="left" vertical="center"/>
    </xf>
    <xf numFmtId="14" fontId="8" fillId="2" borderId="26" xfId="0" applyNumberFormat="1" applyFont="1" applyFill="1" applyBorder="1" applyAlignment="1">
      <alignment horizontal="left" vertical="center"/>
    </xf>
    <xf numFmtId="0" fontId="9" fillId="2" borderId="0" xfId="5" applyFont="1" applyFill="1" applyAlignment="1">
      <alignment horizontal="left" vertical="center"/>
    </xf>
    <xf numFmtId="1" fontId="9" fillId="2" borderId="0" xfId="5" applyNumberFormat="1" applyFont="1" applyFill="1" applyAlignment="1">
      <alignment horizontal="left" vertical="center"/>
    </xf>
    <xf numFmtId="0" fontId="20" fillId="2" borderId="0" xfId="5" applyFont="1" applyFill="1" applyAlignment="1">
      <alignment horizontal="center" vertical="center"/>
    </xf>
    <xf numFmtId="0" fontId="15" fillId="11" borderId="8" xfId="5" applyFont="1" applyFill="1" applyBorder="1"/>
    <xf numFmtId="0" fontId="15" fillId="11" borderId="10" xfId="5" applyFont="1" applyFill="1" applyBorder="1"/>
    <xf numFmtId="0" fontId="15" fillId="11" borderId="13" xfId="5" applyFont="1" applyFill="1" applyBorder="1"/>
    <xf numFmtId="0" fontId="19" fillId="2" borderId="30" xfId="5" applyFont="1" applyFill="1" applyBorder="1" applyAlignment="1">
      <alignment horizontal="right" vertical="center"/>
    </xf>
    <xf numFmtId="165" fontId="21" fillId="2" borderId="0" xfId="0" applyNumberFormat="1" applyFont="1" applyFill="1" applyAlignment="1">
      <alignment vertical="center"/>
    </xf>
    <xf numFmtId="1" fontId="21" fillId="2" borderId="0" xfId="0" applyNumberFormat="1" applyFont="1" applyFill="1" applyAlignment="1">
      <alignment vertical="center"/>
    </xf>
    <xf numFmtId="2" fontId="18" fillId="2" borderId="0" xfId="0" applyNumberFormat="1" applyFont="1" applyFill="1" applyAlignment="1">
      <alignment vertical="center"/>
    </xf>
    <xf numFmtId="166" fontId="9" fillId="2" borderId="30" xfId="5" applyNumberFormat="1" applyFont="1" applyFill="1" applyBorder="1" applyAlignment="1">
      <alignment horizontal="left" vertical="center"/>
    </xf>
    <xf numFmtId="166" fontId="9" fillId="2" borderId="5" xfId="5" applyNumberFormat="1" applyFont="1" applyFill="1" applyBorder="1" applyAlignment="1">
      <alignment horizontal="left" vertical="center"/>
    </xf>
    <xf numFmtId="166" fontId="9" fillId="2" borderId="27" xfId="5" applyNumberFormat="1" applyFont="1" applyFill="1" applyBorder="1" applyAlignment="1">
      <alignment horizontal="left" vertical="center"/>
    </xf>
    <xf numFmtId="166" fontId="9" fillId="2" borderId="33" xfId="5" applyNumberFormat="1" applyFont="1" applyFill="1" applyBorder="1" applyAlignment="1">
      <alignment horizontal="left" vertical="center"/>
    </xf>
    <xf numFmtId="0" fontId="8" fillId="2" borderId="3" xfId="0" applyFont="1" applyFill="1" applyBorder="1" applyAlignment="1">
      <alignment vertical="center"/>
    </xf>
    <xf numFmtId="0" fontId="8" fillId="2" borderId="14" xfId="0" applyFont="1" applyFill="1" applyBorder="1" applyAlignment="1">
      <alignment horizontal="center" vertical="center" wrapText="1"/>
    </xf>
    <xf numFmtId="0" fontId="31" fillId="2" borderId="0" xfId="0" applyFont="1" applyFill="1" applyAlignment="1">
      <alignment horizontal="left" vertical="center"/>
    </xf>
    <xf numFmtId="0" fontId="16" fillId="11" borderId="29" xfId="0" applyFont="1" applyFill="1" applyBorder="1" applyAlignment="1">
      <alignment horizontal="center" vertical="center" wrapText="1"/>
    </xf>
    <xf numFmtId="0" fontId="8" fillId="2" borderId="29" xfId="0" applyFont="1" applyFill="1" applyBorder="1" applyAlignment="1">
      <alignment horizontal="center" vertical="center"/>
    </xf>
    <xf numFmtId="0" fontId="2" fillId="0" borderId="0" xfId="1"/>
    <xf numFmtId="0" fontId="2" fillId="0" borderId="0" xfId="1" quotePrefix="1"/>
    <xf numFmtId="2" fontId="21" fillId="2" borderId="0" xfId="0" applyNumberFormat="1" applyFont="1" applyFill="1" applyAlignment="1">
      <alignment horizontal="right" vertical="center"/>
    </xf>
    <xf numFmtId="165" fontId="21" fillId="2" borderId="0" xfId="0" applyNumberFormat="1" applyFont="1" applyFill="1" applyAlignment="1">
      <alignment horizontal="right" vertical="center"/>
    </xf>
    <xf numFmtId="1" fontId="21" fillId="2" borderId="0" xfId="0" applyNumberFormat="1" applyFont="1" applyFill="1" applyAlignment="1">
      <alignment horizontal="right" vertical="center"/>
    </xf>
    <xf numFmtId="2" fontId="18" fillId="2" borderId="0" xfId="0" applyNumberFormat="1" applyFont="1" applyFill="1" applyAlignment="1">
      <alignment horizontal="right" vertical="center"/>
    </xf>
    <xf numFmtId="0" fontId="6" fillId="2" borderId="23" xfId="1" applyFont="1" applyFill="1" applyBorder="1" applyAlignment="1">
      <alignment vertical="center"/>
    </xf>
    <xf numFmtId="0" fontId="0" fillId="0" borderId="22" xfId="0" applyBorder="1"/>
    <xf numFmtId="0" fontId="3" fillId="2" borderId="35" xfId="1" applyFont="1" applyFill="1" applyBorder="1" applyAlignment="1">
      <alignment horizontal="center" vertical="center"/>
    </xf>
    <xf numFmtId="0" fontId="0" fillId="0" borderId="5" xfId="0" applyBorder="1"/>
    <xf numFmtId="0" fontId="0" fillId="0" borderId="18" xfId="0" applyBorder="1"/>
    <xf numFmtId="0" fontId="7" fillId="2" borderId="35" xfId="1" applyFont="1" applyFill="1" applyBorder="1" applyAlignment="1">
      <alignment horizontal="center" vertical="center"/>
    </xf>
    <xf numFmtId="2" fontId="2" fillId="2" borderId="35" xfId="1" applyNumberFormat="1" applyFill="1" applyBorder="1" applyAlignment="1">
      <alignment horizontal="center" vertical="center"/>
    </xf>
    <xf numFmtId="0" fontId="6" fillId="2" borderId="21" xfId="1" applyFont="1" applyFill="1" applyBorder="1" applyAlignment="1">
      <alignment horizontal="center" vertical="center"/>
    </xf>
    <xf numFmtId="0" fontId="0" fillId="0" borderId="21" xfId="0" applyBorder="1"/>
    <xf numFmtId="0" fontId="4" fillId="2" borderId="18" xfId="1" applyFont="1" applyFill="1" applyBorder="1" applyAlignment="1">
      <alignment vertical="center" shrinkToFit="1"/>
    </xf>
    <xf numFmtId="0" fontId="4" fillId="2" borderId="20" xfId="1" applyFont="1" applyFill="1" applyBorder="1" applyAlignment="1">
      <alignment horizontal="right" vertical="center" textRotation="90"/>
    </xf>
    <xf numFmtId="0" fontId="0" fillId="0" borderId="20" xfId="0" applyBorder="1"/>
    <xf numFmtId="0" fontId="12" fillId="2" borderId="34" xfId="0" applyFont="1" applyFill="1" applyBorder="1" applyAlignment="1">
      <alignment horizontal="center" vertical="center"/>
    </xf>
    <xf numFmtId="0" fontId="0" fillId="0" borderId="3" xfId="0" applyBorder="1"/>
    <xf numFmtId="0" fontId="0" fillId="0" borderId="34" xfId="0" applyBorder="1"/>
    <xf numFmtId="0" fontId="6" fillId="2" borderId="3" xfId="1" applyFont="1" applyFill="1" applyBorder="1" applyAlignment="1">
      <alignment horizontal="center" vertical="center" shrinkToFit="1"/>
    </xf>
    <xf numFmtId="0" fontId="5" fillId="2" borderId="4" xfId="1" applyFont="1" applyFill="1" applyBorder="1" applyAlignment="1">
      <alignment vertical="center" wrapText="1"/>
    </xf>
    <xf numFmtId="0" fontId="2" fillId="2" borderId="0" xfId="1" applyFill="1" applyAlignment="1">
      <alignment vertical="center"/>
    </xf>
    <xf numFmtId="0" fontId="0" fillId="0" borderId="4" xfId="0" applyBorder="1"/>
    <xf numFmtId="0" fontId="24" fillId="2" borderId="2" xfId="0" applyFont="1" applyFill="1" applyBorder="1" applyAlignment="1">
      <alignment horizontal="center" wrapText="1"/>
    </xf>
    <xf numFmtId="0" fontId="2" fillId="2" borderId="0" xfId="1" applyFill="1"/>
    <xf numFmtId="0" fontId="8" fillId="2" borderId="1" xfId="0" applyFont="1" applyFill="1" applyBorder="1" applyAlignment="1">
      <alignment horizontal="center" vertical="center"/>
    </xf>
    <xf numFmtId="0" fontId="0" fillId="0" borderId="40" xfId="0" applyBorder="1"/>
    <xf numFmtId="0" fontId="0" fillId="0" borderId="41" xfId="0" applyBorder="1"/>
    <xf numFmtId="0" fontId="30" fillId="2" borderId="10" xfId="0" applyFont="1" applyFill="1" applyBorder="1" applyAlignment="1">
      <alignment horizontal="center" vertical="center" wrapText="1"/>
    </xf>
    <xf numFmtId="0" fontId="30" fillId="2" borderId="0" xfId="0" applyFont="1" applyFill="1" applyAlignment="1">
      <alignment horizontal="center" vertical="center" wrapText="1"/>
    </xf>
    <xf numFmtId="0" fontId="30" fillId="2" borderId="9" xfId="0" applyFont="1" applyFill="1" applyBorder="1" applyAlignment="1">
      <alignment horizontal="center" vertical="center" wrapText="1"/>
    </xf>
    <xf numFmtId="0" fontId="29" fillId="11" borderId="8" xfId="1" applyFont="1" applyFill="1" applyBorder="1" applyAlignment="1">
      <alignment horizontal="center" vertical="center" wrapText="1"/>
    </xf>
    <xf numFmtId="0" fontId="8" fillId="2" borderId="0" xfId="0" applyFont="1" applyFill="1" applyAlignment="1">
      <alignment vertical="center"/>
    </xf>
    <xf numFmtId="0" fontId="0" fillId="0" borderId="10" xfId="0" applyBorder="1"/>
    <xf numFmtId="0" fontId="0" fillId="0" borderId="8" xfId="0" applyBorder="1"/>
    <xf numFmtId="0" fontId="0" fillId="0" borderId="7" xfId="0" applyBorder="1"/>
    <xf numFmtId="0" fontId="29" fillId="11" borderId="7" xfId="1" applyFont="1" applyFill="1" applyBorder="1" applyAlignment="1">
      <alignment horizontal="center" vertical="center" wrapText="1"/>
    </xf>
    <xf numFmtId="0" fontId="29" fillId="11" borderId="6" xfId="1" applyFont="1" applyFill="1" applyBorder="1" applyAlignment="1">
      <alignment horizontal="center" vertical="center" wrapText="1"/>
    </xf>
    <xf numFmtId="0" fontId="0" fillId="0" borderId="9" xfId="0" applyBorder="1"/>
    <xf numFmtId="0" fontId="0" fillId="0" borderId="6" xfId="0" applyBorder="1"/>
    <xf numFmtId="0" fontId="8" fillId="2" borderId="38" xfId="0" applyFont="1" applyFill="1" applyBorder="1" applyAlignment="1">
      <alignment horizontal="center" vertical="center"/>
    </xf>
    <xf numFmtId="166" fontId="8" fillId="2" borderId="1" xfId="0" applyNumberFormat="1" applyFont="1" applyFill="1" applyBorder="1" applyAlignment="1">
      <alignment horizontal="center" vertical="center"/>
    </xf>
    <xf numFmtId="0" fontId="0" fillId="0" borderId="39" xfId="0" applyBorder="1"/>
    <xf numFmtId="0" fontId="0" fillId="0" borderId="42" xfId="0" applyBorder="1"/>
    <xf numFmtId="0" fontId="0" fillId="0" borderId="44" xfId="0" applyBorder="1"/>
    <xf numFmtId="0" fontId="0" fillId="0" borderId="2" xfId="0" applyBorder="1"/>
    <xf numFmtId="0" fontId="0" fillId="0" borderId="43" xfId="0" applyBorder="1"/>
    <xf numFmtId="9" fontId="8" fillId="2" borderId="14" xfId="0" applyNumberFormat="1" applyFont="1" applyFill="1" applyBorder="1" applyAlignment="1">
      <alignment horizontal="center" vertical="center"/>
    </xf>
    <xf numFmtId="0" fontId="0" fillId="0" borderId="45" xfId="0" applyBorder="1"/>
    <xf numFmtId="0" fontId="0" fillId="0" borderId="46" xfId="0" applyBorder="1"/>
    <xf numFmtId="0" fontId="8" fillId="2" borderId="24" xfId="0" applyFont="1" applyFill="1" applyBorder="1" applyAlignment="1">
      <alignment horizontal="center" vertical="center"/>
    </xf>
    <xf numFmtId="0" fontId="8" fillId="2" borderId="40" xfId="0" applyFont="1" applyFill="1" applyBorder="1" applyAlignment="1">
      <alignment horizontal="center" vertical="center"/>
    </xf>
    <xf numFmtId="0" fontId="8" fillId="2" borderId="41" xfId="0" applyFont="1" applyFill="1" applyBorder="1" applyAlignment="1">
      <alignment horizontal="center" vertical="center"/>
    </xf>
    <xf numFmtId="0" fontId="2" fillId="0" borderId="0" xfId="1"/>
    <xf numFmtId="0" fontId="14" fillId="12" borderId="37" xfId="5" applyFont="1" applyFill="1" applyBorder="1" applyAlignment="1">
      <alignment horizontal="center" vertical="center"/>
    </xf>
    <xf numFmtId="0" fontId="18" fillId="0" borderId="9" xfId="0" applyFont="1" applyBorder="1" applyAlignment="1">
      <alignment horizontal="center" vertical="center" shrinkToFit="1"/>
    </xf>
    <xf numFmtId="0" fontId="14" fillId="12" borderId="37" xfId="5" applyFont="1" applyFill="1" applyBorder="1" applyAlignment="1">
      <alignment horizontal="center" vertical="center" wrapText="1"/>
    </xf>
    <xf numFmtId="0" fontId="16" fillId="11" borderId="1" xfId="0" applyFont="1" applyFill="1" applyBorder="1" applyAlignment="1">
      <alignment horizontal="center" vertical="center" wrapText="1"/>
    </xf>
    <xf numFmtId="166" fontId="9" fillId="2" borderId="27" xfId="5" applyNumberFormat="1" applyFont="1" applyFill="1" applyBorder="1" applyAlignment="1">
      <alignment horizontal="left" vertical="center"/>
    </xf>
    <xf numFmtId="0" fontId="0" fillId="0" borderId="27" xfId="0" applyBorder="1"/>
    <xf numFmtId="0" fontId="20" fillId="11" borderId="36" xfId="5" applyFont="1" applyFill="1" applyBorder="1" applyAlignment="1">
      <alignment horizontal="center" vertical="center"/>
    </xf>
    <xf numFmtId="0" fontId="0" fillId="0" borderId="12" xfId="0" applyBorder="1"/>
    <xf numFmtId="0" fontId="0" fillId="0" borderId="11" xfId="0" applyBorder="1"/>
    <xf numFmtId="166" fontId="9" fillId="2" borderId="30" xfId="5" applyNumberFormat="1" applyFont="1" applyFill="1" applyBorder="1" applyAlignment="1">
      <alignment horizontal="left" vertical="center"/>
    </xf>
    <xf numFmtId="0" fontId="0" fillId="0" borderId="30" xfId="0" applyBorder="1"/>
    <xf numFmtId="166" fontId="9" fillId="2" borderId="5" xfId="5" applyNumberFormat="1" applyFont="1" applyFill="1" applyBorder="1" applyAlignment="1">
      <alignment horizontal="left" vertical="center"/>
    </xf>
    <xf numFmtId="0" fontId="21" fillId="2" borderId="9" xfId="0" applyFont="1" applyFill="1" applyBorder="1" applyAlignment="1">
      <alignment horizontal="center" vertical="center"/>
    </xf>
    <xf numFmtId="0" fontId="30" fillId="2" borderId="37" xfId="0" applyFont="1" applyFill="1" applyBorder="1" applyAlignment="1">
      <alignment horizontal="center" vertical="center" wrapText="1"/>
    </xf>
    <xf numFmtId="0" fontId="20" fillId="11" borderId="36" xfId="5" applyFont="1" applyFill="1" applyBorder="1" applyAlignment="1">
      <alignment horizontal="center" vertical="center" wrapText="1"/>
    </xf>
    <xf numFmtId="0" fontId="8" fillId="2" borderId="1" xfId="0" applyFont="1" applyFill="1" applyBorder="1" applyAlignment="1">
      <alignment horizontal="center" vertical="center" wrapText="1"/>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112059</xdr:colOff>
      <xdr:row>1</xdr:row>
      <xdr:rowOff>56031</xdr:rowOff>
    </xdr:from>
    <xdr:ext cx="1377652" cy="525106"/>
    <xdr:pic>
      <xdr:nvPicPr>
        <xdr:cNvPr id="2" name="u244_img" descr="BREENERGY - Brazilian Energy Efficiency">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721659" y="250341"/>
          <a:ext cx="1377652" cy="525106"/>
        </a:xfrm>
        <a:prstGeom prst="rect">
          <a:avLst/>
        </a:prstGeom>
        <a:noFill/>
        <a:ln>
          <a:prstDash val="soli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112059</xdr:colOff>
      <xdr:row>1</xdr:row>
      <xdr:rowOff>56031</xdr:rowOff>
    </xdr:from>
    <xdr:ext cx="1377652" cy="525106"/>
    <xdr:pic>
      <xdr:nvPicPr>
        <xdr:cNvPr id="2" name="u244_img" descr="BREENERGY - Brazilian Energy Efficiency">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724380" y="246531"/>
          <a:ext cx="1377652" cy="525106"/>
        </a:xfrm>
        <a:prstGeom prst="rect">
          <a:avLst/>
        </a:prstGeom>
        <a:noFill/>
        <a:ln>
          <a:prstDash val="solid"/>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112059</xdr:colOff>
      <xdr:row>1</xdr:row>
      <xdr:rowOff>56031</xdr:rowOff>
    </xdr:from>
    <xdr:ext cx="1377652" cy="525106"/>
    <xdr:pic>
      <xdr:nvPicPr>
        <xdr:cNvPr id="2" name="u244_img" descr="BREENERGY - Brazilian Energy Efficiency">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721659" y="246531"/>
          <a:ext cx="1377652" cy="525106"/>
        </a:xfrm>
        <a:prstGeom prst="rect">
          <a:avLst/>
        </a:prstGeom>
        <a:noFill/>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c r="A1" s="120" t="s">
        <v>0</v>
      </c>
      <c r="B1" s="121"/>
      <c r="C1" s="121"/>
      <c r="D1" s="121"/>
      <c r="E1" s="121"/>
      <c r="F1" s="121"/>
      <c r="G1" s="122"/>
      <c r="P1" s="6">
        <f>IF(B19="empilhado",3,IF(B19="duplo",2,1))</f>
        <v>1</v>
      </c>
      <c r="R1" s="2" t="s">
        <v>1</v>
      </c>
      <c r="T1" s="2" t="s">
        <v>2</v>
      </c>
    </row>
    <row r="2" spans="1:20" ht="15" customHeight="1">
      <c r="A2" s="9" t="s">
        <v>3</v>
      </c>
      <c r="B2" s="10" t="e">
        <f>#REF!</f>
        <v>#REF!</v>
      </c>
      <c r="D2" s="11" t="s">
        <v>4</v>
      </c>
      <c r="E2" s="127" t="e">
        <f>#REF!</f>
        <v>#REF!</v>
      </c>
      <c r="F2" s="121"/>
      <c r="G2" s="122"/>
      <c r="O2" s="42" t="s">
        <v>5</v>
      </c>
      <c r="P2" s="43">
        <v>1</v>
      </c>
      <c r="R2" s="2" t="s">
        <v>6</v>
      </c>
      <c r="T2" s="2" t="s">
        <v>7</v>
      </c>
    </row>
    <row r="3" spans="1:20" ht="15.75" customHeight="1">
      <c r="A3" s="123" t="e">
        <f>#REF!</f>
        <v>#REF!</v>
      </c>
      <c r="B3" s="121"/>
      <c r="C3" s="121"/>
      <c r="D3" s="121"/>
      <c r="E3" s="121"/>
      <c r="F3" s="121"/>
      <c r="G3" s="122"/>
      <c r="P3" s="7"/>
      <c r="T3" s="2" t="s">
        <v>8</v>
      </c>
    </row>
    <row r="4" spans="1:20" ht="15">
      <c r="A4" s="124" t="e">
        <f>(#REF!)&amp;" Reator(es), Tipo "&amp;(#REF!)</f>
        <v>#REF!</v>
      </c>
      <c r="B4" s="121"/>
      <c r="C4" s="121"/>
      <c r="D4" s="121"/>
      <c r="E4" s="121"/>
      <c r="F4" s="121"/>
      <c r="G4" s="122"/>
      <c r="P4" s="7"/>
    </row>
    <row r="5" spans="1:20" ht="12.95" customHeight="1">
      <c r="A5" s="12" t="s">
        <v>9</v>
      </c>
      <c r="B5" s="13" t="e">
        <f>#REF!</f>
        <v>#REF!</v>
      </c>
      <c r="C5" s="14" t="s">
        <v>10</v>
      </c>
      <c r="D5" s="15" t="e">
        <f>IF(#REF!=#REF!,"(-0 / + 10%)",IF(#REF!=#REF!,"(-5 / +5%)",IF(#REF!=#REF!,"(-0 / +20%)","(-5 / + 5%)")))</f>
        <v>#REF!</v>
      </c>
      <c r="E5" s="14" t="s">
        <v>11</v>
      </c>
      <c r="F5" s="16" t="e">
        <f>#REF!</f>
        <v>#REF!</v>
      </c>
      <c r="G5" s="17" t="s">
        <v>12</v>
      </c>
      <c r="P5" s="7"/>
    </row>
    <row r="6" spans="1:20" ht="12.95" customHeight="1">
      <c r="A6" s="18" t="s">
        <v>13</v>
      </c>
      <c r="B6" s="19" t="e">
        <f>#REF!</f>
        <v>#REF!</v>
      </c>
      <c r="C6" s="20" t="s">
        <v>14</v>
      </c>
      <c r="D6" s="21"/>
      <c r="E6" s="21" t="s">
        <v>15</v>
      </c>
      <c r="F6" s="25" t="e">
        <f>#REF!</f>
        <v>#REF!</v>
      </c>
      <c r="G6" s="23" t="s">
        <v>12</v>
      </c>
      <c r="P6" s="7"/>
    </row>
    <row r="7" spans="1:20" ht="12.95" customHeight="1">
      <c r="A7" s="18" t="s">
        <v>16</v>
      </c>
      <c r="B7" s="24" t="e">
        <f>#REF!</f>
        <v>#REF!</v>
      </c>
      <c r="C7" s="21" t="s">
        <v>17</v>
      </c>
      <c r="D7" s="21"/>
      <c r="E7" s="21" t="s">
        <v>18</v>
      </c>
      <c r="F7" s="25" t="e">
        <f>#REF!</f>
        <v>#REF!</v>
      </c>
      <c r="G7" s="23" t="s">
        <v>12</v>
      </c>
      <c r="P7" s="8"/>
    </row>
    <row r="8" spans="1:20" ht="12.95" customHeight="1">
      <c r="A8" s="18" t="s">
        <v>19</v>
      </c>
      <c r="B8" s="21" t="e">
        <f>#REF!</f>
        <v>#REF!</v>
      </c>
      <c r="C8" s="21" t="s">
        <v>20</v>
      </c>
      <c r="D8" s="21"/>
      <c r="E8" s="21" t="s">
        <v>21</v>
      </c>
      <c r="F8" s="25" t="e">
        <f>#REF!</f>
        <v>#REF!</v>
      </c>
      <c r="G8" s="23" t="s">
        <v>12</v>
      </c>
    </row>
    <row r="9" spans="1:20" ht="12.95" customHeight="1">
      <c r="A9" s="18" t="s">
        <v>22</v>
      </c>
      <c r="B9" s="24" t="e">
        <f>#REF!</f>
        <v>#REF!</v>
      </c>
      <c r="C9" s="21" t="s">
        <v>23</v>
      </c>
      <c r="D9" s="21"/>
      <c r="E9" s="21" t="s">
        <v>24</v>
      </c>
      <c r="F9" s="22" t="e">
        <f>#REF!</f>
        <v>#REF!</v>
      </c>
      <c r="G9" s="23" t="s">
        <v>25</v>
      </c>
    </row>
    <row r="10" spans="1:20" ht="12.95" customHeight="1">
      <c r="A10" s="18" t="s">
        <v>26</v>
      </c>
      <c r="B10" s="24" t="e">
        <f>#REF!</f>
        <v>#REF!</v>
      </c>
      <c r="C10" s="21" t="s">
        <v>23</v>
      </c>
      <c r="D10" s="21"/>
      <c r="E10" s="21" t="s">
        <v>27</v>
      </c>
      <c r="F10" s="22" t="e">
        <f>IF(P1=1,#REF!,IF(P1=2,(2*#REF!+#REF!*(#REF!+#REF!)),(3*#REF!+#REF!*(#REF!+2*#REF!))))</f>
        <v>#REF!</v>
      </c>
      <c r="G10" s="23" t="s">
        <v>25</v>
      </c>
    </row>
    <row r="11" spans="1:20" ht="12.95" customHeight="1">
      <c r="A11" s="18" t="s">
        <v>28</v>
      </c>
      <c r="B11" s="24" t="e">
        <f>#REF!</f>
        <v>#REF!</v>
      </c>
      <c r="C11" s="21" t="s">
        <v>29</v>
      </c>
      <c r="D11" s="21"/>
      <c r="G11" s="26"/>
    </row>
    <row r="12" spans="1:20" ht="12.95" customHeight="1">
      <c r="A12" s="18" t="s">
        <v>30</v>
      </c>
      <c r="B12" s="24" t="e">
        <f>#REF!&amp;" / "&amp;#REF!</f>
        <v>#REF!</v>
      </c>
      <c r="C12" s="21" t="s">
        <v>31</v>
      </c>
      <c r="D12" s="21"/>
      <c r="E12" s="21" t="s">
        <v>32</v>
      </c>
      <c r="F12" s="21">
        <v>1000</v>
      </c>
      <c r="G12" s="23" t="s">
        <v>33</v>
      </c>
    </row>
    <row r="13" spans="1:20" ht="12.95" customHeight="1">
      <c r="A13" s="18" t="s">
        <v>34</v>
      </c>
      <c r="B13" s="27" t="e">
        <f>#REF!</f>
        <v>#REF!</v>
      </c>
      <c r="C13" s="21" t="s">
        <v>35</v>
      </c>
      <c r="D13" s="21"/>
      <c r="E13" s="21" t="s">
        <v>36</v>
      </c>
      <c r="F13" s="21" t="e">
        <f>#REF!</f>
        <v>#REF!</v>
      </c>
      <c r="G13" s="23" t="s">
        <v>37</v>
      </c>
    </row>
    <row r="14" spans="1:20" ht="12.95" customHeight="1">
      <c r="A14" s="18" t="s">
        <v>38</v>
      </c>
      <c r="B14" s="27" t="e">
        <f>IF((#REF!*1.1*0.001)&lt;0.1,0.1,#REF!*1.1*0.001)*(IF(#REF!=2,1.13,1))</f>
        <v>#REF!</v>
      </c>
      <c r="C14" s="21" t="s">
        <v>39</v>
      </c>
      <c r="D14" s="21"/>
      <c r="E14" s="21" t="s">
        <v>40</v>
      </c>
      <c r="F14" s="21" t="e">
        <f>#REF!</f>
        <v>#REF!</v>
      </c>
      <c r="G14" s="23" t="s">
        <v>41</v>
      </c>
    </row>
    <row r="15" spans="1:20" ht="12.95" customHeight="1">
      <c r="A15" s="18" t="s">
        <v>42</v>
      </c>
      <c r="B15" s="24" t="s">
        <v>43</v>
      </c>
      <c r="C15" s="28" t="e">
        <f>0.8*#REF!</f>
        <v>#REF!</v>
      </c>
      <c r="D15" s="21"/>
      <c r="G15" s="26"/>
    </row>
    <row r="16" spans="1:20" ht="12.95" customHeight="1">
      <c r="A16" s="18" t="s">
        <v>44</v>
      </c>
      <c r="B16" s="24" t="s">
        <v>43</v>
      </c>
      <c r="C16" s="28" t="e">
        <f>#REF!*0.8</f>
        <v>#REF!</v>
      </c>
      <c r="D16" s="21"/>
      <c r="E16" s="21" t="s">
        <v>45</v>
      </c>
      <c r="F16" s="24" t="s">
        <v>46</v>
      </c>
      <c r="G16" s="26"/>
    </row>
    <row r="17" spans="1:7" ht="12.95" customHeight="1">
      <c r="A17" s="29"/>
      <c r="C17" s="21"/>
      <c r="D17" s="21"/>
      <c r="E17" s="21" t="s">
        <v>47</v>
      </c>
      <c r="F17" s="24" t="e">
        <f>#REF!</f>
        <v>#REF!</v>
      </c>
      <c r="G17" s="26"/>
    </row>
    <row r="18" spans="1:7" ht="12.95" customHeight="1">
      <c r="A18" s="18" t="s">
        <v>48</v>
      </c>
      <c r="B18" s="19" t="e">
        <f>(B6*B11^2)/1000</f>
        <v>#REF!</v>
      </c>
      <c r="C18" s="21" t="s">
        <v>49</v>
      </c>
      <c r="D18" s="21"/>
      <c r="E18" s="21" t="s">
        <v>50</v>
      </c>
      <c r="F18" s="24" t="e">
        <f>IF(#REF!=155,"F (155ºC)","B (130ºC)")</f>
        <v>#REF!</v>
      </c>
      <c r="G18" s="26"/>
    </row>
    <row r="19" spans="1:7" ht="12.95" customHeight="1">
      <c r="A19" s="30" t="s">
        <v>51</v>
      </c>
      <c r="B19" s="133" t="s">
        <v>2</v>
      </c>
      <c r="C19" s="131"/>
      <c r="D19" s="31"/>
      <c r="E19" s="32" t="s">
        <v>52</v>
      </c>
      <c r="F19" s="5" t="e">
        <f>#REF!</f>
        <v>#REF!</v>
      </c>
      <c r="G19" s="33"/>
    </row>
    <row r="20" spans="1:7" ht="12.95" customHeight="1">
      <c r="A20" s="34" t="s">
        <v>53</v>
      </c>
      <c r="D20" s="3"/>
      <c r="E20" s="125" t="s">
        <v>54</v>
      </c>
      <c r="F20" s="119"/>
      <c r="G20" s="126"/>
    </row>
    <row r="21" spans="1:7" ht="12.95" customHeight="1">
      <c r="A21" s="18" t="s">
        <v>55</v>
      </c>
      <c r="D21" s="128" t="e">
        <f>TEXT(F5,"0")&amp;" mm"</f>
        <v>#REF!</v>
      </c>
      <c r="G21" s="26"/>
    </row>
    <row r="22" spans="1:7" ht="12.95" customHeight="1">
      <c r="A22" s="18" t="s">
        <v>56</v>
      </c>
      <c r="D22" s="129"/>
      <c r="G22" s="26"/>
    </row>
    <row r="23" spans="1:7" ht="12.95" customHeight="1">
      <c r="A23" s="134" t="s">
        <v>57</v>
      </c>
      <c r="B23" s="135"/>
      <c r="C23" s="135"/>
      <c r="D23" s="129"/>
      <c r="G23" s="26"/>
    </row>
    <row r="24" spans="1:7" ht="12.95" customHeight="1">
      <c r="A24" s="136"/>
      <c r="B24" s="135"/>
      <c r="C24" s="135"/>
      <c r="D24" s="129"/>
      <c r="G24" s="26"/>
    </row>
    <row r="25" spans="1:7" ht="12.95" customHeight="1">
      <c r="A25" s="134" t="s">
        <v>58</v>
      </c>
      <c r="B25" s="135"/>
      <c r="C25" s="135"/>
      <c r="D25" s="129"/>
      <c r="G25" s="26"/>
    </row>
    <row r="26" spans="1:7" ht="12.95" customHeight="1">
      <c r="A26" s="136"/>
      <c r="B26" s="135"/>
      <c r="C26" s="135"/>
      <c r="D26" s="129"/>
      <c r="G26" s="26"/>
    </row>
    <row r="27" spans="1:7" ht="12.95" customHeight="1">
      <c r="A27" s="18" t="s">
        <v>59</v>
      </c>
      <c r="D27" s="129"/>
      <c r="G27" s="26"/>
    </row>
    <row r="28" spans="1:7" ht="12.95" customHeight="1">
      <c r="A28" s="35" t="s">
        <v>60</v>
      </c>
      <c r="B28" s="36" t="e">
        <f>F5*3+(2*#REF!+(IF(P2=1,2,1))*(#REF!+#REF!))*1000+IF(#REF!=2,0,(#REF!*1000))*5</f>
        <v>#REF!</v>
      </c>
      <c r="D28" s="129"/>
      <c r="G28" s="26"/>
    </row>
    <row r="29" spans="1:7" ht="12.95" customHeight="1">
      <c r="A29" s="35" t="s">
        <v>61</v>
      </c>
      <c r="B29" s="36" t="e">
        <f>F5*2+(#REF!+#REF!+#REF!)*1000+IF(#REF!=2,0,(#REF!*1000))*3</f>
        <v>#REF!</v>
      </c>
      <c r="D29" s="4"/>
      <c r="G29" s="26"/>
    </row>
    <row r="30" spans="1:7" ht="12.95" customHeight="1">
      <c r="A30" s="18"/>
      <c r="B30" s="21"/>
      <c r="D30" s="128" t="e">
        <f>TEXT(#REF!*1000+#REF!,"0")&amp;" mm"</f>
        <v>#REF!</v>
      </c>
      <c r="G30" s="26"/>
    </row>
    <row r="31" spans="1:7" ht="12.95" customHeight="1">
      <c r="A31" s="29"/>
      <c r="D31" s="129"/>
      <c r="G31" s="26"/>
    </row>
    <row r="32" spans="1:7" ht="12.95" customHeight="1">
      <c r="A32" s="34" t="s">
        <v>62</v>
      </c>
      <c r="D32" s="129"/>
      <c r="G32" s="26"/>
    </row>
    <row r="33" spans="1:7" ht="12.95" customHeight="1">
      <c r="A33" s="18" t="s">
        <v>63</v>
      </c>
      <c r="B33" s="21" t="s">
        <v>64</v>
      </c>
      <c r="D33" s="129"/>
      <c r="G33" s="26"/>
    </row>
    <row r="34" spans="1:7" ht="12.95" customHeight="1">
      <c r="A34" s="18" t="s">
        <v>65</v>
      </c>
      <c r="B34" s="21" t="e">
        <f>#REF!&amp;" X "&amp;#REF!</f>
        <v>#REF!</v>
      </c>
      <c r="D34" s="129"/>
      <c r="G34" s="26"/>
    </row>
    <row r="35" spans="1:7" ht="12.95" customHeight="1">
      <c r="A35" s="18" t="s">
        <v>66</v>
      </c>
      <c r="B35" s="21" t="b">
        <f>IF(P1=3,(2*#REF!&amp;" X "&amp;#REF!),IF(P1=2,(#REF!&amp;" X "&amp;#REF!)))</f>
        <v>0</v>
      </c>
      <c r="D35" s="129"/>
      <c r="G35" s="26"/>
    </row>
    <row r="36" spans="1:7" ht="12.95" customHeight="1">
      <c r="A36" s="74" t="s">
        <v>65</v>
      </c>
      <c r="B36" s="75" t="e">
        <f>#REF!&amp;" X "&amp;#REF!</f>
        <v>#REF!</v>
      </c>
      <c r="D36" s="129"/>
      <c r="G36" s="26"/>
    </row>
    <row r="37" spans="1:7" ht="12.95" customHeight="1">
      <c r="A37" s="29"/>
      <c r="B37" s="31"/>
      <c r="C37" s="31"/>
      <c r="E37" s="130" t="s">
        <v>67</v>
      </c>
      <c r="F37" s="131"/>
      <c r="G37" s="132"/>
    </row>
    <row r="38" spans="1:7" ht="12.95" customHeight="1">
      <c r="A38" s="118" t="s">
        <v>68</v>
      </c>
      <c r="B38" s="119"/>
      <c r="C38" s="64"/>
      <c r="D38" s="64"/>
      <c r="E38" s="62" t="s">
        <v>69</v>
      </c>
      <c r="F38" s="62"/>
      <c r="G38" s="37"/>
    </row>
    <row r="39" spans="1:7" ht="12.95" customHeight="1">
      <c r="A39" s="65"/>
      <c r="B39" s="66"/>
      <c r="F39" s="21"/>
      <c r="G39" s="26"/>
    </row>
    <row r="40" spans="1:7" ht="12.95" customHeight="1">
      <c r="A40" s="65" t="str">
        <f>E8</f>
        <v>Distância Mínima Entre Eixos de Reatores</v>
      </c>
      <c r="C40" s="25" t="e">
        <f>F8</f>
        <v>#REF!</v>
      </c>
      <c r="D40" s="21" t="str">
        <f>G8</f>
        <v>mm</v>
      </c>
      <c r="E40" s="21" t="s">
        <v>70</v>
      </c>
      <c r="F40" s="21"/>
      <c r="G40" s="26"/>
    </row>
    <row r="41" spans="1:7" ht="12.95" customHeight="1">
      <c r="A41" s="34" t="s">
        <v>71</v>
      </c>
      <c r="B41" s="67"/>
      <c r="E41" s="21" t="s">
        <v>72</v>
      </c>
      <c r="F41" s="21"/>
      <c r="G41" s="26"/>
    </row>
    <row r="42" spans="1:7" ht="12.95" customHeight="1">
      <c r="A42" s="65" t="s">
        <v>73</v>
      </c>
      <c r="B42" s="66"/>
      <c r="C42" s="25" t="e">
        <f>F6/2</f>
        <v>#REF!</v>
      </c>
      <c r="D42" s="21" t="s">
        <v>12</v>
      </c>
      <c r="E42" s="21" t="s">
        <v>74</v>
      </c>
      <c r="F42" s="21"/>
      <c r="G42" s="26"/>
    </row>
    <row r="43" spans="1:7" ht="12.95" customHeight="1">
      <c r="A43" s="34" t="s">
        <v>75</v>
      </c>
      <c r="B43" s="67"/>
      <c r="C43" s="68"/>
      <c r="E43" s="21" t="s">
        <v>76</v>
      </c>
      <c r="F43" s="21"/>
      <c r="G43" s="26"/>
    </row>
    <row r="44" spans="1:7" ht="12.95" customHeight="1">
      <c r="A44" s="65" t="s">
        <v>73</v>
      </c>
      <c r="B44" s="66"/>
      <c r="C44" s="25" t="e">
        <f>F6*1.1</f>
        <v>#REF!</v>
      </c>
      <c r="D44" s="21" t="s">
        <v>12</v>
      </c>
      <c r="E44" s="21" t="s">
        <v>77</v>
      </c>
      <c r="G44" s="26"/>
    </row>
    <row r="45" spans="1:7" ht="12.95" customHeight="1">
      <c r="A45" s="29"/>
      <c r="G45" s="26"/>
    </row>
    <row r="46" spans="1:7" ht="12.95" customHeight="1">
      <c r="A46" s="38" t="s">
        <v>78</v>
      </c>
      <c r="B46" s="64"/>
      <c r="C46" s="64"/>
      <c r="D46" s="64"/>
      <c r="E46" s="64"/>
      <c r="F46" s="62"/>
      <c r="G46" s="63"/>
    </row>
    <row r="47" spans="1:7" ht="12.95" customHeight="1">
      <c r="A47" s="18"/>
      <c r="F47" s="21"/>
      <c r="G47" s="23"/>
    </row>
    <row r="48" spans="1:7" ht="12.95" customHeight="1">
      <c r="A48" s="39" t="s">
        <v>79</v>
      </c>
      <c r="B48" s="69" t="s">
        <v>6</v>
      </c>
      <c r="C48" s="21"/>
      <c r="F48" s="21"/>
      <c r="G48" s="23"/>
    </row>
    <row r="49" spans="1:18" ht="12.95" customHeight="1">
      <c r="A49" s="39" t="s">
        <v>80</v>
      </c>
      <c r="B49" s="70" t="e">
        <f>#REF!&amp;" x "&amp;#REF!&amp;"  x "&amp;#REF!&amp;" cm"</f>
        <v>#REF!</v>
      </c>
      <c r="F49" s="21"/>
      <c r="G49" s="23"/>
    </row>
    <row r="50" spans="1:18" ht="12.95" customHeight="1">
      <c r="A50" s="18" t="s">
        <v>81</v>
      </c>
      <c r="B50" s="21" t="s">
        <v>82</v>
      </c>
      <c r="F50" s="21"/>
      <c r="G50" s="23"/>
    </row>
    <row r="51" spans="1:18" ht="12.95" customHeight="1">
      <c r="A51" s="18" t="s">
        <v>83</v>
      </c>
      <c r="B51" s="28" t="e">
        <f>#REF!</f>
        <v>#REF!</v>
      </c>
      <c r="F51" s="21"/>
      <c r="G51" s="23"/>
    </row>
    <row r="52" spans="1:18" ht="12.95" customHeight="1">
      <c r="A52" s="18" t="s">
        <v>84</v>
      </c>
      <c r="B52" s="69" t="e">
        <f>#REF!</f>
        <v>#REF!</v>
      </c>
      <c r="D52" s="21"/>
      <c r="E52" s="21"/>
      <c r="F52" s="21"/>
      <c r="G52" s="23"/>
    </row>
    <row r="53" spans="1:18" ht="12.95" customHeight="1">
      <c r="A53" s="18"/>
      <c r="B53" s="21"/>
      <c r="D53" s="71"/>
      <c r="E53" s="71"/>
      <c r="F53" s="71"/>
      <c r="G53" s="72"/>
    </row>
    <row r="54" spans="1:18" ht="12.95" customHeight="1">
      <c r="A54" s="137" t="s">
        <v>85</v>
      </c>
      <c r="B54" s="131"/>
      <c r="C54" s="131"/>
      <c r="D54" s="131"/>
      <c r="E54" s="131"/>
      <c r="F54" s="32" t="s">
        <v>86</v>
      </c>
      <c r="G54" s="73">
        <f ca="1">TODAY()</f>
        <v>44917</v>
      </c>
    </row>
    <row r="58" spans="1:18" ht="12.75" customHeight="1">
      <c r="L58" s="120"/>
      <c r="M58" s="121"/>
      <c r="N58" s="121"/>
      <c r="O58" s="121"/>
      <c r="P58" s="121"/>
      <c r="Q58" s="121"/>
      <c r="R58" s="122"/>
    </row>
    <row r="59" spans="1:18" ht="12.75" customHeight="1">
      <c r="L59" s="9"/>
      <c r="M59" s="10"/>
      <c r="N59" s="1"/>
      <c r="O59" s="11"/>
      <c r="P59" s="127"/>
      <c r="Q59" s="121"/>
      <c r="R59" s="122"/>
    </row>
    <row r="60" spans="1:18" ht="12.75" customHeight="1">
      <c r="L60" s="123"/>
      <c r="M60" s="121"/>
      <c r="N60" s="121"/>
      <c r="O60" s="121"/>
      <c r="P60" s="121"/>
      <c r="Q60" s="121"/>
      <c r="R60" s="122"/>
    </row>
    <row r="61" spans="1:18" ht="15" customHeight="1">
      <c r="L61" s="124"/>
      <c r="M61" s="121"/>
      <c r="N61" s="121"/>
      <c r="O61" s="121"/>
      <c r="P61" s="121"/>
      <c r="Q61" s="121"/>
      <c r="R61" s="122"/>
    </row>
    <row r="62" spans="1:18" ht="15" customHeight="1">
      <c r="J62" s="2" t="s">
        <v>87</v>
      </c>
      <c r="L62" s="12"/>
      <c r="M62" s="13"/>
      <c r="N62" s="14"/>
      <c r="O62" s="15"/>
      <c r="P62" s="14"/>
      <c r="Q62" s="16"/>
      <c r="R62" s="17"/>
    </row>
    <row r="63" spans="1:18" ht="15" customHeight="1">
      <c r="L63" s="18"/>
      <c r="M63" s="19"/>
      <c r="N63" s="20"/>
      <c r="O63" s="21"/>
      <c r="P63" s="21"/>
      <c r="Q63" s="25"/>
      <c r="R63" s="23"/>
    </row>
    <row r="64" spans="1:18" ht="15" customHeight="1">
      <c r="L64" s="18"/>
      <c r="M64" s="24"/>
      <c r="N64" s="21"/>
      <c r="O64" s="21"/>
      <c r="P64" s="21"/>
      <c r="Q64" s="25"/>
      <c r="R64" s="23"/>
    </row>
    <row r="65" spans="12:18">
      <c r="L65" s="18"/>
      <c r="M65" s="21"/>
      <c r="N65" s="21"/>
      <c r="O65" s="21"/>
      <c r="P65" s="21"/>
      <c r="Q65" s="25"/>
      <c r="R65" s="23"/>
    </row>
    <row r="66" spans="12:18">
      <c r="L66" s="18"/>
      <c r="M66" s="24"/>
      <c r="N66" s="21"/>
      <c r="O66" s="21"/>
      <c r="P66" s="21"/>
      <c r="Q66" s="22"/>
      <c r="R66" s="23"/>
    </row>
    <row r="67" spans="12:18">
      <c r="L67" s="18"/>
      <c r="M67" s="24"/>
      <c r="N67" s="21"/>
      <c r="O67" s="21"/>
      <c r="P67" s="21"/>
      <c r="Q67" s="22"/>
      <c r="R67" s="23"/>
    </row>
    <row r="68" spans="12:18">
      <c r="L68" s="18"/>
      <c r="M68" s="24"/>
      <c r="N68" s="21"/>
      <c r="O68" s="21"/>
      <c r="P68" s="1"/>
      <c r="Q68" s="1"/>
      <c r="R68" s="26"/>
    </row>
    <row r="69" spans="12:18">
      <c r="L69" s="18"/>
      <c r="M69" s="24"/>
      <c r="N69" s="21"/>
      <c r="O69" s="21"/>
      <c r="P69" s="21"/>
      <c r="Q69" s="21"/>
      <c r="R69" s="23"/>
    </row>
    <row r="70" spans="12:18">
      <c r="L70" s="18"/>
      <c r="M70" s="27"/>
      <c r="N70" s="21"/>
      <c r="O70" s="21"/>
      <c r="P70" s="21"/>
      <c r="Q70" s="21"/>
      <c r="R70" s="23"/>
    </row>
    <row r="71" spans="12:18">
      <c r="L71" s="18"/>
      <c r="M71" s="27"/>
      <c r="N71" s="21"/>
      <c r="O71" s="21"/>
      <c r="P71" s="21"/>
      <c r="Q71" s="21"/>
      <c r="R71" s="23"/>
    </row>
    <row r="72" spans="12:18">
      <c r="L72" s="18"/>
      <c r="M72" s="24"/>
      <c r="N72" s="28"/>
      <c r="O72" s="21"/>
      <c r="P72" s="1"/>
      <c r="Q72" s="1"/>
      <c r="R72" s="26"/>
    </row>
    <row r="73" spans="12:18">
      <c r="L73" s="18"/>
      <c r="M73" s="24"/>
      <c r="N73" s="28"/>
      <c r="O73" s="21"/>
      <c r="P73" s="21"/>
      <c r="Q73" s="24"/>
      <c r="R73" s="26"/>
    </row>
    <row r="74" spans="12:18">
      <c r="L74" s="29"/>
      <c r="M74" s="1"/>
      <c r="N74" s="21"/>
      <c r="O74" s="21"/>
      <c r="P74" s="21"/>
      <c r="Q74" s="24"/>
      <c r="R74" s="26"/>
    </row>
    <row r="75" spans="12:18">
      <c r="L75" s="18"/>
      <c r="M75" s="19"/>
      <c r="N75" s="21"/>
      <c r="O75" s="21"/>
      <c r="P75" s="21"/>
      <c r="Q75" s="24"/>
      <c r="R75" s="26"/>
    </row>
    <row r="76" spans="12:18" ht="15">
      <c r="L76" s="30"/>
      <c r="M76" s="133"/>
      <c r="N76" s="131"/>
      <c r="O76" s="31"/>
      <c r="P76" s="32"/>
      <c r="Q76" s="5"/>
      <c r="R76" s="33"/>
    </row>
    <row r="77" spans="12:18" ht="15">
      <c r="L77" s="34"/>
      <c r="M77" s="1"/>
      <c r="N77" s="1"/>
      <c r="O77" s="3"/>
      <c r="P77" s="125"/>
      <c r="Q77" s="119"/>
      <c r="R77" s="126"/>
    </row>
    <row r="78" spans="12:18" ht="12.75" customHeight="1">
      <c r="L78" s="18"/>
      <c r="M78" s="1"/>
      <c r="N78" s="1"/>
      <c r="O78" s="128"/>
      <c r="P78" s="1"/>
      <c r="Q78" s="1"/>
      <c r="R78" s="26"/>
    </row>
    <row r="79" spans="12:18">
      <c r="L79" s="18"/>
      <c r="M79" s="1"/>
      <c r="N79" s="1"/>
      <c r="O79" s="129"/>
      <c r="P79" s="1"/>
      <c r="Q79" s="1"/>
      <c r="R79" s="26"/>
    </row>
    <row r="80" spans="12:18" ht="12.75" customHeight="1">
      <c r="L80" s="134"/>
      <c r="M80" s="138"/>
      <c r="N80" s="138"/>
      <c r="O80" s="129"/>
      <c r="P80" s="1"/>
      <c r="Q80" s="1"/>
      <c r="R80" s="26"/>
    </row>
    <row r="81" spans="12:18" ht="12.75" customHeight="1">
      <c r="L81" s="136"/>
      <c r="M81" s="138"/>
      <c r="N81" s="138"/>
      <c r="O81" s="129"/>
      <c r="P81" s="1"/>
      <c r="Q81" s="1"/>
      <c r="R81" s="26"/>
    </row>
    <row r="82" spans="12:18" ht="12.75" customHeight="1">
      <c r="L82" s="134"/>
      <c r="M82" s="138"/>
      <c r="N82" s="138"/>
      <c r="O82" s="129"/>
      <c r="P82" s="1"/>
      <c r="Q82" s="1"/>
      <c r="R82" s="26"/>
    </row>
    <row r="83" spans="12:18" ht="12.75" customHeight="1">
      <c r="L83" s="136"/>
      <c r="M83" s="138"/>
      <c r="N83" s="138"/>
      <c r="O83" s="129"/>
      <c r="P83" s="1"/>
      <c r="Q83" s="1"/>
      <c r="R83" s="26"/>
    </row>
    <row r="84" spans="12:18">
      <c r="L84" s="18"/>
      <c r="M84" s="1"/>
      <c r="N84" s="1"/>
      <c r="O84" s="129"/>
      <c r="P84" s="1"/>
      <c r="Q84" s="1"/>
      <c r="R84" s="26"/>
    </row>
    <row r="85" spans="12:18">
      <c r="L85" s="35"/>
      <c r="M85" s="36"/>
      <c r="N85" s="1"/>
      <c r="O85" s="129"/>
      <c r="P85" s="1"/>
      <c r="Q85" s="1"/>
      <c r="R85" s="26"/>
    </row>
    <row r="86" spans="12:18">
      <c r="L86" s="35"/>
      <c r="M86" s="36"/>
      <c r="N86" s="1"/>
      <c r="O86" s="4"/>
      <c r="P86" s="1"/>
      <c r="Q86" s="1"/>
      <c r="R86" s="26"/>
    </row>
    <row r="87" spans="12:18" ht="12.75" customHeight="1">
      <c r="L87" s="18"/>
      <c r="M87" s="21"/>
      <c r="N87" s="1"/>
      <c r="O87" s="128"/>
      <c r="P87" s="1"/>
      <c r="Q87" s="1"/>
      <c r="R87" s="26"/>
    </row>
    <row r="88" spans="12:18" ht="12.75" customHeight="1">
      <c r="L88" s="29"/>
      <c r="M88" s="1"/>
      <c r="N88" s="1"/>
      <c r="O88" s="129"/>
      <c r="P88" s="1"/>
      <c r="Q88" s="1"/>
      <c r="R88" s="26"/>
    </row>
    <row r="89" spans="12:18" ht="12.75" customHeight="1">
      <c r="L89" s="34"/>
      <c r="M89" s="1"/>
      <c r="N89" s="1"/>
      <c r="O89" s="129"/>
      <c r="P89" s="1"/>
      <c r="Q89" s="1"/>
      <c r="R89" s="26"/>
    </row>
    <row r="90" spans="12:18" ht="12.75" customHeight="1">
      <c r="L90" s="18"/>
      <c r="M90" s="21"/>
      <c r="N90" s="1"/>
      <c r="O90" s="129"/>
      <c r="P90" s="1"/>
      <c r="Q90" s="1"/>
      <c r="R90" s="26"/>
    </row>
    <row r="91" spans="12:18" ht="12.75" customHeight="1">
      <c r="L91" s="18"/>
      <c r="M91" s="21"/>
      <c r="N91" s="1"/>
      <c r="O91" s="129"/>
      <c r="P91" s="1"/>
      <c r="Q91" s="1"/>
      <c r="R91" s="26"/>
    </row>
    <row r="92" spans="12:18" ht="12.75" customHeight="1">
      <c r="L92" s="18"/>
      <c r="M92" s="21"/>
      <c r="N92" s="1"/>
      <c r="O92" s="129"/>
      <c r="P92" s="1"/>
      <c r="Q92" s="1"/>
      <c r="R92" s="26"/>
    </row>
    <row r="93" spans="12:18" ht="12.75" customHeight="1">
      <c r="L93" s="74"/>
      <c r="M93" s="75"/>
      <c r="N93" s="1"/>
      <c r="O93" s="129"/>
      <c r="P93" s="1"/>
      <c r="Q93" s="1"/>
      <c r="R93" s="26"/>
    </row>
    <row r="94" spans="12:18" ht="15">
      <c r="L94" s="29"/>
      <c r="M94" s="31"/>
      <c r="N94" s="31"/>
      <c r="O94" s="1"/>
      <c r="P94" s="130"/>
      <c r="Q94" s="131"/>
      <c r="R94" s="132"/>
    </row>
    <row r="95" spans="12:18" ht="15">
      <c r="L95" s="118"/>
      <c r="M95" s="119"/>
      <c r="N95" s="64"/>
      <c r="O95" s="64"/>
      <c r="P95" s="62"/>
      <c r="Q95" s="62"/>
      <c r="R95" s="37"/>
    </row>
    <row r="96" spans="12:18">
      <c r="L96" s="65"/>
      <c r="M96" s="66"/>
      <c r="N96" s="1"/>
      <c r="O96" s="1"/>
      <c r="P96" s="1"/>
      <c r="Q96" s="21"/>
      <c r="R96" s="26"/>
    </row>
    <row r="97" spans="12:18">
      <c r="L97" s="65"/>
      <c r="M97" s="1"/>
      <c r="N97" s="25"/>
      <c r="O97" s="21"/>
      <c r="P97" s="21"/>
      <c r="Q97" s="21"/>
      <c r="R97" s="26"/>
    </row>
    <row r="98" spans="12:18">
      <c r="L98" s="34"/>
      <c r="M98" s="67"/>
      <c r="N98" s="1"/>
      <c r="O98" s="1"/>
      <c r="P98" s="21"/>
      <c r="Q98" s="21"/>
      <c r="R98" s="26"/>
    </row>
    <row r="99" spans="12:18">
      <c r="L99" s="65"/>
      <c r="M99" s="66"/>
      <c r="N99" s="25"/>
      <c r="O99" s="21"/>
      <c r="P99" s="21"/>
      <c r="Q99" s="21"/>
      <c r="R99" s="26"/>
    </row>
    <row r="100" spans="12:18">
      <c r="L100" s="34"/>
      <c r="M100" s="67"/>
      <c r="N100" s="68"/>
      <c r="O100" s="1"/>
      <c r="P100" s="21"/>
      <c r="Q100" s="21"/>
      <c r="R100" s="26"/>
    </row>
    <row r="101" spans="12:18">
      <c r="L101" s="65"/>
      <c r="M101" s="66"/>
      <c r="N101" s="25"/>
      <c r="O101" s="21"/>
      <c r="P101" s="21"/>
      <c r="Q101" s="1"/>
      <c r="R101" s="26"/>
    </row>
    <row r="102" spans="12:18">
      <c r="L102" s="29"/>
      <c r="M102" s="1"/>
      <c r="N102" s="1"/>
      <c r="O102" s="1"/>
      <c r="P102" s="1"/>
      <c r="Q102" s="1"/>
      <c r="R102" s="26"/>
    </row>
    <row r="103" spans="12:18">
      <c r="L103" s="38"/>
      <c r="M103" s="64"/>
      <c r="N103" s="64"/>
      <c r="O103" s="64"/>
      <c r="P103" s="64"/>
      <c r="Q103" s="62"/>
      <c r="R103" s="63"/>
    </row>
    <row r="104" spans="12:18">
      <c r="L104" s="18"/>
      <c r="M104" s="1"/>
      <c r="N104" s="1"/>
      <c r="O104" s="1"/>
      <c r="P104" s="1"/>
      <c r="Q104" s="21"/>
      <c r="R104" s="23"/>
    </row>
    <row r="105" spans="12:18">
      <c r="L105" s="39"/>
      <c r="M105" s="69"/>
      <c r="N105" s="21"/>
      <c r="O105" s="1"/>
      <c r="P105" s="1"/>
      <c r="Q105" s="21"/>
      <c r="R105" s="23"/>
    </row>
    <row r="106" spans="12:18">
      <c r="L106" s="39"/>
      <c r="M106" s="70"/>
      <c r="N106" s="1"/>
      <c r="O106" s="1"/>
      <c r="P106" s="1"/>
      <c r="Q106" s="21"/>
      <c r="R106" s="23"/>
    </row>
    <row r="107" spans="12:18">
      <c r="L107" s="18"/>
      <c r="M107" s="21"/>
      <c r="N107" s="1"/>
      <c r="O107" s="1"/>
      <c r="P107" s="1"/>
      <c r="Q107" s="21"/>
      <c r="R107" s="23"/>
    </row>
    <row r="108" spans="12:18">
      <c r="L108" s="18"/>
      <c r="M108" s="28"/>
      <c r="N108" s="1"/>
      <c r="O108" s="1"/>
      <c r="P108" s="1"/>
      <c r="Q108" s="21"/>
      <c r="R108" s="23"/>
    </row>
    <row r="109" spans="12:18">
      <c r="L109" s="18"/>
      <c r="M109" s="69"/>
      <c r="N109" s="1"/>
      <c r="O109" s="21"/>
      <c r="P109" s="21"/>
      <c r="Q109" s="21"/>
      <c r="R109" s="23"/>
    </row>
    <row r="110" spans="12:18" ht="15" customHeight="1">
      <c r="L110" s="18"/>
      <c r="M110" s="21"/>
      <c r="N110" s="1"/>
      <c r="O110" s="71"/>
      <c r="P110" s="71"/>
      <c r="Q110" s="71"/>
      <c r="R110" s="72"/>
    </row>
    <row r="111" spans="12:18" ht="15" customHeight="1">
      <c r="L111" s="137"/>
      <c r="M111" s="131"/>
      <c r="N111" s="131"/>
      <c r="O111" s="131"/>
      <c r="P111" s="131"/>
      <c r="Q111" s="32"/>
      <c r="R111" s="7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20" priority="11">
      <formula>$P$1=2</formula>
    </cfRule>
    <cfRule type="expression" dxfId="19" priority="12">
      <formula>$P$1=3</formula>
    </cfRule>
  </conditionalFormatting>
  <conditionalFormatting sqref="A28:B28">
    <cfRule type="expression" dxfId="18" priority="10">
      <formula>$P$1=3</formula>
    </cfRule>
  </conditionalFormatting>
  <conditionalFormatting sqref="A29:B29">
    <cfRule type="expression" dxfId="17" priority="9">
      <formula>$P$1=2</formula>
    </cfRule>
  </conditionalFormatting>
  <conditionalFormatting sqref="A35:B35">
    <cfRule type="expression" dxfId="16" priority="8">
      <formula>$P$1=1</formula>
    </cfRule>
  </conditionalFormatting>
  <conditionalFormatting sqref="A36:B36">
    <cfRule type="expression" dxfId="15" priority="7">
      <formula>$P$2=0</formula>
    </cfRule>
  </conditionalFormatting>
  <conditionalFormatting sqref="L93:M93">
    <cfRule type="expression" dxfId="14" priority="1">
      <formula>$P$2=0</formula>
    </cfRule>
  </conditionalFormatting>
  <conditionalFormatting sqref="O78:P93">
    <cfRule type="expression" dxfId="13" priority="5">
      <formula>$P$1=2</formula>
    </cfRule>
    <cfRule type="expression" dxfId="12" priority="6">
      <formula>$P$1=3</formula>
    </cfRule>
  </conditionalFormatting>
  <conditionalFormatting sqref="L85:M85">
    <cfRule type="expression" dxfId="11" priority="4">
      <formula>$P$1=3</formula>
    </cfRule>
  </conditionalFormatting>
  <conditionalFormatting sqref="L86:M86">
    <cfRule type="expression" dxfId="10" priority="3">
      <formula>$P$1=2</formula>
    </cfRule>
  </conditionalFormatting>
  <conditionalFormatting sqref="L92:M92">
    <cfRule type="expression" dxfId="9"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3">
    <tabColor rgb="FFFFFF00"/>
    <pageSetUpPr fitToPage="1"/>
  </sheetPr>
  <dimension ref="B1:AF133"/>
  <sheetViews>
    <sheetView tabSelected="1" zoomScaleNormal="100" zoomScaleSheetLayoutView="85" workbookViewId="0">
      <selection activeCell="H37" sqref="H37"/>
    </sheetView>
  </sheetViews>
  <sheetFormatPr defaultColWidth="9.140625" defaultRowHeight="14.25"/>
  <cols>
    <col min="1" max="1" width="9.140625" style="40" customWidth="1"/>
    <col min="2" max="2" width="15.7109375" style="40" customWidth="1"/>
    <col min="3" max="6" width="18.28515625" style="40" customWidth="1"/>
    <col min="7" max="7" width="17.140625" style="40" customWidth="1"/>
    <col min="8" max="8" width="14.28515625" style="40" customWidth="1"/>
    <col min="9" max="9" width="17.140625" style="40" customWidth="1"/>
    <col min="10" max="10" width="7.7109375" style="40" customWidth="1"/>
    <col min="11" max="11" width="17.42578125" style="112" customWidth="1"/>
    <col min="12" max="12" width="39.85546875" style="112" bestFit="1" customWidth="1"/>
    <col min="13" max="13" width="37.5703125" style="112" bestFit="1" customWidth="1"/>
    <col min="14" max="14" width="35.7109375" style="112" bestFit="1" customWidth="1"/>
    <col min="15" max="15" width="43.5703125" style="112" bestFit="1" customWidth="1"/>
    <col min="16" max="16" width="33.85546875" style="112" bestFit="1" customWidth="1"/>
    <col min="17" max="17" width="37.85546875" style="112" bestFit="1" customWidth="1"/>
    <col min="18" max="18" width="42.42578125" style="112" bestFit="1" customWidth="1"/>
    <col min="19" max="19" width="33.85546875" style="112" bestFit="1" customWidth="1"/>
    <col min="20" max="20" width="42.28515625" style="112" bestFit="1" customWidth="1"/>
    <col min="21" max="21" width="41.7109375" style="112" bestFit="1" customWidth="1"/>
    <col min="22" max="22" width="45.28515625" style="112" bestFit="1" customWidth="1"/>
    <col min="23" max="23" width="42.42578125" style="112" bestFit="1" customWidth="1"/>
    <col min="24" max="24" width="15.140625" style="112" bestFit="1" customWidth="1"/>
    <col min="25" max="25" width="24" style="112" bestFit="1" customWidth="1"/>
    <col min="26" max="26" width="23.28515625" style="112" customWidth="1"/>
    <col min="27" max="27" width="20.85546875" style="112" bestFit="1" customWidth="1"/>
    <col min="28" max="28" width="25.7109375" style="112" bestFit="1" customWidth="1"/>
    <col min="29" max="29" width="12.5703125" style="112" bestFit="1" customWidth="1"/>
    <col min="30" max="32" width="9.140625" style="112" customWidth="1"/>
    <col min="33" max="33" width="9.140625" style="40" customWidth="1"/>
    <col min="34" max="16384" width="9.140625" style="40"/>
  </cols>
  <sheetData>
    <row r="1" spans="2:13" ht="15" customHeight="1" thickBot="1"/>
    <row r="2" spans="2:13" ht="15.95" customHeight="1" thickTop="1">
      <c r="B2" s="98" t="s">
        <v>88</v>
      </c>
      <c r="C2" s="174" t="s">
        <v>89</v>
      </c>
      <c r="D2" s="175"/>
      <c r="E2" s="175"/>
      <c r="F2" s="175"/>
      <c r="G2" s="175"/>
      <c r="H2" s="175"/>
      <c r="I2" s="176"/>
      <c r="J2" s="95"/>
      <c r="K2" s="167"/>
    </row>
    <row r="3" spans="2:13" ht="15.95" customHeight="1">
      <c r="B3" s="97"/>
      <c r="C3" s="146"/>
      <c r="D3" s="146"/>
      <c r="E3" s="146"/>
      <c r="F3" s="146"/>
      <c r="G3" s="146"/>
      <c r="H3" s="146"/>
      <c r="I3" s="152"/>
      <c r="J3" s="95"/>
      <c r="K3" s="167"/>
    </row>
    <row r="4" spans="2:13" ht="15.95" customHeight="1" thickBot="1">
      <c r="B4" s="96"/>
      <c r="C4" s="149"/>
      <c r="D4" s="149"/>
      <c r="E4" s="149"/>
      <c r="F4" s="149"/>
      <c r="G4" s="149"/>
      <c r="H4" s="149"/>
      <c r="I4" s="153"/>
      <c r="J4" s="95"/>
    </row>
    <row r="5" spans="2:13" ht="15.95" customHeight="1" thickTop="1">
      <c r="B5" s="47" t="s">
        <v>4</v>
      </c>
      <c r="C5" s="177" t="s">
        <v>217</v>
      </c>
      <c r="D5" s="178"/>
      <c r="E5" s="99" t="s">
        <v>90</v>
      </c>
      <c r="F5" s="103">
        <v>53681</v>
      </c>
      <c r="G5" s="49"/>
      <c r="H5" s="53" t="s">
        <v>91</v>
      </c>
      <c r="I5" s="106">
        <v>1</v>
      </c>
      <c r="J5" s="94"/>
      <c r="K5" s="167"/>
    </row>
    <row r="6" spans="2:13" ht="15.95" customHeight="1">
      <c r="B6" s="50" t="s">
        <v>92</v>
      </c>
      <c r="C6" s="179" t="s">
        <v>218</v>
      </c>
      <c r="D6" s="121"/>
      <c r="E6" s="51" t="s">
        <v>93</v>
      </c>
      <c r="F6" s="104" t="s">
        <v>220</v>
      </c>
      <c r="G6" s="52"/>
      <c r="H6" s="53" t="s">
        <v>94</v>
      </c>
      <c r="I6" s="106">
        <v>3</v>
      </c>
      <c r="J6" s="93"/>
      <c r="K6" s="167"/>
    </row>
    <row r="7" spans="2:13" ht="15.95" customHeight="1" thickBot="1">
      <c r="B7" s="54" t="s">
        <v>95</v>
      </c>
      <c r="C7" s="172" t="s">
        <v>219</v>
      </c>
      <c r="D7" s="173"/>
      <c r="E7" s="55" t="s">
        <v>96</v>
      </c>
      <c r="F7" s="105" t="s">
        <v>221</v>
      </c>
      <c r="G7" s="80"/>
      <c r="H7" s="56" t="s">
        <v>86</v>
      </c>
      <c r="I7" s="92">
        <f ca="1">TODAY()</f>
        <v>44917</v>
      </c>
      <c r="J7" s="91"/>
    </row>
    <row r="8" spans="2:13" ht="15.95" customHeight="1" thickTop="1">
      <c r="B8" s="41"/>
      <c r="I8" s="45"/>
      <c r="K8" s="167"/>
    </row>
    <row r="9" spans="2:13" ht="15.95" customHeight="1">
      <c r="B9" s="168" t="s">
        <v>97</v>
      </c>
      <c r="C9" s="146"/>
      <c r="D9" s="146"/>
      <c r="E9" s="146"/>
      <c r="F9" s="146"/>
      <c r="G9" s="146"/>
      <c r="H9" s="146"/>
      <c r="I9" s="152"/>
      <c r="J9" s="76"/>
      <c r="K9" s="167"/>
      <c r="M9" s="113"/>
    </row>
    <row r="10" spans="2:13" ht="15.95" customHeight="1">
      <c r="B10" s="59"/>
      <c r="C10" s="86"/>
      <c r="D10" s="86"/>
      <c r="E10" s="86"/>
      <c r="F10" s="86"/>
      <c r="G10" s="86"/>
      <c r="H10" s="86"/>
      <c r="I10" s="60"/>
      <c r="J10" s="86"/>
      <c r="M10" s="113"/>
    </row>
    <row r="11" spans="2:13" ht="15.95" customHeight="1">
      <c r="B11" s="59"/>
      <c r="C11" s="77" t="s">
        <v>98</v>
      </c>
      <c r="D11" s="114">
        <v>1.5049999999999999</v>
      </c>
      <c r="E11" s="86" t="s">
        <v>10</v>
      </c>
      <c r="F11" s="86"/>
      <c r="G11" s="77" t="s">
        <v>99</v>
      </c>
      <c r="H11" s="114">
        <v>0.5673549</v>
      </c>
      <c r="I11" s="61" t="s">
        <v>100</v>
      </c>
      <c r="J11" s="90"/>
      <c r="K11" s="167"/>
    </row>
    <row r="12" spans="2:13" ht="15.95" customHeight="1">
      <c r="B12" s="59"/>
      <c r="C12" s="77" t="s">
        <v>101</v>
      </c>
      <c r="D12" s="114" t="s">
        <v>102</v>
      </c>
      <c r="E12" s="86" t="s">
        <v>29</v>
      </c>
      <c r="F12" s="86"/>
      <c r="G12" s="77" t="s">
        <v>103</v>
      </c>
      <c r="H12" s="114">
        <v>6.7</v>
      </c>
      <c r="I12" s="60" t="s">
        <v>39</v>
      </c>
      <c r="J12" s="86"/>
      <c r="K12" s="167"/>
      <c r="M12" s="113"/>
    </row>
    <row r="13" spans="2:13" ht="15.95" customHeight="1">
      <c r="B13" s="59"/>
      <c r="C13" s="77" t="s">
        <v>104</v>
      </c>
      <c r="D13" s="115" t="s">
        <v>105</v>
      </c>
      <c r="E13" s="86" t="s">
        <v>17</v>
      </c>
      <c r="F13" s="86"/>
      <c r="G13" s="77" t="s">
        <v>106</v>
      </c>
      <c r="H13" s="116" t="s">
        <v>107</v>
      </c>
      <c r="I13" s="60" t="s">
        <v>20</v>
      </c>
      <c r="J13" s="86"/>
      <c r="M13" s="113"/>
    </row>
    <row r="14" spans="2:13" ht="15.95" customHeight="1">
      <c r="B14" s="59"/>
      <c r="C14" s="77" t="s">
        <v>108</v>
      </c>
      <c r="D14" s="116" t="s">
        <v>109</v>
      </c>
      <c r="E14" s="86" t="s">
        <v>23</v>
      </c>
      <c r="F14" s="86"/>
      <c r="G14" s="88" t="s">
        <v>110</v>
      </c>
      <c r="H14" s="117" t="e">
        <f>#REF!</f>
        <v>#REF!</v>
      </c>
      <c r="I14" s="87"/>
      <c r="J14" s="86"/>
      <c r="K14" s="167"/>
    </row>
    <row r="15" spans="2:13" ht="15.95" customHeight="1">
      <c r="B15" s="89"/>
      <c r="C15" s="77" t="s">
        <v>111</v>
      </c>
      <c r="D15" s="115">
        <v>414</v>
      </c>
      <c r="E15" s="86" t="s">
        <v>23</v>
      </c>
      <c r="F15" s="86"/>
      <c r="G15" s="88" t="s">
        <v>112</v>
      </c>
      <c r="H15" s="117" t="e">
        <f>#REF!</f>
        <v>#REF!</v>
      </c>
      <c r="I15" s="87"/>
      <c r="J15" s="86"/>
      <c r="K15" s="167"/>
    </row>
    <row r="16" spans="2:13" ht="15.95" customHeight="1">
      <c r="B16" s="59"/>
      <c r="C16" s="77" t="s">
        <v>113</v>
      </c>
      <c r="D16" s="114">
        <v>12.47</v>
      </c>
      <c r="E16" s="86" t="s">
        <v>216</v>
      </c>
      <c r="F16" s="86"/>
      <c r="G16" s="77" t="s">
        <v>116</v>
      </c>
      <c r="H16" s="114" t="s">
        <v>117</v>
      </c>
      <c r="I16" s="60" t="s">
        <v>35</v>
      </c>
      <c r="J16" s="86"/>
      <c r="M16" s="113"/>
    </row>
    <row r="17" spans="2:13" ht="15.95" customHeight="1">
      <c r="B17" s="59"/>
      <c r="C17" s="77" t="s">
        <v>118</v>
      </c>
      <c r="D17" s="77">
        <v>2023</v>
      </c>
      <c r="E17" s="86"/>
      <c r="F17" s="86"/>
      <c r="G17" s="88" t="s">
        <v>119</v>
      </c>
      <c r="H17" s="169" t="e">
        <f>#REF!</f>
        <v>#REF!</v>
      </c>
      <c r="I17" s="152"/>
      <c r="J17" s="85"/>
      <c r="K17" s="167"/>
    </row>
    <row r="18" spans="2:13" ht="15.95" customHeight="1">
      <c r="B18" s="41"/>
      <c r="I18" s="45"/>
      <c r="K18" s="167"/>
      <c r="M18" s="113"/>
    </row>
    <row r="19" spans="2:13" ht="15.95" customHeight="1">
      <c r="B19" s="170" t="s">
        <v>120</v>
      </c>
      <c r="C19" s="146"/>
      <c r="D19" s="146"/>
      <c r="E19" s="146"/>
      <c r="F19" s="146"/>
      <c r="G19" s="146"/>
      <c r="H19" s="146"/>
      <c r="I19" s="152"/>
      <c r="J19" s="76"/>
      <c r="M19" s="113"/>
    </row>
    <row r="20" spans="2:13" ht="15.95" customHeight="1">
      <c r="B20" s="81"/>
      <c r="C20" s="44"/>
      <c r="D20" s="44"/>
      <c r="E20" s="44"/>
      <c r="F20" s="44"/>
      <c r="G20" s="44"/>
      <c r="H20" s="44"/>
      <c r="I20" s="46"/>
      <c r="K20" s="167"/>
    </row>
    <row r="21" spans="2:13" ht="15.95" customHeight="1">
      <c r="B21" s="81"/>
      <c r="C21" s="44"/>
      <c r="D21" s="44"/>
      <c r="E21" s="44"/>
      <c r="F21" s="44"/>
      <c r="G21" s="44"/>
      <c r="H21" s="44"/>
      <c r="I21" s="46"/>
      <c r="K21" s="167"/>
      <c r="M21" s="113"/>
    </row>
    <row r="22" spans="2:13" ht="15.95" customHeight="1">
      <c r="B22" s="81"/>
      <c r="C22" s="44"/>
      <c r="D22" s="44"/>
      <c r="E22" s="44"/>
      <c r="F22" s="44"/>
      <c r="G22" s="44"/>
      <c r="H22" s="44"/>
      <c r="I22" s="46"/>
      <c r="K22" s="167"/>
    </row>
    <row r="23" spans="2:13" ht="15.95" customHeight="1">
      <c r="B23" s="57" t="s">
        <v>121</v>
      </c>
      <c r="C23" s="171" t="s">
        <v>122</v>
      </c>
      <c r="D23" s="140"/>
      <c r="E23" s="140"/>
      <c r="F23" s="141"/>
      <c r="G23" s="171" t="s">
        <v>123</v>
      </c>
      <c r="H23" s="141"/>
      <c r="I23" s="84" t="s">
        <v>124</v>
      </c>
      <c r="K23" s="167"/>
      <c r="M23" s="113"/>
    </row>
    <row r="24" spans="2:13" ht="15.95" customHeight="1">
      <c r="B24" s="83">
        <v>1</v>
      </c>
      <c r="C24" s="139" t="s">
        <v>125</v>
      </c>
      <c r="D24" s="140"/>
      <c r="E24" s="140"/>
      <c r="F24" s="141"/>
      <c r="G24" s="155" t="s">
        <v>224</v>
      </c>
      <c r="H24" s="156"/>
      <c r="I24" s="161">
        <v>1</v>
      </c>
      <c r="M24" s="113"/>
    </row>
    <row r="25" spans="2:13" ht="15.95" customHeight="1">
      <c r="B25" s="83" t="s">
        <v>126</v>
      </c>
      <c r="C25" s="139" t="s">
        <v>127</v>
      </c>
      <c r="D25" s="140"/>
      <c r="E25" s="140"/>
      <c r="F25" s="141"/>
      <c r="G25" s="136"/>
      <c r="H25" s="157"/>
      <c r="I25" s="162"/>
      <c r="K25" s="167"/>
    </row>
    <row r="26" spans="2:13" ht="15.95" customHeight="1">
      <c r="B26" s="83" t="s">
        <v>128</v>
      </c>
      <c r="C26" s="139" t="s">
        <v>211</v>
      </c>
      <c r="D26" s="140"/>
      <c r="E26" s="140"/>
      <c r="F26" s="141"/>
      <c r="G26" s="136"/>
      <c r="H26" s="157"/>
      <c r="I26" s="162"/>
      <c r="K26" s="167"/>
      <c r="M26" s="113"/>
    </row>
    <row r="27" spans="2:13" ht="15.95" customHeight="1">
      <c r="B27" s="83" t="s">
        <v>129</v>
      </c>
      <c r="C27" s="164" t="s">
        <v>213</v>
      </c>
      <c r="D27" s="165"/>
      <c r="E27" s="165"/>
      <c r="F27" s="166"/>
      <c r="G27" s="158"/>
      <c r="H27" s="157"/>
      <c r="I27" s="162"/>
      <c r="M27" s="113"/>
    </row>
    <row r="28" spans="2:13" ht="15.95" customHeight="1">
      <c r="B28" s="83" t="s">
        <v>130</v>
      </c>
      <c r="C28" s="139" t="s">
        <v>214</v>
      </c>
      <c r="D28" s="140"/>
      <c r="E28" s="140"/>
      <c r="F28" s="141"/>
      <c r="G28" s="136"/>
      <c r="H28" s="157"/>
      <c r="I28" s="162"/>
      <c r="M28" s="113"/>
    </row>
    <row r="29" spans="2:13" ht="15.95" customHeight="1">
      <c r="B29" s="83" t="s">
        <v>212</v>
      </c>
      <c r="C29" s="139" t="s">
        <v>131</v>
      </c>
      <c r="D29" s="140"/>
      <c r="E29" s="140"/>
      <c r="F29" s="141"/>
      <c r="G29" s="159"/>
      <c r="H29" s="160"/>
      <c r="I29" s="163"/>
      <c r="K29" s="167"/>
    </row>
    <row r="30" spans="2:13" ht="15.95" customHeight="1">
      <c r="B30" s="82">
        <v>2</v>
      </c>
      <c r="C30" s="139" t="s">
        <v>132</v>
      </c>
      <c r="D30" s="140"/>
      <c r="E30" s="140"/>
      <c r="F30" s="141"/>
      <c r="G30" s="139" t="s">
        <v>133</v>
      </c>
      <c r="H30" s="141"/>
      <c r="I30" s="58" t="s">
        <v>215</v>
      </c>
      <c r="K30" s="167"/>
      <c r="M30" s="113"/>
    </row>
    <row r="31" spans="2:13" ht="15.95" customHeight="1">
      <c r="B31" s="81"/>
      <c r="C31" s="44"/>
      <c r="D31" s="76"/>
      <c r="E31" s="76"/>
      <c r="F31" s="44"/>
      <c r="G31" s="44"/>
      <c r="H31" s="44"/>
      <c r="I31" s="46"/>
      <c r="M31" s="113"/>
    </row>
    <row r="32" spans="2:13" ht="15.95" customHeight="1">
      <c r="B32" s="81"/>
      <c r="C32" s="44"/>
      <c r="D32" s="76"/>
      <c r="E32" s="76"/>
      <c r="F32" s="44"/>
      <c r="G32" s="44"/>
      <c r="H32" s="44"/>
      <c r="I32" s="46"/>
      <c r="K32" s="167"/>
    </row>
    <row r="33" spans="2:13" ht="15.95" customHeight="1">
      <c r="B33" s="142" t="s">
        <v>134</v>
      </c>
      <c r="C33" s="143"/>
      <c r="D33" s="143"/>
      <c r="E33" s="143"/>
      <c r="F33" s="143"/>
      <c r="G33" s="143"/>
      <c r="H33" s="143"/>
      <c r="I33" s="144"/>
      <c r="K33" s="167"/>
      <c r="M33" s="113"/>
    </row>
    <row r="34" spans="2:13" ht="15.95" customHeight="1">
      <c r="B34" s="142"/>
      <c r="C34" s="143"/>
      <c r="D34" s="143"/>
      <c r="E34" s="143"/>
      <c r="F34" s="143"/>
      <c r="G34" s="143"/>
      <c r="H34" s="143"/>
      <c r="I34" s="144"/>
      <c r="M34" s="113"/>
    </row>
    <row r="35" spans="2:13" ht="15.95" customHeight="1">
      <c r="B35" s="142"/>
      <c r="C35" s="143"/>
      <c r="D35" s="143"/>
      <c r="E35" s="143"/>
      <c r="F35" s="143"/>
      <c r="G35" s="143"/>
      <c r="H35" s="143"/>
      <c r="I35" s="144"/>
      <c r="K35" s="167"/>
    </row>
    <row r="36" spans="2:13" ht="15.95" customHeight="1">
      <c r="B36" s="81"/>
      <c r="C36" s="44"/>
      <c r="D36" s="76"/>
      <c r="E36" s="76"/>
      <c r="F36" s="44"/>
      <c r="G36" s="44"/>
      <c r="H36" s="44"/>
      <c r="I36" s="46"/>
      <c r="K36" s="167"/>
      <c r="M36" s="113"/>
    </row>
    <row r="37" spans="2:13" ht="15.95" customHeight="1">
      <c r="B37" s="81"/>
      <c r="C37" s="44"/>
      <c r="D37" s="76"/>
      <c r="E37" s="76"/>
      <c r="F37" s="44"/>
      <c r="G37" s="44"/>
      <c r="H37" s="44"/>
      <c r="I37" s="46"/>
      <c r="K37" s="167"/>
    </row>
    <row r="38" spans="2:13" ht="15.95" customHeight="1">
      <c r="B38" s="81"/>
      <c r="G38" s="44"/>
      <c r="H38" s="44"/>
      <c r="I38" s="46"/>
      <c r="K38" s="167"/>
      <c r="M38" s="113"/>
    </row>
    <row r="39" spans="2:13" ht="15.95" customHeight="1">
      <c r="B39" s="41"/>
      <c r="C39" s="44" t="s">
        <v>135</v>
      </c>
      <c r="D39" s="44"/>
      <c r="F39" s="44"/>
      <c r="G39" s="44" t="s">
        <v>136</v>
      </c>
      <c r="I39" s="45"/>
      <c r="J39" s="79"/>
      <c r="M39" s="113"/>
    </row>
    <row r="40" spans="2:13" ht="15.95" customHeight="1">
      <c r="B40" s="41"/>
      <c r="I40" s="45"/>
      <c r="K40" s="167"/>
    </row>
    <row r="41" spans="2:13" ht="15.95" customHeight="1">
      <c r="B41" s="41"/>
      <c r="I41" s="45"/>
      <c r="K41" s="167"/>
      <c r="M41" s="113"/>
    </row>
    <row r="42" spans="2:13" ht="15.95" customHeight="1">
      <c r="B42" s="41"/>
      <c r="I42" s="45"/>
      <c r="M42" s="113"/>
    </row>
    <row r="43" spans="2:13" ht="15.95" customHeight="1">
      <c r="B43" s="41"/>
      <c r="I43" s="45"/>
      <c r="K43" s="167"/>
    </row>
    <row r="44" spans="2:13" ht="15.95" customHeight="1">
      <c r="B44" s="41"/>
      <c r="I44" s="45"/>
      <c r="K44" s="167"/>
      <c r="M44" s="113"/>
    </row>
    <row r="45" spans="2:13" ht="15.95" customHeight="1">
      <c r="B45" s="41"/>
      <c r="C45" s="107"/>
      <c r="D45" s="107"/>
      <c r="G45" s="107"/>
      <c r="H45" s="107"/>
      <c r="I45" s="45"/>
    </row>
    <row r="46" spans="2:13" ht="15.95" customHeight="1">
      <c r="B46" s="41"/>
      <c r="C46" s="154" t="s">
        <v>223</v>
      </c>
      <c r="D46" s="154"/>
      <c r="G46" s="154" t="s">
        <v>222</v>
      </c>
      <c r="H46" s="154"/>
      <c r="I46" s="45"/>
      <c r="K46" s="167"/>
    </row>
    <row r="47" spans="2:13" ht="15.95" customHeight="1">
      <c r="B47" s="41"/>
      <c r="I47" s="45"/>
      <c r="K47" s="167"/>
      <c r="M47" s="113"/>
    </row>
    <row r="48" spans="2:13" ht="15.95" customHeight="1">
      <c r="B48" s="41"/>
      <c r="I48" s="45"/>
      <c r="M48" s="113"/>
    </row>
    <row r="49" spans="2:11" ht="15.95" customHeight="1">
      <c r="B49" s="41"/>
      <c r="I49" s="45"/>
      <c r="K49" s="167"/>
    </row>
    <row r="50" spans="2:11" ht="15.95" customHeight="1" thickBot="1">
      <c r="B50" s="145" t="s">
        <v>137</v>
      </c>
      <c r="C50" s="146"/>
      <c r="D50" s="146"/>
      <c r="E50" s="150" t="s">
        <v>138</v>
      </c>
      <c r="F50" s="146"/>
      <c r="G50" s="151" t="s">
        <v>139</v>
      </c>
      <c r="H50" s="146"/>
      <c r="I50" s="152"/>
      <c r="K50" s="167"/>
    </row>
    <row r="51" spans="2:11" ht="15.95" customHeight="1" thickTop="1">
      <c r="B51" s="147"/>
      <c r="C51" s="146"/>
      <c r="D51" s="146"/>
      <c r="E51" s="146"/>
      <c r="F51" s="146"/>
      <c r="G51" s="146"/>
      <c r="H51" s="146"/>
      <c r="I51" s="152"/>
      <c r="K51" s="167"/>
    </row>
    <row r="52" spans="2:11" ht="15.95" customHeight="1" thickBot="1">
      <c r="B52" s="148"/>
      <c r="C52" s="149"/>
      <c r="D52" s="149"/>
      <c r="E52" s="149"/>
      <c r="F52" s="149"/>
      <c r="G52" s="149"/>
      <c r="H52" s="149"/>
      <c r="I52" s="153"/>
      <c r="K52" s="167"/>
    </row>
    <row r="53" spans="2:11" ht="15" customHeight="1" thickTop="1">
      <c r="K53" s="167"/>
    </row>
    <row r="54" spans="2:11">
      <c r="K54" s="167"/>
    </row>
    <row r="56" spans="2:11">
      <c r="K56" s="167"/>
    </row>
    <row r="57" spans="2:11">
      <c r="K57" s="167"/>
    </row>
    <row r="59" spans="2:11">
      <c r="K59" s="167"/>
    </row>
    <row r="60" spans="2:11">
      <c r="K60" s="167"/>
    </row>
    <row r="62" spans="2:11">
      <c r="K62" s="167"/>
    </row>
    <row r="63" spans="2:11">
      <c r="K63" s="167"/>
    </row>
    <row r="65" spans="11:13">
      <c r="K65" s="167"/>
    </row>
    <row r="66" spans="11:13">
      <c r="K66" s="167"/>
      <c r="M66" s="113"/>
    </row>
    <row r="67" spans="11:13">
      <c r="K67" s="167"/>
    </row>
    <row r="68" spans="11:13">
      <c r="K68" s="167"/>
    </row>
    <row r="69" spans="11:13">
      <c r="K69" s="167"/>
    </row>
    <row r="70" spans="11:13">
      <c r="K70" s="167"/>
    </row>
    <row r="71" spans="11:13">
      <c r="K71" s="167"/>
    </row>
    <row r="72" spans="11:13">
      <c r="K72" s="167"/>
    </row>
    <row r="73" spans="11:13">
      <c r="K73" s="167"/>
    </row>
    <row r="74" spans="11:13">
      <c r="K74" s="167"/>
    </row>
    <row r="75" spans="11:13">
      <c r="K75" s="167"/>
    </row>
    <row r="76" spans="11:13">
      <c r="K76" s="167"/>
    </row>
    <row r="77" spans="11:13">
      <c r="K77" s="167"/>
    </row>
    <row r="78" spans="11:13">
      <c r="K78" s="167"/>
    </row>
    <row r="79" spans="11:13">
      <c r="K79" s="167"/>
    </row>
    <row r="80" spans="11:13">
      <c r="K80" s="167"/>
    </row>
    <row r="81" spans="11:11">
      <c r="K81" s="167"/>
    </row>
    <row r="82" spans="11:11">
      <c r="K82" s="167"/>
    </row>
    <row r="83" spans="11:11">
      <c r="K83" s="167"/>
    </row>
    <row r="84" spans="11:11">
      <c r="K84" s="167"/>
    </row>
    <row r="85" spans="11:11">
      <c r="K85" s="167"/>
    </row>
    <row r="86" spans="11:11">
      <c r="K86" s="167"/>
    </row>
    <row r="87" spans="11:11">
      <c r="K87" s="167"/>
    </row>
    <row r="88" spans="11:11">
      <c r="K88" s="167"/>
    </row>
    <row r="89" spans="11:11">
      <c r="K89" s="167"/>
    </row>
    <row r="90" spans="11:11">
      <c r="K90" s="167"/>
    </row>
    <row r="91" spans="11:11">
      <c r="K91" s="167"/>
    </row>
    <row r="92" spans="11:11">
      <c r="K92" s="167"/>
    </row>
    <row r="93" spans="11:11">
      <c r="K93" s="167"/>
    </row>
    <row r="94" spans="11:11">
      <c r="K94" s="167"/>
    </row>
    <row r="95" spans="11:11">
      <c r="K95" s="167"/>
    </row>
    <row r="96" spans="11:11">
      <c r="K96" s="167"/>
    </row>
    <row r="97" spans="11:11">
      <c r="K97" s="167"/>
    </row>
    <row r="98" spans="11:11">
      <c r="K98" s="167"/>
    </row>
    <row r="99" spans="11:11">
      <c r="K99" s="167"/>
    </row>
    <row r="100" spans="11:11">
      <c r="K100" s="167"/>
    </row>
    <row r="101" spans="11:11">
      <c r="K101" s="167"/>
    </row>
    <row r="102" spans="11:11">
      <c r="K102" s="167"/>
    </row>
    <row r="103" spans="11:11">
      <c r="K103" s="167"/>
    </row>
    <row r="104" spans="11:11">
      <c r="K104" s="167"/>
    </row>
    <row r="105" spans="11:11">
      <c r="K105" s="167"/>
    </row>
    <row r="106" spans="11:11">
      <c r="K106" s="167"/>
    </row>
    <row r="107" spans="11:11">
      <c r="K107" s="167"/>
    </row>
    <row r="108" spans="11:11">
      <c r="K108" s="167"/>
    </row>
    <row r="109" spans="11:11">
      <c r="K109" s="167"/>
    </row>
    <row r="110" spans="11:11">
      <c r="K110" s="167"/>
    </row>
    <row r="111" spans="11:11">
      <c r="K111" s="167"/>
    </row>
    <row r="112" spans="11:11">
      <c r="K112" s="167"/>
    </row>
    <row r="113" spans="11:11">
      <c r="K113" s="167"/>
    </row>
    <row r="114" spans="11:11">
      <c r="K114" s="167"/>
    </row>
    <row r="115" spans="11:11">
      <c r="K115" s="167"/>
    </row>
    <row r="116" spans="11:11">
      <c r="K116" s="167"/>
    </row>
    <row r="117" spans="11:11">
      <c r="K117" s="167"/>
    </row>
    <row r="118" spans="11:11">
      <c r="K118" s="167"/>
    </row>
    <row r="119" spans="11:11">
      <c r="K119" s="167"/>
    </row>
    <row r="120" spans="11:11">
      <c r="K120" s="167"/>
    </row>
    <row r="121" spans="11:11">
      <c r="K121" s="167"/>
    </row>
    <row r="122" spans="11:11">
      <c r="K122" s="167"/>
    </row>
    <row r="123" spans="11:11">
      <c r="K123" s="167"/>
    </row>
    <row r="124" spans="11:11">
      <c r="K124" s="167"/>
    </row>
    <row r="125" spans="11:11">
      <c r="K125" s="167"/>
    </row>
    <row r="126" spans="11:11">
      <c r="K126" s="167"/>
    </row>
    <row r="127" spans="11:11">
      <c r="K127" s="167"/>
    </row>
    <row r="128" spans="11:11">
      <c r="K128" s="167"/>
    </row>
    <row r="129" spans="11:11">
      <c r="K129" s="167"/>
    </row>
    <row r="130" spans="11:11">
      <c r="K130" s="167"/>
    </row>
    <row r="131" spans="11:11">
      <c r="K131" s="167"/>
    </row>
    <row r="132" spans="11:11">
      <c r="K132" s="167"/>
    </row>
    <row r="133" spans="11:11">
      <c r="K133" s="167"/>
    </row>
  </sheetData>
  <mergeCells count="44">
    <mergeCell ref="K62:K63"/>
    <mergeCell ref="K65:K133"/>
    <mergeCell ref="K43:K44"/>
    <mergeCell ref="K46:K47"/>
    <mergeCell ref="K49:K54"/>
    <mergeCell ref="K56:K57"/>
    <mergeCell ref="K59:K60"/>
    <mergeCell ref="K25:K26"/>
    <mergeCell ref="K29:K30"/>
    <mergeCell ref="K32:K33"/>
    <mergeCell ref="K35:K38"/>
    <mergeCell ref="K40:K41"/>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9"/>
    <mergeCell ref="I24:I29"/>
    <mergeCell ref="C25:F25"/>
    <mergeCell ref="C26:F26"/>
    <mergeCell ref="C28:F28"/>
    <mergeCell ref="C29:F29"/>
    <mergeCell ref="C27:F27"/>
    <mergeCell ref="C30:F30"/>
    <mergeCell ref="G30:H30"/>
    <mergeCell ref="B33:I35"/>
    <mergeCell ref="B50:D52"/>
    <mergeCell ref="E50:F52"/>
    <mergeCell ref="G50:I52"/>
    <mergeCell ref="C46:D46"/>
    <mergeCell ref="G46:H46"/>
  </mergeCells>
  <conditionalFormatting sqref="R8:X8">
    <cfRule type="expression" dxfId="8" priority="3">
      <formula>#REF!=1</formula>
    </cfRule>
  </conditionalFormatting>
  <conditionalFormatting sqref="O51:P51">
    <cfRule type="expression" dxfId="7" priority="2">
      <formula>#REF!=1</formula>
    </cfRule>
  </conditionalFormatting>
  <conditionalFormatting sqref="L53:O53">
    <cfRule type="expression" dxfId="6" priority="1">
      <formula>#REF!=1</formula>
    </cfRule>
  </conditionalFormatting>
  <dataValidations disablePrompts="1" count="1">
    <dataValidation type="list" allowBlank="1" showInputMessage="1" showErrorMessage="1" sqref="M6" xr:uid="{00000000-0002-0000-0100-000000000000}">
      <formula1>$AA$4:$AA$6</formula1>
    </dataValidation>
  </dataValidations>
  <pageMargins left="0.25" right="0.25" top="0.75" bottom="0.75" header="0.3" footer="0.3"/>
  <pageSetup paperSize="9"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4">
    <tabColor rgb="FFFFFF00"/>
  </sheetPr>
  <dimension ref="B1:AE132"/>
  <sheetViews>
    <sheetView zoomScaleNormal="100" zoomScaleSheetLayoutView="85" workbookViewId="0">
      <selection activeCell="K1" sqref="K1:AE1048576"/>
    </sheetView>
  </sheetViews>
  <sheetFormatPr defaultColWidth="9.140625" defaultRowHeight="14.25"/>
  <cols>
    <col min="1" max="1" width="9.140625" style="40" customWidth="1"/>
    <col min="2" max="4" width="15.7109375" style="40" customWidth="1"/>
    <col min="5" max="5" width="14" style="40" customWidth="1"/>
    <col min="6" max="7" width="15.7109375" style="40" customWidth="1"/>
    <col min="8" max="8" width="14.28515625" style="40" customWidth="1"/>
    <col min="9" max="9" width="17.140625" style="40" customWidth="1"/>
    <col min="10" max="10" width="7.7109375" style="40" customWidth="1"/>
    <col min="11" max="11" width="17.42578125" style="112" customWidth="1"/>
    <col min="12" max="12" width="39.85546875" style="112" bestFit="1" customWidth="1"/>
    <col min="13" max="13" width="37.5703125" style="112" bestFit="1" customWidth="1"/>
    <col min="14" max="14" width="35.7109375" style="112" bestFit="1" customWidth="1"/>
    <col min="15" max="15" width="43.5703125" style="112" bestFit="1" customWidth="1"/>
    <col min="16" max="16" width="33.85546875" style="112" bestFit="1" customWidth="1"/>
    <col min="17" max="17" width="37.85546875" style="112" bestFit="1" customWidth="1"/>
    <col min="18" max="18" width="42.42578125" style="112" bestFit="1" customWidth="1"/>
    <col min="19" max="19" width="33.85546875" style="112" bestFit="1" customWidth="1"/>
    <col min="20" max="20" width="42.28515625" style="112" bestFit="1" customWidth="1"/>
    <col min="21" max="21" width="41.7109375" style="112" bestFit="1" customWidth="1"/>
    <col min="22" max="22" width="45.28515625" style="112" bestFit="1" customWidth="1"/>
    <col min="23" max="23" width="42.42578125" style="112" bestFit="1" customWidth="1"/>
    <col min="24" max="24" width="15.140625" style="112" bestFit="1" customWidth="1"/>
    <col min="25" max="25" width="24" style="112" bestFit="1" customWidth="1"/>
    <col min="26" max="26" width="23.28515625" style="112" customWidth="1"/>
    <col min="27" max="27" width="20.85546875" style="112" bestFit="1" customWidth="1"/>
    <col min="28" max="28" width="25.7109375" style="112" bestFit="1" customWidth="1"/>
    <col min="29" max="29" width="12.5703125" style="112" bestFit="1" customWidth="1"/>
    <col min="30" max="31" width="9.140625" style="112" customWidth="1"/>
    <col min="32" max="33" width="9.140625" style="40" customWidth="1"/>
    <col min="34" max="16384" width="9.140625" style="40"/>
  </cols>
  <sheetData>
    <row r="1" spans="2:13" ht="15" customHeight="1" thickBot="1"/>
    <row r="2" spans="2:13" ht="15.95" customHeight="1" thickTop="1">
      <c r="B2" s="98" t="s">
        <v>88</v>
      </c>
      <c r="C2" s="174" t="s">
        <v>140</v>
      </c>
      <c r="D2" s="175"/>
      <c r="E2" s="175"/>
      <c r="F2" s="175"/>
      <c r="G2" s="175"/>
      <c r="H2" s="175"/>
      <c r="I2" s="176"/>
      <c r="J2" s="95"/>
      <c r="K2" s="167"/>
    </row>
    <row r="3" spans="2:13" ht="15.95" customHeight="1">
      <c r="B3" s="97"/>
      <c r="C3" s="146"/>
      <c r="D3" s="146"/>
      <c r="E3" s="146"/>
      <c r="F3" s="146"/>
      <c r="G3" s="146"/>
      <c r="H3" s="146"/>
      <c r="I3" s="152"/>
      <c r="J3" s="95"/>
      <c r="K3" s="167"/>
    </row>
    <row r="4" spans="2:13" ht="15.95" customHeight="1" thickBot="1">
      <c r="B4" s="96"/>
      <c r="C4" s="149"/>
      <c r="D4" s="149"/>
      <c r="E4" s="149"/>
      <c r="F4" s="149"/>
      <c r="G4" s="149"/>
      <c r="H4" s="149"/>
      <c r="I4" s="153"/>
      <c r="J4" s="95"/>
    </row>
    <row r="5" spans="2:13" ht="15.95" customHeight="1" thickTop="1">
      <c r="B5" s="47" t="s">
        <v>4</v>
      </c>
      <c r="C5" s="177"/>
      <c r="D5" s="178"/>
      <c r="E5" s="48" t="s">
        <v>141</v>
      </c>
      <c r="F5" s="103"/>
      <c r="G5" s="49"/>
      <c r="H5" s="53" t="s">
        <v>91</v>
      </c>
      <c r="I5" s="106"/>
      <c r="J5" s="94"/>
      <c r="K5" s="167"/>
    </row>
    <row r="6" spans="2:13" ht="15.95" customHeight="1">
      <c r="B6" s="50" t="s">
        <v>142</v>
      </c>
      <c r="C6" s="179"/>
      <c r="D6" s="121"/>
      <c r="E6" s="51" t="s">
        <v>143</v>
      </c>
      <c r="F6" s="104"/>
      <c r="G6" s="52"/>
      <c r="H6" s="53" t="s">
        <v>144</v>
      </c>
      <c r="I6" s="106"/>
      <c r="J6" s="93"/>
      <c r="K6" s="167"/>
    </row>
    <row r="7" spans="2:13" ht="15.95" customHeight="1" thickBot="1">
      <c r="B7" s="54" t="s">
        <v>95</v>
      </c>
      <c r="C7" s="172"/>
      <c r="D7" s="173"/>
      <c r="E7" s="55" t="s">
        <v>145</v>
      </c>
      <c r="F7" s="105"/>
      <c r="G7" s="80"/>
      <c r="H7" s="56" t="s">
        <v>146</v>
      </c>
      <c r="I7" s="92">
        <f ca="1">TODAY()</f>
        <v>44917</v>
      </c>
      <c r="J7" s="91"/>
    </row>
    <row r="8" spans="2:13" ht="15.95" customHeight="1" thickTop="1">
      <c r="B8" s="41"/>
      <c r="I8" s="45"/>
      <c r="K8" s="167"/>
    </row>
    <row r="9" spans="2:13" ht="15.95" customHeight="1">
      <c r="B9" s="168" t="s">
        <v>147</v>
      </c>
      <c r="C9" s="146"/>
      <c r="D9" s="146"/>
      <c r="E9" s="146"/>
      <c r="F9" s="146"/>
      <c r="G9" s="146"/>
      <c r="H9" s="146"/>
      <c r="I9" s="152"/>
      <c r="J9" s="76"/>
      <c r="K9" s="167"/>
      <c r="M9" s="113"/>
    </row>
    <row r="10" spans="2:13" ht="15.95" customHeight="1">
      <c r="B10" s="59"/>
      <c r="C10" s="86"/>
      <c r="D10" s="86"/>
      <c r="E10" s="86"/>
      <c r="F10" s="86"/>
      <c r="G10" s="86"/>
      <c r="H10" s="86"/>
      <c r="I10" s="60"/>
      <c r="J10" s="86"/>
      <c r="M10" s="113"/>
    </row>
    <row r="11" spans="2:13" ht="15.95" customHeight="1">
      <c r="B11" s="59"/>
      <c r="C11" s="77" t="s">
        <v>148</v>
      </c>
      <c r="D11" s="78">
        <v>1.5049999999999999</v>
      </c>
      <c r="E11" s="86" t="s">
        <v>10</v>
      </c>
      <c r="F11" s="86"/>
      <c r="G11" s="77" t="s">
        <v>149</v>
      </c>
      <c r="H11" s="78">
        <v>0.5673549</v>
      </c>
      <c r="I11" s="61" t="s">
        <v>100</v>
      </c>
      <c r="J11" s="90"/>
      <c r="K11" s="167"/>
    </row>
    <row r="12" spans="2:13" ht="15.95" customHeight="1">
      <c r="B12" s="59"/>
      <c r="C12" s="77" t="s">
        <v>150</v>
      </c>
      <c r="D12" s="78" t="s">
        <v>102</v>
      </c>
      <c r="E12" s="86" t="s">
        <v>29</v>
      </c>
      <c r="F12" s="86"/>
      <c r="G12" s="77" t="s">
        <v>151</v>
      </c>
      <c r="H12" s="78">
        <v>0.01</v>
      </c>
      <c r="I12" s="60" t="s">
        <v>39</v>
      </c>
      <c r="J12" s="86"/>
      <c r="K12" s="167"/>
      <c r="M12" s="113"/>
    </row>
    <row r="13" spans="2:13" ht="15.95" customHeight="1">
      <c r="B13" s="59"/>
      <c r="C13" s="77" t="s">
        <v>152</v>
      </c>
      <c r="D13" s="100" t="s">
        <v>105</v>
      </c>
      <c r="E13" s="86" t="s">
        <v>17</v>
      </c>
      <c r="F13" s="86"/>
      <c r="G13" s="77" t="s">
        <v>153</v>
      </c>
      <c r="H13" s="101" t="s">
        <v>107</v>
      </c>
      <c r="I13" s="60" t="s">
        <v>20</v>
      </c>
      <c r="J13" s="86"/>
      <c r="M13" s="113"/>
    </row>
    <row r="14" spans="2:13" ht="15.95" customHeight="1">
      <c r="B14" s="59"/>
      <c r="C14" s="77" t="s">
        <v>154</v>
      </c>
      <c r="D14" s="101" t="s">
        <v>109</v>
      </c>
      <c r="E14" s="86" t="s">
        <v>23</v>
      </c>
      <c r="F14" s="86"/>
      <c r="G14" s="88" t="s">
        <v>155</v>
      </c>
      <c r="H14" s="102" t="e">
        <f>#REF!</f>
        <v>#REF!</v>
      </c>
      <c r="I14" s="87"/>
      <c r="J14" s="86"/>
      <c r="K14" s="167"/>
    </row>
    <row r="15" spans="2:13" ht="15.95" customHeight="1">
      <c r="B15" s="59"/>
      <c r="C15" s="77" t="s">
        <v>156</v>
      </c>
      <c r="D15" s="100"/>
      <c r="E15" s="86" t="s">
        <v>23</v>
      </c>
      <c r="F15" s="86"/>
      <c r="G15" s="88" t="s">
        <v>157</v>
      </c>
      <c r="H15" s="102" t="e">
        <f>#REF!</f>
        <v>#REF!</v>
      </c>
      <c r="I15" s="87"/>
      <c r="J15" s="86"/>
      <c r="K15" s="167"/>
    </row>
    <row r="16" spans="2:13" ht="15.95" customHeight="1">
      <c r="B16" s="59"/>
      <c r="C16" s="77" t="s">
        <v>158</v>
      </c>
      <c r="D16" s="78" t="s">
        <v>114</v>
      </c>
      <c r="E16" s="86" t="s">
        <v>115</v>
      </c>
      <c r="F16" s="86"/>
      <c r="G16" s="77" t="s">
        <v>159</v>
      </c>
      <c r="H16" s="78" t="s">
        <v>117</v>
      </c>
      <c r="I16" s="60" t="s">
        <v>35</v>
      </c>
      <c r="J16" s="86"/>
      <c r="M16" s="113"/>
    </row>
    <row r="17" spans="2:13" ht="15.95" customHeight="1">
      <c r="B17" s="59"/>
      <c r="C17" s="77" t="s">
        <v>160</v>
      </c>
      <c r="D17" s="86">
        <f ca="1">YEAR(TODAY())</f>
        <v>2022</v>
      </c>
      <c r="E17" s="86"/>
      <c r="F17" s="86"/>
      <c r="G17" s="77"/>
      <c r="H17" s="180"/>
      <c r="I17" s="152"/>
      <c r="J17" s="85"/>
      <c r="K17" s="167"/>
    </row>
    <row r="18" spans="2:13" ht="15.95" customHeight="1">
      <c r="B18" s="41"/>
      <c r="I18" s="45"/>
      <c r="K18" s="167"/>
      <c r="M18" s="113"/>
    </row>
    <row r="19" spans="2:13" ht="15.95" customHeight="1">
      <c r="B19" s="170" t="s">
        <v>161</v>
      </c>
      <c r="C19" s="146"/>
      <c r="D19" s="146"/>
      <c r="E19" s="146"/>
      <c r="F19" s="146"/>
      <c r="G19" s="146"/>
      <c r="H19" s="146"/>
      <c r="I19" s="152"/>
      <c r="J19" s="76"/>
      <c r="M19" s="113"/>
    </row>
    <row r="20" spans="2:13" ht="15.95" customHeight="1">
      <c r="B20" s="81"/>
      <c r="C20" s="44"/>
      <c r="D20" s="44"/>
      <c r="E20" s="44"/>
      <c r="F20" s="44"/>
      <c r="G20" s="44"/>
      <c r="H20" s="44"/>
      <c r="I20" s="46"/>
      <c r="K20" s="167"/>
    </row>
    <row r="21" spans="2:13" ht="15.95" customHeight="1">
      <c r="B21" s="81"/>
      <c r="C21" s="44"/>
      <c r="D21" s="44"/>
      <c r="E21" s="44"/>
      <c r="F21" s="44"/>
      <c r="G21" s="44"/>
      <c r="H21" s="44"/>
      <c r="I21" s="46"/>
      <c r="K21" s="167"/>
      <c r="M21" s="113"/>
    </row>
    <row r="22" spans="2:13" ht="15.95" customHeight="1">
      <c r="B22" s="81"/>
      <c r="C22" s="44"/>
      <c r="D22" s="44"/>
      <c r="E22" s="44"/>
      <c r="F22" s="44"/>
      <c r="G22" s="44"/>
      <c r="H22" s="44"/>
      <c r="I22" s="46"/>
      <c r="K22" s="167"/>
    </row>
    <row r="23" spans="2:13" ht="15.95" customHeight="1">
      <c r="B23" s="57" t="s">
        <v>162</v>
      </c>
      <c r="C23" s="171" t="s">
        <v>163</v>
      </c>
      <c r="D23" s="140"/>
      <c r="E23" s="140"/>
      <c r="F23" s="141"/>
      <c r="G23" s="171" t="s">
        <v>164</v>
      </c>
      <c r="H23" s="141"/>
      <c r="I23" s="84" t="s">
        <v>165</v>
      </c>
      <c r="K23" s="167"/>
      <c r="M23" s="113"/>
    </row>
    <row r="24" spans="2:13" ht="15.95" customHeight="1">
      <c r="B24" s="83">
        <v>1</v>
      </c>
      <c r="C24" s="139" t="s">
        <v>166</v>
      </c>
      <c r="D24" s="140"/>
      <c r="E24" s="140"/>
      <c r="F24" s="141"/>
      <c r="G24" s="155"/>
      <c r="H24" s="156"/>
      <c r="I24" s="161">
        <v>1</v>
      </c>
      <c r="M24" s="113"/>
    </row>
    <row r="25" spans="2:13" ht="15.95" customHeight="1">
      <c r="B25" s="83" t="s">
        <v>126</v>
      </c>
      <c r="C25" s="139" t="s">
        <v>167</v>
      </c>
      <c r="D25" s="140"/>
      <c r="E25" s="140"/>
      <c r="F25" s="141"/>
      <c r="G25" s="136"/>
      <c r="H25" s="157"/>
      <c r="I25" s="162"/>
      <c r="K25" s="167"/>
    </row>
    <row r="26" spans="2:13" ht="15.95" customHeight="1">
      <c r="B26" s="83" t="s">
        <v>128</v>
      </c>
      <c r="C26" s="139" t="s">
        <v>168</v>
      </c>
      <c r="D26" s="140"/>
      <c r="E26" s="140"/>
      <c r="F26" s="141"/>
      <c r="G26" s="136"/>
      <c r="H26" s="157"/>
      <c r="I26" s="162"/>
      <c r="K26" s="167"/>
      <c r="M26" s="113"/>
    </row>
    <row r="27" spans="2:13" ht="15.95" customHeight="1">
      <c r="B27" s="83" t="s">
        <v>129</v>
      </c>
      <c r="C27" s="139" t="s">
        <v>169</v>
      </c>
      <c r="D27" s="140"/>
      <c r="E27" s="140"/>
      <c r="F27" s="141"/>
      <c r="G27" s="136"/>
      <c r="H27" s="157"/>
      <c r="I27" s="162"/>
      <c r="M27" s="113"/>
    </row>
    <row r="28" spans="2:13" ht="15.95" customHeight="1">
      <c r="B28" s="83" t="s">
        <v>130</v>
      </c>
      <c r="C28" s="139" t="s">
        <v>170</v>
      </c>
      <c r="D28" s="140"/>
      <c r="E28" s="140"/>
      <c r="F28" s="141"/>
      <c r="G28" s="159"/>
      <c r="H28" s="160"/>
      <c r="I28" s="163"/>
      <c r="K28" s="167"/>
    </row>
    <row r="29" spans="2:13" ht="15.95" customHeight="1">
      <c r="B29" s="82">
        <v>2</v>
      </c>
      <c r="C29" s="139" t="s">
        <v>171</v>
      </c>
      <c r="D29" s="140"/>
      <c r="E29" s="140"/>
      <c r="F29" s="141"/>
      <c r="G29" s="139" t="s">
        <v>172</v>
      </c>
      <c r="H29" s="141"/>
      <c r="I29" s="58" t="s">
        <v>173</v>
      </c>
      <c r="K29" s="167"/>
      <c r="M29" s="113"/>
    </row>
    <row r="30" spans="2:13" ht="15.95" customHeight="1">
      <c r="B30" s="81"/>
      <c r="C30" s="44"/>
      <c r="D30" s="76"/>
      <c r="E30" s="76"/>
      <c r="F30" s="44"/>
      <c r="G30" s="44"/>
      <c r="H30" s="44"/>
      <c r="I30" s="46"/>
      <c r="M30" s="113"/>
    </row>
    <row r="31" spans="2:13" ht="15.95" customHeight="1">
      <c r="B31" s="81"/>
      <c r="C31" s="44"/>
      <c r="D31" s="76"/>
      <c r="E31" s="76"/>
      <c r="F31" s="44"/>
      <c r="G31" s="44"/>
      <c r="H31" s="44"/>
      <c r="I31" s="46"/>
      <c r="K31" s="167"/>
    </row>
    <row r="32" spans="2:13" ht="15.95" customHeight="1">
      <c r="B32" s="181" t="s">
        <v>174</v>
      </c>
      <c r="C32" s="146"/>
      <c r="D32" s="146"/>
      <c r="E32" s="146"/>
      <c r="F32" s="146"/>
      <c r="G32" s="146"/>
      <c r="H32" s="146"/>
      <c r="I32" s="152"/>
      <c r="K32" s="167"/>
      <c r="M32" s="113"/>
    </row>
    <row r="33" spans="2:13" ht="15.95" customHeight="1">
      <c r="B33" s="147"/>
      <c r="C33" s="146"/>
      <c r="D33" s="146"/>
      <c r="E33" s="146"/>
      <c r="F33" s="146"/>
      <c r="G33" s="146"/>
      <c r="H33" s="146"/>
      <c r="I33" s="152"/>
      <c r="M33" s="113"/>
    </row>
    <row r="34" spans="2:13" ht="15.95" customHeight="1">
      <c r="B34" s="147"/>
      <c r="C34" s="146"/>
      <c r="D34" s="146"/>
      <c r="E34" s="146"/>
      <c r="F34" s="146"/>
      <c r="G34" s="146"/>
      <c r="H34" s="146"/>
      <c r="I34" s="152"/>
      <c r="K34" s="167"/>
    </row>
    <row r="35" spans="2:13" ht="15.95" customHeight="1">
      <c r="B35" s="81"/>
      <c r="C35" s="44"/>
      <c r="D35" s="76"/>
      <c r="E35" s="76"/>
      <c r="F35" s="44"/>
      <c r="G35" s="44"/>
      <c r="H35" s="44"/>
      <c r="I35" s="46"/>
      <c r="K35" s="167"/>
      <c r="M35" s="113"/>
    </row>
    <row r="36" spans="2:13" ht="15.95" customHeight="1">
      <c r="B36" s="81"/>
      <c r="C36" s="44"/>
      <c r="D36" s="76"/>
      <c r="E36" s="76"/>
      <c r="F36" s="44"/>
      <c r="G36" s="44"/>
      <c r="H36" s="44"/>
      <c r="I36" s="46"/>
      <c r="K36" s="167"/>
    </row>
    <row r="37" spans="2:13" ht="15.95" customHeight="1">
      <c r="B37" s="81"/>
      <c r="G37" s="44"/>
      <c r="H37" s="44"/>
      <c r="I37" s="46"/>
      <c r="K37" s="167"/>
      <c r="M37" s="113"/>
    </row>
    <row r="38" spans="2:13" ht="15.95" customHeight="1">
      <c r="B38" s="41"/>
      <c r="C38" s="79" t="s">
        <v>175</v>
      </c>
      <c r="D38" s="44"/>
      <c r="F38" s="44"/>
      <c r="G38" s="44" t="s">
        <v>176</v>
      </c>
      <c r="I38" s="45"/>
      <c r="J38" s="79"/>
      <c r="M38" s="113"/>
    </row>
    <row r="39" spans="2:13" ht="15.95" customHeight="1">
      <c r="B39" s="41"/>
      <c r="I39" s="45"/>
      <c r="K39" s="167"/>
    </row>
    <row r="40" spans="2:13" ht="15.95" customHeight="1">
      <c r="B40" s="41"/>
      <c r="I40" s="45"/>
      <c r="K40" s="167"/>
      <c r="M40" s="113"/>
    </row>
    <row r="41" spans="2:13" ht="15.95" customHeight="1">
      <c r="B41" s="41"/>
      <c r="I41" s="45"/>
      <c r="M41" s="113"/>
    </row>
    <row r="42" spans="2:13" ht="15.95" customHeight="1">
      <c r="B42" s="41"/>
      <c r="I42" s="45"/>
      <c r="K42" s="167"/>
    </row>
    <row r="43" spans="2:13" ht="15.95" customHeight="1">
      <c r="B43" s="41"/>
      <c r="I43" s="45"/>
      <c r="K43" s="167"/>
      <c r="M43" s="113"/>
    </row>
    <row r="44" spans="2:13" ht="15.95" customHeight="1">
      <c r="B44" s="41"/>
      <c r="C44" s="107"/>
      <c r="D44" s="107"/>
      <c r="G44" s="107"/>
      <c r="H44" s="107"/>
      <c r="I44" s="45"/>
    </row>
    <row r="45" spans="2:13" ht="15.95" customHeight="1">
      <c r="B45" s="41"/>
      <c r="I45" s="45"/>
      <c r="K45" s="167"/>
    </row>
    <row r="46" spans="2:13" ht="15.95" customHeight="1">
      <c r="B46" s="41"/>
      <c r="I46" s="45"/>
      <c r="K46" s="167"/>
      <c r="M46" s="113"/>
    </row>
    <row r="47" spans="2:13" ht="15.95" customHeight="1">
      <c r="B47" s="41"/>
      <c r="I47" s="45"/>
      <c r="M47" s="113"/>
    </row>
    <row r="48" spans="2:13" ht="15.95" customHeight="1">
      <c r="B48" s="41"/>
      <c r="I48" s="45"/>
      <c r="K48" s="167"/>
    </row>
    <row r="49" spans="2:11" ht="15.95" customHeight="1">
      <c r="B49" s="145" t="s">
        <v>137</v>
      </c>
      <c r="C49" s="146"/>
      <c r="D49" s="146"/>
      <c r="E49" s="150" t="s">
        <v>138</v>
      </c>
      <c r="F49" s="146"/>
      <c r="G49" s="151" t="s">
        <v>139</v>
      </c>
      <c r="H49" s="146"/>
      <c r="I49" s="152"/>
      <c r="K49" s="167"/>
    </row>
    <row r="50" spans="2:11" ht="15.95" customHeight="1">
      <c r="B50" s="147"/>
      <c r="C50" s="146"/>
      <c r="D50" s="146"/>
      <c r="E50" s="146"/>
      <c r="F50" s="146"/>
      <c r="G50" s="146"/>
      <c r="H50" s="146"/>
      <c r="I50" s="152"/>
      <c r="K50" s="167"/>
    </row>
    <row r="51" spans="2:11" ht="15.95" customHeight="1" thickBot="1">
      <c r="B51" s="148"/>
      <c r="C51" s="149"/>
      <c r="D51" s="149"/>
      <c r="E51" s="149"/>
      <c r="F51" s="149"/>
      <c r="G51" s="149"/>
      <c r="H51" s="149"/>
      <c r="I51" s="153"/>
      <c r="K51" s="167"/>
    </row>
    <row r="52" spans="2:11" ht="15" customHeight="1" thickTop="1">
      <c r="K52" s="167"/>
    </row>
    <row r="53" spans="2:11">
      <c r="K53" s="167"/>
    </row>
    <row r="55" spans="2:11">
      <c r="K55" s="167"/>
    </row>
    <row r="56" spans="2:11">
      <c r="K56" s="167"/>
    </row>
    <row r="58" spans="2:11">
      <c r="K58" s="167"/>
    </row>
    <row r="59" spans="2:11">
      <c r="K59" s="167"/>
    </row>
    <row r="61" spans="2:11">
      <c r="K61" s="167"/>
    </row>
    <row r="62" spans="2:11">
      <c r="K62" s="167"/>
    </row>
    <row r="64" spans="2:11">
      <c r="K64" s="167"/>
    </row>
    <row r="65" spans="11:13">
      <c r="K65" s="167"/>
      <c r="M65" s="113"/>
    </row>
    <row r="66" spans="11:13">
      <c r="K66" s="167"/>
    </row>
    <row r="67" spans="11:13">
      <c r="K67" s="167"/>
    </row>
    <row r="68" spans="11:13">
      <c r="K68" s="167"/>
    </row>
    <row r="69" spans="11:13">
      <c r="K69" s="167"/>
    </row>
    <row r="70" spans="11:13">
      <c r="K70" s="167"/>
    </row>
    <row r="71" spans="11:13">
      <c r="K71" s="167"/>
    </row>
    <row r="72" spans="11:13">
      <c r="K72" s="167"/>
    </row>
    <row r="73" spans="11:13">
      <c r="K73" s="167"/>
    </row>
    <row r="74" spans="11:13">
      <c r="K74" s="167"/>
    </row>
    <row r="75" spans="11:13">
      <c r="K75" s="167"/>
    </row>
    <row r="76" spans="11:13">
      <c r="K76" s="167"/>
    </row>
    <row r="77" spans="11:13">
      <c r="K77" s="167"/>
    </row>
    <row r="78" spans="11:13">
      <c r="K78" s="167"/>
    </row>
    <row r="79" spans="11:13">
      <c r="K79" s="167"/>
    </row>
    <row r="80" spans="11:13">
      <c r="K80" s="167"/>
    </row>
    <row r="81" spans="11:11">
      <c r="K81" s="167"/>
    </row>
    <row r="82" spans="11:11">
      <c r="K82" s="167"/>
    </row>
    <row r="83" spans="11:11">
      <c r="K83" s="167"/>
    </row>
    <row r="84" spans="11:11">
      <c r="K84" s="167"/>
    </row>
    <row r="85" spans="11:11">
      <c r="K85" s="167"/>
    </row>
    <row r="86" spans="11:11">
      <c r="K86" s="167"/>
    </row>
    <row r="87" spans="11:11">
      <c r="K87" s="167"/>
    </row>
    <row r="88" spans="11:11">
      <c r="K88" s="167"/>
    </row>
    <row r="89" spans="11:11">
      <c r="K89" s="167"/>
    </row>
    <row r="90" spans="11:11">
      <c r="K90" s="167"/>
    </row>
    <row r="91" spans="11:11">
      <c r="K91" s="167"/>
    </row>
    <row r="92" spans="11:11">
      <c r="K92" s="167"/>
    </row>
    <row r="93" spans="11:11">
      <c r="K93" s="167"/>
    </row>
    <row r="94" spans="11:11">
      <c r="K94" s="167"/>
    </row>
    <row r="95" spans="11:11">
      <c r="K95" s="167"/>
    </row>
    <row r="96" spans="11:11">
      <c r="K96" s="167"/>
    </row>
    <row r="97" spans="11:11">
      <c r="K97" s="167"/>
    </row>
    <row r="98" spans="11:11">
      <c r="K98" s="167"/>
    </row>
    <row r="99" spans="11:11">
      <c r="K99" s="167"/>
    </row>
    <row r="100" spans="11:11">
      <c r="K100" s="167"/>
    </row>
    <row r="101" spans="11:11">
      <c r="K101" s="167"/>
    </row>
    <row r="102" spans="11:11">
      <c r="K102" s="167"/>
    </row>
    <row r="103" spans="11:11">
      <c r="K103" s="167"/>
    </row>
    <row r="104" spans="11:11">
      <c r="K104" s="167"/>
    </row>
    <row r="105" spans="11:11">
      <c r="K105" s="167"/>
    </row>
    <row r="106" spans="11:11">
      <c r="K106" s="167"/>
    </row>
    <row r="107" spans="11:11">
      <c r="K107" s="167"/>
    </row>
    <row r="108" spans="11:11">
      <c r="K108" s="167"/>
    </row>
    <row r="109" spans="11:11">
      <c r="K109" s="167"/>
    </row>
    <row r="110" spans="11:11">
      <c r="K110" s="167"/>
    </row>
    <row r="111" spans="11:11">
      <c r="K111" s="167"/>
    </row>
    <row r="112" spans="11:11">
      <c r="K112" s="167"/>
    </row>
    <row r="113" spans="11:11">
      <c r="K113" s="167"/>
    </row>
    <row r="114" spans="11:11">
      <c r="K114" s="167"/>
    </row>
    <row r="115" spans="11:11">
      <c r="K115" s="167"/>
    </row>
    <row r="116" spans="11:11">
      <c r="K116" s="167"/>
    </row>
    <row r="117" spans="11:11">
      <c r="K117" s="167"/>
    </row>
    <row r="118" spans="11:11">
      <c r="K118" s="167"/>
    </row>
    <row r="119" spans="11:11">
      <c r="K119" s="167"/>
    </row>
    <row r="120" spans="11:11">
      <c r="K120" s="167"/>
    </row>
    <row r="121" spans="11:11">
      <c r="K121" s="167"/>
    </row>
    <row r="122" spans="11:11">
      <c r="K122" s="167"/>
    </row>
    <row r="123" spans="11:11">
      <c r="K123" s="167"/>
    </row>
    <row r="124" spans="11:11">
      <c r="K124" s="167"/>
    </row>
    <row r="125" spans="11:11">
      <c r="K125" s="167"/>
    </row>
    <row r="126" spans="11:11">
      <c r="K126" s="167"/>
    </row>
    <row r="127" spans="11:11">
      <c r="K127" s="167"/>
    </row>
    <row r="128" spans="11:11">
      <c r="K128" s="167"/>
    </row>
    <row r="129" spans="11:11">
      <c r="K129" s="167"/>
    </row>
    <row r="130" spans="11:11">
      <c r="K130" s="167"/>
    </row>
    <row r="131" spans="11:11">
      <c r="K131" s="167"/>
    </row>
    <row r="132" spans="11:11">
      <c r="K132" s="167"/>
    </row>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dxfId="5" priority="3">
      <formula>#REF!=1</formula>
    </cfRule>
  </conditionalFormatting>
  <conditionalFormatting sqref="O50:P50">
    <cfRule type="expression" dxfId="4" priority="2">
      <formula>#REF!=1</formula>
    </cfRule>
  </conditionalFormatting>
  <conditionalFormatting sqref="L52:O52">
    <cfRule type="expression" dxfId="3" priority="1">
      <formula>#REF!=1</formula>
    </cfRule>
  </conditionalFormatting>
  <dataValidations disablePrompts="1" count="1">
    <dataValidation type="list" allowBlank="1" showInputMessage="1" showErrorMessage="1" sqref="M6" xr:uid="{00000000-0002-0000-0200-000000000000}">
      <formula1>$AA$4:$AA$6</formula1>
    </dataValidation>
  </dataValidations>
  <pageMargins left="0.78740157480314965" right="0.19685039370078741" top="0.78740157480314965" bottom="0.78740157480314965" header="0.11811023622047249" footer="0.11811023622047249"/>
  <pageSetup paperSize="9" scale="7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5">
    <tabColor rgb="FFFFFF00"/>
  </sheetPr>
  <dimension ref="B1:AE132"/>
  <sheetViews>
    <sheetView zoomScaleNormal="100" zoomScaleSheetLayoutView="85" workbookViewId="0">
      <selection activeCell="E13" sqref="E13"/>
    </sheetView>
  </sheetViews>
  <sheetFormatPr defaultColWidth="9.140625" defaultRowHeight="14.25"/>
  <cols>
    <col min="1" max="1" width="9.140625" style="40" customWidth="1"/>
    <col min="2" max="4" width="15.7109375" style="40" customWidth="1"/>
    <col min="5" max="5" width="14" style="40" customWidth="1"/>
    <col min="6" max="7" width="15.7109375" style="40" customWidth="1"/>
    <col min="8" max="8" width="14.28515625" style="40" customWidth="1"/>
    <col min="9" max="9" width="17.140625" style="40" customWidth="1"/>
    <col min="10" max="10" width="7.7109375" style="40" customWidth="1"/>
    <col min="11" max="11" width="17.42578125" style="112" customWidth="1"/>
    <col min="12" max="12" width="39.85546875" style="112" bestFit="1" customWidth="1"/>
    <col min="13" max="13" width="37.5703125" style="112" bestFit="1" customWidth="1"/>
    <col min="14" max="14" width="35.7109375" style="112" bestFit="1" customWidth="1"/>
    <col min="15" max="15" width="43.5703125" style="112" bestFit="1" customWidth="1"/>
    <col min="16" max="16" width="33.85546875" style="112" bestFit="1" customWidth="1"/>
    <col min="17" max="17" width="37.85546875" style="112" bestFit="1" customWidth="1"/>
    <col min="18" max="18" width="42.42578125" style="112" bestFit="1" customWidth="1"/>
    <col min="19" max="19" width="33.85546875" style="112" bestFit="1" customWidth="1"/>
    <col min="20" max="20" width="42.28515625" style="112" bestFit="1" customWidth="1"/>
    <col min="21" max="21" width="41.7109375" style="112" bestFit="1" customWidth="1"/>
    <col min="22" max="22" width="45.28515625" style="112" bestFit="1" customWidth="1"/>
    <col min="23" max="23" width="42.42578125" style="112" bestFit="1" customWidth="1"/>
    <col min="24" max="24" width="15.140625" style="112" bestFit="1" customWidth="1"/>
    <col min="25" max="25" width="24" style="112" bestFit="1" customWidth="1"/>
    <col min="26" max="26" width="23.28515625" style="112" customWidth="1"/>
    <col min="27" max="27" width="20.85546875" style="112" bestFit="1" customWidth="1"/>
    <col min="28" max="28" width="25.7109375" style="112" bestFit="1" customWidth="1"/>
    <col min="29" max="29" width="12.5703125" style="112" bestFit="1" customWidth="1"/>
    <col min="30" max="31" width="9.140625" style="112" customWidth="1"/>
    <col min="32" max="32" width="9.140625" style="40" customWidth="1"/>
    <col min="33" max="16384" width="9.140625" style="40"/>
  </cols>
  <sheetData>
    <row r="1" spans="2:13" ht="15" customHeight="1" thickBot="1"/>
    <row r="2" spans="2:13" ht="15.95" customHeight="1" thickTop="1">
      <c r="B2" s="98" t="s">
        <v>88</v>
      </c>
      <c r="C2" s="182" t="s">
        <v>177</v>
      </c>
      <c r="D2" s="175"/>
      <c r="E2" s="175"/>
      <c r="F2" s="175"/>
      <c r="G2" s="175"/>
      <c r="H2" s="175"/>
      <c r="I2" s="176"/>
      <c r="J2" s="95"/>
      <c r="K2" s="167"/>
    </row>
    <row r="3" spans="2:13" ht="15.95" customHeight="1">
      <c r="B3" s="97"/>
      <c r="C3" s="146"/>
      <c r="D3" s="146"/>
      <c r="E3" s="146"/>
      <c r="F3" s="146"/>
      <c r="G3" s="146"/>
      <c r="H3" s="146"/>
      <c r="I3" s="152"/>
      <c r="J3" s="95"/>
      <c r="K3" s="167"/>
    </row>
    <row r="4" spans="2:13" ht="15.95" customHeight="1" thickBot="1">
      <c r="B4" s="96"/>
      <c r="C4" s="149"/>
      <c r="D4" s="149"/>
      <c r="E4" s="149"/>
      <c r="F4" s="149"/>
      <c r="G4" s="149"/>
      <c r="H4" s="149"/>
      <c r="I4" s="153"/>
      <c r="J4" s="95"/>
    </row>
    <row r="5" spans="2:13" ht="15.95" customHeight="1" thickTop="1">
      <c r="B5" s="47" t="str">
        <f>IF(FK="Português","Cliente:",IF(FK="Espanhol","Cliente:","Client:"))</f>
        <v>Client:</v>
      </c>
      <c r="C5" s="177"/>
      <c r="D5" s="178"/>
      <c r="E5" s="99" t="s">
        <v>178</v>
      </c>
      <c r="F5" s="103"/>
      <c r="G5" s="49"/>
      <c r="H5" s="53" t="s">
        <v>91</v>
      </c>
      <c r="I5" s="106"/>
      <c r="J5" s="94"/>
      <c r="K5" s="167"/>
    </row>
    <row r="6" spans="2:13" ht="15.95" customHeight="1">
      <c r="B6" s="50" t="str">
        <f>IF(FK="Português","Aplicação:",IF(FK="Espanhol","Aplicación","Application:"))</f>
        <v>Application:</v>
      </c>
      <c r="C6" s="179"/>
      <c r="D6" s="121"/>
      <c r="E6" s="51" t="s">
        <v>179</v>
      </c>
      <c r="F6" s="104"/>
      <c r="G6" s="52"/>
      <c r="H6" s="53" t="s">
        <v>180</v>
      </c>
      <c r="I6" s="106"/>
      <c r="J6" s="93"/>
      <c r="K6" s="167"/>
    </row>
    <row r="7" spans="2:13" ht="15.95" customHeight="1" thickBot="1">
      <c r="B7" s="54" t="s">
        <v>181</v>
      </c>
      <c r="C7" s="172"/>
      <c r="D7" s="173"/>
      <c r="E7" s="55" t="s">
        <v>182</v>
      </c>
      <c r="F7" s="105"/>
      <c r="G7" s="80"/>
      <c r="H7" s="56" t="s">
        <v>183</v>
      </c>
      <c r="I7" s="92">
        <f ca="1">TODAY()</f>
        <v>44917</v>
      </c>
      <c r="J7" s="91"/>
    </row>
    <row r="8" spans="2:13" ht="15.95" customHeight="1" thickTop="1">
      <c r="B8" s="41"/>
      <c r="I8" s="45"/>
      <c r="K8" s="167"/>
    </row>
    <row r="9" spans="2:13" ht="15.95" customHeight="1">
      <c r="B9" s="170" t="s">
        <v>184</v>
      </c>
      <c r="C9" s="146"/>
      <c r="D9" s="146"/>
      <c r="E9" s="146"/>
      <c r="F9" s="146"/>
      <c r="G9" s="146"/>
      <c r="H9" s="146"/>
      <c r="I9" s="152"/>
      <c r="J9" s="76"/>
      <c r="K9" s="167"/>
      <c r="M9" s="113"/>
    </row>
    <row r="10" spans="2:13" ht="15.95" customHeight="1">
      <c r="B10" s="59"/>
      <c r="C10" s="86"/>
      <c r="D10" s="86"/>
      <c r="E10" s="86"/>
      <c r="F10" s="86"/>
      <c r="G10" s="86"/>
      <c r="H10" s="86"/>
      <c r="I10" s="60"/>
      <c r="J10" s="86"/>
      <c r="M10" s="113"/>
    </row>
    <row r="11" spans="2:13" ht="15.95" customHeight="1">
      <c r="B11" s="59"/>
      <c r="C11" s="77" t="s">
        <v>185</v>
      </c>
      <c r="D11" s="78">
        <v>1.5049999999999999</v>
      </c>
      <c r="E11" s="86" t="s">
        <v>10</v>
      </c>
      <c r="F11" s="86"/>
      <c r="G11" s="77" t="s">
        <v>186</v>
      </c>
      <c r="H11" s="78">
        <v>0.5673549</v>
      </c>
      <c r="I11" s="61" t="s">
        <v>100</v>
      </c>
      <c r="J11" s="90"/>
      <c r="K11" s="167"/>
    </row>
    <row r="12" spans="2:13" ht="15.95" customHeight="1">
      <c r="B12" s="59"/>
      <c r="C12" s="77" t="s">
        <v>187</v>
      </c>
      <c r="D12" s="78" t="s">
        <v>102</v>
      </c>
      <c r="E12" s="86" t="s">
        <v>29</v>
      </c>
      <c r="F12" s="86"/>
      <c r="G12" s="77" t="s">
        <v>188</v>
      </c>
      <c r="H12" s="78">
        <v>0.01</v>
      </c>
      <c r="I12" s="60" t="s">
        <v>39</v>
      </c>
      <c r="J12" s="86"/>
      <c r="K12" s="167"/>
      <c r="M12" s="113"/>
    </row>
    <row r="13" spans="2:13" ht="15.95" customHeight="1">
      <c r="B13" s="59"/>
      <c r="C13" s="77" t="s">
        <v>189</v>
      </c>
      <c r="D13" s="100" t="s">
        <v>105</v>
      </c>
      <c r="E13" s="86" t="s">
        <v>17</v>
      </c>
      <c r="F13" s="86"/>
      <c r="G13" s="77" t="s">
        <v>190</v>
      </c>
      <c r="H13" s="101" t="s">
        <v>107</v>
      </c>
      <c r="I13" s="60" t="s">
        <v>20</v>
      </c>
      <c r="J13" s="86"/>
      <c r="M13" s="113"/>
    </row>
    <row r="14" spans="2:13" ht="15.95" customHeight="1">
      <c r="B14" s="59"/>
      <c r="C14" s="77" t="s">
        <v>191</v>
      </c>
      <c r="D14" s="101" t="s">
        <v>109</v>
      </c>
      <c r="E14" s="86" t="s">
        <v>23</v>
      </c>
      <c r="F14" s="86"/>
      <c r="G14" s="77"/>
      <c r="H14" s="102" t="e">
        <f>#REF!</f>
        <v>#REF!</v>
      </c>
      <c r="I14" s="87"/>
      <c r="J14" s="86"/>
      <c r="K14" s="167"/>
    </row>
    <row r="15" spans="2:13" ht="15.95" customHeight="1">
      <c r="B15" s="89"/>
      <c r="C15" s="77" t="s">
        <v>192</v>
      </c>
      <c r="D15" s="100"/>
      <c r="E15" s="86" t="s">
        <v>23</v>
      </c>
      <c r="F15" s="86"/>
      <c r="G15" s="77"/>
      <c r="H15" s="102" t="e">
        <f>#REF!</f>
        <v>#REF!</v>
      </c>
      <c r="I15" s="87"/>
      <c r="J15" s="86"/>
      <c r="K15" s="167"/>
    </row>
    <row r="16" spans="2:13" ht="15.95" customHeight="1">
      <c r="B16" s="59"/>
      <c r="C16" s="77" t="s">
        <v>193</v>
      </c>
      <c r="D16" s="78" t="s">
        <v>114</v>
      </c>
      <c r="E16" s="86" t="s">
        <v>115</v>
      </c>
      <c r="F16" s="86"/>
      <c r="G16" s="77" t="s">
        <v>194</v>
      </c>
      <c r="H16" s="78" t="s">
        <v>117</v>
      </c>
      <c r="I16" s="60" t="s">
        <v>35</v>
      </c>
      <c r="J16" s="86"/>
      <c r="M16" s="113"/>
    </row>
    <row r="17" spans="2:13" ht="15.95" customHeight="1">
      <c r="B17" s="59"/>
      <c r="C17" s="77" t="s">
        <v>195</v>
      </c>
      <c r="D17" s="86">
        <f ca="1">YEAR(TODAY())</f>
        <v>2022</v>
      </c>
      <c r="E17" s="86"/>
      <c r="F17" s="86"/>
      <c r="G17" s="88" t="s">
        <v>119</v>
      </c>
      <c r="H17" s="169" t="e">
        <f>#REF!</f>
        <v>#REF!</v>
      </c>
      <c r="I17" s="152"/>
      <c r="J17" s="85"/>
      <c r="K17" s="167"/>
    </row>
    <row r="18" spans="2:13" ht="15.95" customHeight="1">
      <c r="B18" s="41"/>
      <c r="I18" s="45"/>
      <c r="K18" s="167"/>
      <c r="M18" s="113"/>
    </row>
    <row r="19" spans="2:13" ht="15.95" customHeight="1">
      <c r="B19" s="170" t="s">
        <v>196</v>
      </c>
      <c r="C19" s="146"/>
      <c r="D19" s="146"/>
      <c r="E19" s="146"/>
      <c r="F19" s="146"/>
      <c r="G19" s="146"/>
      <c r="H19" s="146"/>
      <c r="I19" s="152"/>
      <c r="J19" s="76"/>
      <c r="M19" s="113"/>
    </row>
    <row r="20" spans="2:13" ht="15.95" customHeight="1">
      <c r="B20" s="81"/>
      <c r="C20" s="44"/>
      <c r="D20" s="44"/>
      <c r="E20" s="44"/>
      <c r="F20" s="44"/>
      <c r="G20" s="44"/>
      <c r="H20" s="44"/>
      <c r="I20" s="46"/>
      <c r="K20" s="167"/>
    </row>
    <row r="21" spans="2:13" ht="15.95" customHeight="1">
      <c r="B21" s="81"/>
      <c r="C21" s="44"/>
      <c r="D21" s="44"/>
      <c r="E21" s="44"/>
      <c r="F21" s="44"/>
      <c r="G21" s="44"/>
      <c r="H21" s="44"/>
      <c r="I21" s="46"/>
      <c r="K21" s="167"/>
      <c r="M21" s="113"/>
    </row>
    <row r="22" spans="2:13" ht="15.95" customHeight="1">
      <c r="B22" s="81"/>
      <c r="C22" s="44"/>
      <c r="D22" s="44"/>
      <c r="E22" s="44"/>
      <c r="F22" s="44"/>
      <c r="G22" s="44"/>
      <c r="H22" s="44"/>
      <c r="I22" s="46"/>
      <c r="K22" s="167"/>
    </row>
    <row r="23" spans="2:13" ht="15.95" customHeight="1">
      <c r="B23" s="110" t="s">
        <v>121</v>
      </c>
      <c r="C23" s="171" t="s">
        <v>197</v>
      </c>
      <c r="D23" s="140"/>
      <c r="E23" s="140"/>
      <c r="F23" s="141"/>
      <c r="G23" s="171" t="s">
        <v>198</v>
      </c>
      <c r="H23" s="141"/>
      <c r="I23" s="84" t="s">
        <v>199</v>
      </c>
      <c r="K23" s="167"/>
      <c r="M23" s="113"/>
    </row>
    <row r="24" spans="2:13" ht="15.95" customHeight="1">
      <c r="B24" s="111">
        <v>1</v>
      </c>
      <c r="C24" s="139" t="s">
        <v>200</v>
      </c>
      <c r="D24" s="140"/>
      <c r="E24" s="140"/>
      <c r="F24" s="141"/>
      <c r="G24" s="155"/>
      <c r="H24" s="156"/>
      <c r="I24" s="161">
        <v>1</v>
      </c>
      <c r="M24" s="113"/>
    </row>
    <row r="25" spans="2:13" ht="15.95" customHeight="1">
      <c r="B25" s="111" t="s">
        <v>126</v>
      </c>
      <c r="C25" s="139" t="s">
        <v>201</v>
      </c>
      <c r="D25" s="140"/>
      <c r="E25" s="140"/>
      <c r="F25" s="141"/>
      <c r="G25" s="136"/>
      <c r="H25" s="157"/>
      <c r="I25" s="162"/>
      <c r="K25" s="167"/>
    </row>
    <row r="26" spans="2:13" ht="15.95" customHeight="1">
      <c r="B26" s="111" t="s">
        <v>128</v>
      </c>
      <c r="C26" s="139" t="s">
        <v>202</v>
      </c>
      <c r="D26" s="140"/>
      <c r="E26" s="140"/>
      <c r="F26" s="141"/>
      <c r="G26" s="136"/>
      <c r="H26" s="157"/>
      <c r="I26" s="162"/>
      <c r="K26" s="167"/>
      <c r="M26" s="113"/>
    </row>
    <row r="27" spans="2:13" ht="15.95" customHeight="1">
      <c r="B27" s="111" t="s">
        <v>129</v>
      </c>
      <c r="C27" s="139" t="s">
        <v>203</v>
      </c>
      <c r="D27" s="140"/>
      <c r="E27" s="140"/>
      <c r="F27" s="141"/>
      <c r="G27" s="136"/>
      <c r="H27" s="157"/>
      <c r="I27" s="162"/>
      <c r="M27" s="113"/>
    </row>
    <row r="28" spans="2:13" ht="15.95" customHeight="1">
      <c r="B28" s="111" t="s">
        <v>130</v>
      </c>
      <c r="C28" s="139" t="s">
        <v>204</v>
      </c>
      <c r="D28" s="140"/>
      <c r="E28" s="140"/>
      <c r="F28" s="141"/>
      <c r="G28" s="159"/>
      <c r="H28" s="160"/>
      <c r="I28" s="163"/>
      <c r="K28" s="167"/>
    </row>
    <row r="29" spans="2:13" ht="15.95" customHeight="1">
      <c r="B29" s="82">
        <v>2</v>
      </c>
      <c r="C29" s="139" t="s">
        <v>205</v>
      </c>
      <c r="D29" s="140"/>
      <c r="E29" s="140"/>
      <c r="F29" s="141"/>
      <c r="G29" s="183" t="s">
        <v>206</v>
      </c>
      <c r="H29" s="141"/>
      <c r="I29" s="108" t="s">
        <v>207</v>
      </c>
      <c r="K29" s="167"/>
      <c r="M29" s="113"/>
    </row>
    <row r="30" spans="2:13" ht="15.95" customHeight="1">
      <c r="B30" s="81"/>
      <c r="C30" s="44"/>
      <c r="D30" s="76"/>
      <c r="E30" s="76"/>
      <c r="F30" s="44"/>
      <c r="G30" s="44"/>
      <c r="H30" s="44"/>
      <c r="I30" s="46"/>
      <c r="M30" s="113"/>
    </row>
    <row r="31" spans="2:13" ht="15.95" customHeight="1">
      <c r="B31" s="81"/>
      <c r="C31" s="44"/>
      <c r="D31" s="76"/>
      <c r="E31" s="76"/>
      <c r="F31" s="44"/>
      <c r="G31" s="44"/>
      <c r="H31" s="44"/>
      <c r="I31" s="46"/>
      <c r="K31" s="167"/>
    </row>
    <row r="32" spans="2:13" ht="15.95" customHeight="1">
      <c r="B32" s="181" t="s">
        <v>208</v>
      </c>
      <c r="C32" s="146"/>
      <c r="D32" s="146"/>
      <c r="E32" s="146"/>
      <c r="F32" s="146"/>
      <c r="G32" s="146"/>
      <c r="H32" s="146"/>
      <c r="I32" s="152"/>
      <c r="K32" s="167"/>
      <c r="M32" s="113"/>
    </row>
    <row r="33" spans="2:13" ht="15.95" customHeight="1">
      <c r="B33" s="147"/>
      <c r="C33" s="146"/>
      <c r="D33" s="146"/>
      <c r="E33" s="146"/>
      <c r="F33" s="146"/>
      <c r="G33" s="146"/>
      <c r="H33" s="146"/>
      <c r="I33" s="152"/>
      <c r="M33" s="113"/>
    </row>
    <row r="34" spans="2:13" ht="15.95" customHeight="1">
      <c r="B34" s="147"/>
      <c r="C34" s="146"/>
      <c r="D34" s="146"/>
      <c r="E34" s="146"/>
      <c r="F34" s="146"/>
      <c r="G34" s="146"/>
      <c r="H34" s="146"/>
      <c r="I34" s="152"/>
      <c r="K34" s="167"/>
    </row>
    <row r="35" spans="2:13" ht="15.95" customHeight="1">
      <c r="B35" s="81"/>
      <c r="C35" s="44"/>
      <c r="D35" s="76"/>
      <c r="E35" s="76"/>
      <c r="F35" s="44"/>
      <c r="G35" s="44"/>
      <c r="H35" s="44"/>
      <c r="I35" s="46"/>
      <c r="K35" s="167"/>
      <c r="M35" s="113"/>
    </row>
    <row r="36" spans="2:13" ht="15.95" customHeight="1">
      <c r="B36" s="81"/>
      <c r="C36" s="44"/>
      <c r="D36" s="76"/>
      <c r="E36" s="76"/>
      <c r="F36" s="44"/>
      <c r="G36" s="44"/>
      <c r="H36" s="44"/>
      <c r="I36" s="46"/>
      <c r="K36" s="167"/>
    </row>
    <row r="37" spans="2:13" ht="15.95" customHeight="1">
      <c r="B37" s="81"/>
      <c r="G37" s="44"/>
      <c r="H37" s="44"/>
      <c r="I37" s="46"/>
      <c r="K37" s="167"/>
      <c r="M37" s="113"/>
    </row>
    <row r="38" spans="2:13" ht="15.95" customHeight="1">
      <c r="B38" s="41"/>
      <c r="C38" s="44" t="s">
        <v>209</v>
      </c>
      <c r="D38" s="44"/>
      <c r="F38" s="44"/>
      <c r="G38" s="44" t="s">
        <v>210</v>
      </c>
      <c r="I38" s="45"/>
      <c r="J38" s="79"/>
      <c r="M38" s="113"/>
    </row>
    <row r="39" spans="2:13" ht="15.95" customHeight="1">
      <c r="B39" s="41"/>
      <c r="I39" s="45"/>
      <c r="K39" s="167"/>
    </row>
    <row r="40" spans="2:13" ht="15.95" customHeight="1">
      <c r="B40" s="41"/>
      <c r="I40" s="45"/>
      <c r="K40" s="167"/>
      <c r="M40" s="113"/>
    </row>
    <row r="41" spans="2:13" ht="15.95" customHeight="1">
      <c r="B41" s="41"/>
      <c r="I41" s="45"/>
      <c r="M41" s="113"/>
    </row>
    <row r="42" spans="2:13" ht="15.95" customHeight="1">
      <c r="B42" s="41"/>
      <c r="I42" s="45"/>
      <c r="K42" s="167"/>
    </row>
    <row r="43" spans="2:13" ht="15.95" customHeight="1">
      <c r="B43" s="41"/>
      <c r="I43" s="45"/>
      <c r="K43" s="167"/>
      <c r="M43" s="113"/>
    </row>
    <row r="44" spans="2:13" ht="15.95" customHeight="1">
      <c r="B44" s="41"/>
      <c r="C44" s="107"/>
      <c r="D44" s="107"/>
      <c r="G44" s="107"/>
      <c r="H44" s="107"/>
      <c r="I44" s="45"/>
    </row>
    <row r="45" spans="2:13" ht="15.95" customHeight="1">
      <c r="B45" s="41"/>
      <c r="I45" s="45"/>
      <c r="K45" s="167"/>
    </row>
    <row r="46" spans="2:13" ht="15.95" customHeight="1">
      <c r="B46" s="41"/>
      <c r="I46" s="45"/>
      <c r="K46" s="167"/>
      <c r="M46" s="113"/>
    </row>
    <row r="47" spans="2:13" ht="15.95" customHeight="1">
      <c r="B47" s="41"/>
      <c r="I47" s="45"/>
      <c r="M47" s="113"/>
    </row>
    <row r="48" spans="2:13" ht="15.95" customHeight="1">
      <c r="B48" s="41"/>
      <c r="I48" s="45"/>
      <c r="K48" s="167"/>
    </row>
    <row r="49" spans="2:11" ht="15.95" customHeight="1">
      <c r="B49" s="145" t="s">
        <v>137</v>
      </c>
      <c r="C49" s="146"/>
      <c r="D49" s="146"/>
      <c r="E49" s="150" t="s">
        <v>138</v>
      </c>
      <c r="F49" s="146"/>
      <c r="G49" s="151" t="s">
        <v>139</v>
      </c>
      <c r="H49" s="146"/>
      <c r="I49" s="152"/>
      <c r="K49" s="167"/>
    </row>
    <row r="50" spans="2:11" ht="15.95" customHeight="1">
      <c r="B50" s="147"/>
      <c r="C50" s="146"/>
      <c r="D50" s="146"/>
      <c r="E50" s="146"/>
      <c r="F50" s="146"/>
      <c r="G50" s="146"/>
      <c r="H50" s="146"/>
      <c r="I50" s="152"/>
      <c r="K50" s="167"/>
    </row>
    <row r="51" spans="2:11" ht="15.95" customHeight="1" thickBot="1">
      <c r="B51" s="148"/>
      <c r="C51" s="149"/>
      <c r="D51" s="149"/>
      <c r="E51" s="149"/>
      <c r="F51" s="149"/>
      <c r="G51" s="149"/>
      <c r="H51" s="149"/>
      <c r="I51" s="153"/>
      <c r="K51" s="167"/>
    </row>
    <row r="52" spans="2:11" ht="15" customHeight="1" thickTop="1">
      <c r="K52" s="167"/>
    </row>
    <row r="53" spans="2:11">
      <c r="K53" s="167"/>
    </row>
    <row r="55" spans="2:11">
      <c r="K55" s="167"/>
    </row>
    <row r="56" spans="2:11" ht="26.25" customHeight="1">
      <c r="B56" s="109"/>
      <c r="K56" s="167"/>
    </row>
    <row r="57" spans="2:11" ht="26.25" customHeight="1">
      <c r="B57" s="109"/>
    </row>
    <row r="58" spans="2:11" ht="26.25" customHeight="1">
      <c r="B58" s="109"/>
      <c r="K58" s="167"/>
    </row>
    <row r="59" spans="2:11" ht="26.25" customHeight="1">
      <c r="B59" s="109"/>
      <c r="K59" s="167"/>
    </row>
    <row r="60" spans="2:11" ht="26.25" customHeight="1">
      <c r="B60" s="109"/>
    </row>
    <row r="61" spans="2:11" ht="26.25" customHeight="1">
      <c r="B61" s="109"/>
      <c r="K61" s="167"/>
    </row>
    <row r="62" spans="2:11" ht="26.25" customHeight="1">
      <c r="B62" s="109"/>
      <c r="K62" s="167"/>
    </row>
    <row r="64" spans="2:11">
      <c r="K64" s="167"/>
    </row>
    <row r="65" spans="11:13">
      <c r="K65" s="167"/>
      <c r="M65" s="113"/>
    </row>
    <row r="66" spans="11:13">
      <c r="K66" s="167"/>
    </row>
    <row r="67" spans="11:13">
      <c r="K67" s="167"/>
    </row>
    <row r="68" spans="11:13">
      <c r="K68" s="167"/>
    </row>
    <row r="69" spans="11:13">
      <c r="K69" s="167"/>
    </row>
    <row r="70" spans="11:13">
      <c r="K70" s="167"/>
    </row>
    <row r="71" spans="11:13">
      <c r="K71" s="167"/>
    </row>
    <row r="72" spans="11:13">
      <c r="K72" s="167"/>
    </row>
    <row r="73" spans="11:13">
      <c r="K73" s="167"/>
    </row>
    <row r="74" spans="11:13">
      <c r="K74" s="167"/>
    </row>
    <row r="75" spans="11:13">
      <c r="K75" s="167"/>
    </row>
    <row r="76" spans="11:13">
      <c r="K76" s="167"/>
    </row>
    <row r="77" spans="11:13">
      <c r="K77" s="167"/>
    </row>
    <row r="78" spans="11:13">
      <c r="K78" s="167"/>
    </row>
    <row r="79" spans="11:13">
      <c r="K79" s="167"/>
    </row>
    <row r="80" spans="11:13">
      <c r="K80" s="167"/>
    </row>
    <row r="81" spans="11:11">
      <c r="K81" s="167"/>
    </row>
    <row r="82" spans="11:11">
      <c r="K82" s="167"/>
    </row>
    <row r="83" spans="11:11">
      <c r="K83" s="167"/>
    </row>
    <row r="84" spans="11:11">
      <c r="K84" s="167"/>
    </row>
    <row r="85" spans="11:11">
      <c r="K85" s="167"/>
    </row>
    <row r="86" spans="11:11">
      <c r="K86" s="167"/>
    </row>
    <row r="87" spans="11:11">
      <c r="K87" s="167"/>
    </row>
    <row r="88" spans="11:11">
      <c r="K88" s="167"/>
    </row>
    <row r="89" spans="11:11">
      <c r="K89" s="167"/>
    </row>
    <row r="90" spans="11:11">
      <c r="K90" s="167"/>
    </row>
    <row r="91" spans="11:11">
      <c r="K91" s="167"/>
    </row>
    <row r="92" spans="11:11">
      <c r="K92" s="167"/>
    </row>
    <row r="93" spans="11:11">
      <c r="K93" s="167"/>
    </row>
    <row r="94" spans="11:11">
      <c r="K94" s="167"/>
    </row>
    <row r="95" spans="11:11">
      <c r="K95" s="167"/>
    </row>
    <row r="96" spans="11:11">
      <c r="K96" s="167"/>
    </row>
    <row r="97" spans="11:11">
      <c r="K97" s="167"/>
    </row>
    <row r="98" spans="11:11">
      <c r="K98" s="167"/>
    </row>
    <row r="99" spans="11:11">
      <c r="K99" s="167"/>
    </row>
    <row r="100" spans="11:11">
      <c r="K100" s="167"/>
    </row>
    <row r="101" spans="11:11">
      <c r="K101" s="167"/>
    </row>
    <row r="102" spans="11:11">
      <c r="K102" s="167"/>
    </row>
    <row r="103" spans="11:11">
      <c r="K103" s="167"/>
    </row>
    <row r="104" spans="11:11">
      <c r="K104" s="167"/>
    </row>
    <row r="105" spans="11:11">
      <c r="K105" s="167"/>
    </row>
    <row r="106" spans="11:11">
      <c r="K106" s="167"/>
    </row>
    <row r="107" spans="11:11">
      <c r="K107" s="167"/>
    </row>
    <row r="108" spans="11:11">
      <c r="K108" s="167"/>
    </row>
    <row r="109" spans="11:11">
      <c r="K109" s="167"/>
    </row>
    <row r="110" spans="11:11">
      <c r="K110" s="167"/>
    </row>
    <row r="111" spans="11:11">
      <c r="K111" s="167"/>
    </row>
    <row r="112" spans="11:11">
      <c r="K112" s="167"/>
    </row>
    <row r="113" spans="11:11">
      <c r="K113" s="167"/>
    </row>
    <row r="114" spans="11:11">
      <c r="K114" s="167"/>
    </row>
    <row r="115" spans="11:11">
      <c r="K115" s="167"/>
    </row>
    <row r="116" spans="11:11">
      <c r="K116" s="167"/>
    </row>
    <row r="117" spans="11:11">
      <c r="K117" s="167"/>
    </row>
    <row r="118" spans="11:11">
      <c r="K118" s="167"/>
    </row>
    <row r="119" spans="11:11">
      <c r="K119" s="167"/>
    </row>
    <row r="120" spans="11:11">
      <c r="K120" s="167"/>
    </row>
    <row r="121" spans="11:11">
      <c r="K121" s="167"/>
    </row>
    <row r="122" spans="11:11">
      <c r="K122" s="167"/>
    </row>
    <row r="123" spans="11:11">
      <c r="K123" s="167"/>
    </row>
    <row r="124" spans="11:11">
      <c r="K124" s="167"/>
    </row>
    <row r="125" spans="11:11">
      <c r="K125" s="167"/>
    </row>
    <row r="126" spans="11:11">
      <c r="K126" s="167"/>
    </row>
    <row r="127" spans="11:11">
      <c r="K127" s="167"/>
    </row>
    <row r="128" spans="11:11">
      <c r="K128" s="167"/>
    </row>
    <row r="129" spans="11:11">
      <c r="K129" s="167"/>
    </row>
    <row r="130" spans="11:11">
      <c r="K130" s="167"/>
    </row>
    <row r="131" spans="11:11">
      <c r="K131" s="167"/>
    </row>
    <row r="132" spans="11:11">
      <c r="K132" s="167"/>
    </row>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dxfId="2" priority="3">
      <formula>#REF!=1</formula>
    </cfRule>
  </conditionalFormatting>
  <conditionalFormatting sqref="O50:P50">
    <cfRule type="expression" dxfId="1" priority="2">
      <formula>#REF!=1</formula>
    </cfRule>
  </conditionalFormatting>
  <conditionalFormatting sqref="L52:O52">
    <cfRule type="expression" dxfId="0" priority="1">
      <formula>#REF!=1</formula>
    </cfRule>
  </conditionalFormatting>
  <dataValidations disablePrompts="1" count="1">
    <dataValidation type="list" allowBlank="1" showInputMessage="1" showErrorMessage="1" sqref="M6" xr:uid="{00000000-0002-0000-0300-000000000000}">
      <formula1>$AA$4:$AA$6</formula1>
    </dataValidation>
  </dataValidations>
  <pageMargins left="0.78740157480314965" right="0.19685039370078741" top="0.78740157480314965" bottom="0.78740157480314965" header="0.11811023622047249" footer="0.11811023622047249"/>
  <pageSetup paperSize="9" scale="7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10</vt:i4>
      </vt:variant>
    </vt:vector>
  </HeadingPairs>
  <TitlesOfParts>
    <vt:vector size="14" baseType="lpstr">
      <vt:lpstr>PROPOSTA(old)</vt:lpstr>
      <vt:lpstr>PICQ PT-BR</vt:lpstr>
      <vt:lpstr>PICQ ES-ES</vt:lpstr>
      <vt:lpstr>PICQ EN-US</vt:lpstr>
      <vt:lpstr>'PICQ EN-US'!Area_de_impressao</vt:lpstr>
      <vt:lpstr>'PICQ ES-ES'!Area_de_impressao</vt:lpstr>
      <vt:lpstr>'PICQ PT-BR'!Area_de_impressao</vt:lpstr>
      <vt:lpstr>'PROPOSTA(old)'!Area_de_impressao</vt:lpstr>
      <vt:lpstr>'PICQ EN-US'!FK</vt:lpstr>
      <vt:lpstr>'PICQ ES-ES'!FK</vt:lpstr>
      <vt:lpstr>'PICQ PT-BR'!FK</vt:lpstr>
      <vt:lpstr>'PICQ EN-US'!tref</vt:lpstr>
      <vt:lpstr>'PICQ ES-ES'!tref</vt:lpstr>
      <vt:lpstr>'PICQ PT-BR'!tref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2022-12-22T11:54:59Z</cp:lastPrinted>
  <dcterms:created xsi:type="dcterms:W3CDTF">2017-08-11T16:49:19Z</dcterms:created>
  <dcterms:modified xsi:type="dcterms:W3CDTF">2022-12-22T12:07:21Z</dcterms:modified>
</cp:coreProperties>
</file>