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5">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0">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0" fontId="5" fillId="2" borderId="11" applyAlignment="1" pivotButton="0" quotePrefix="0" xfId="1">
      <alignment horizontal="right" vertical="center" textRotation="90"/>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0" applyAlignment="1" pivotButton="0" quotePrefix="0" xfId="1">
      <alignment vertical="center"/>
    </xf>
    <xf numFmtId="0" fontId="7" fillId="2" borderId="19" applyAlignment="1" pivotButton="0" quotePrefix="0" xfId="1">
      <alignment vertical="center"/>
    </xf>
    <xf numFmtId="0" fontId="30" fillId="2" borderId="1" applyAlignment="1" pivotButton="0" quotePrefix="0" xfId="0">
      <alignment horizontal="center" wrapText="1"/>
    </xf>
    <xf numFmtId="0" fontId="30" fillId="2" borderId="2" applyAlignment="1" pivotButton="0" quotePrefix="0" xfId="0">
      <alignment horizontal="center" wrapText="1"/>
    </xf>
    <xf numFmtId="0" fontId="7" fillId="2" borderId="2" applyAlignment="1" pivotButton="0" quotePrefix="0" xfId="1">
      <alignment horizontal="center" vertical="center" shrinkToFit="1"/>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6" fillId="2" borderId="3" applyAlignment="1" pivotButton="0" quotePrefix="0" xfId="1">
      <alignment vertical="center" wrapText="1"/>
    </xf>
    <xf numFmtId="0" fontId="6" fillId="2" borderId="0" applyAlignment="1" pivotButton="0" quotePrefix="0" xfId="1">
      <alignment vertical="center" wrapText="1"/>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5" fillId="2" borderId="4" applyAlignment="1" pivotButton="0" quotePrefix="0" xfId="1">
      <alignment vertical="center" shrinkToFit="1"/>
    </xf>
    <xf numFmtId="0" fontId="5" fillId="2" borderId="9" applyAlignment="1" pivotButton="0" quotePrefix="0" xfId="1">
      <alignment vertical="center" shrinkToFit="1"/>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0" fillId="2" borderId="2" pivotButton="0" quotePrefix="0" xfId="0"/>
    <xf numFmtId="0" fontId="3" fillId="2" borderId="19" applyAlignment="1" pivotButton="0" quotePrefix="0" xfId="1">
      <alignment vertical="center"/>
    </xf>
    <xf numFmtId="0" fontId="0" fillId="0" borderId="4" applyAlignment="1" pivotButton="0" quotePrefix="0" xfId="0">
      <alignment vertical="center" shrinkToFit="1"/>
    </xf>
    <xf numFmtId="0" fontId="0" fillId="0" borderId="9" applyAlignment="1" pivotButton="0" quotePrefix="0" xfId="0">
      <alignment vertical="center" shrinkToFit="1"/>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 fillId="0" borderId="2" applyAlignment="1" pivotButton="0" quotePrefix="0" xfId="0">
      <alignment horizontal="center" vertical="center" shrinkToFit="1"/>
    </xf>
    <xf numFmtId="0" fontId="0" fillId="0" borderId="0" applyAlignment="1" pivotButton="0" quotePrefix="0" xfId="0">
      <alignment vertical="center" wrapText="1"/>
    </xf>
    <xf numFmtId="0" fontId="0" fillId="0" borderId="3" applyAlignment="1" pivotButton="0" quotePrefix="0" xfId="0">
      <alignment vertical="center" wrapText="1"/>
    </xf>
    <xf numFmtId="165" fontId="40" fillId="2" borderId="0" applyAlignment="1" pivotButton="0" quotePrefix="0" xfId="50">
      <alignment horizontal="center" vertical="center" wrapText="1"/>
    </xf>
    <xf numFmtId="0" fontId="36" fillId="35" borderId="0" applyAlignment="1" pivotButton="0" quotePrefix="0" xfId="1">
      <alignment horizontal="center" vertical="center"/>
    </xf>
    <xf numFmtId="0" fontId="7" fillId="2" borderId="0" applyAlignment="1" pivotButton="0" quotePrefix="0" xfId="1">
      <alignment horizontal="center" vertical="center"/>
    </xf>
    <xf numFmtId="0" fontId="39" fillId="35" borderId="8"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3" fillId="2" borderId="0" applyAlignment="1" pivotButton="0" quotePrefix="0" xfId="1">
      <alignment vertical="center"/>
    </xf>
    <xf numFmtId="0" fontId="3" fillId="2" borderId="0" pivotButton="0" quotePrefix="0" xfId="1"/>
    <xf numFmtId="165" fontId="35" fillId="39" borderId="0" applyAlignment="1" pivotButton="0" quotePrefix="0" xfId="1">
      <alignment vertical="center"/>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 fillId="2" borderId="40" pivotButton="0" quotePrefix="0" xfId="1"/>
    <xf numFmtId="0" fontId="5" fillId="2" borderId="53" applyAlignment="1" pivotButton="0" quotePrefix="0" xfId="1">
      <alignment horizontal="left" vertical="center" textRotation="90"/>
    </xf>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5" fillId="2" borderId="56" applyAlignment="1" pivotButton="0" quotePrefix="0" xfId="1">
      <alignment horizontal="left" vertical="center" textRotation="90"/>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5" fillId="2" borderId="58" applyAlignment="1" pivotButton="0" quotePrefix="0" xfId="1">
      <alignment horizontal="left" vertical="center" textRotation="90"/>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1" fontId="6" fillId="2" borderId="43" applyAlignment="1" pivotButton="0" quotePrefix="0" xfId="1">
      <alignment horizontal="right" vertical="center"/>
    </xf>
    <xf numFmtId="0" fontId="6" fillId="2" borderId="65" applyAlignment="1" pivotButton="0" quotePrefix="0" xfId="1">
      <alignment vertical="center"/>
    </xf>
    <xf numFmtId="0" fontId="3" fillId="2" borderId="66" applyAlignment="1" pivotButton="0" quotePrefix="0" xfId="1">
      <alignment vertical="center"/>
    </xf>
    <xf numFmtId="0" fontId="6" fillId="2" borderId="65" applyAlignment="1" pivotButton="0" quotePrefix="0" xfId="1">
      <alignment vertical="center" wrapText="1"/>
    </xf>
    <xf numFmtId="0" fontId="3" fillId="2" borderId="66" applyAlignment="1" pivotButton="0" quotePrefix="0" xfId="1">
      <alignment vertical="center"/>
    </xf>
    <xf numFmtId="1" fontId="6" fillId="38" borderId="43" applyAlignment="1" pivotButton="0" quotePrefix="0" xfId="1">
      <alignment horizontal="left" vertical="center"/>
    </xf>
    <xf numFmtId="0" fontId="3" fillId="2" borderId="65" applyAlignment="1" pivotButton="0" quotePrefix="0" xfId="1">
      <alignment vertical="center"/>
    </xf>
    <xf numFmtId="0" fontId="6" fillId="38" borderId="43" applyAlignment="1" pivotButton="0" quotePrefix="0" xfId="1">
      <alignment horizontal="left" vertical="center"/>
    </xf>
    <xf numFmtId="0" fontId="3" fillId="2" borderId="49" pivotButton="0" quotePrefix="0" xfId="1"/>
    <xf numFmtId="0" fontId="3" fillId="2" borderId="51" pivotButton="0" quotePrefix="0" xfId="1"/>
    <xf numFmtId="0" fontId="3"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0" fontId="37" fillId="2" borderId="0" pivotButton="0" quotePrefix="0" xfId="64"/>
    <xf numFmtId="0" fontId="3" fillId="2" borderId="0" applyAlignment="1" pivotButton="0" quotePrefix="0" xfId="1">
      <alignment vertical="center"/>
    </xf>
    <xf numFmtId="0" fontId="6"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4" fillId="2" borderId="70" applyAlignment="1" pivotButton="0" quotePrefix="0" xfId="1">
      <alignment horizontal="center" vertical="center"/>
    </xf>
    <xf numFmtId="0" fontId="0" fillId="0" borderId="4" pivotButton="0" quotePrefix="0" xfId="0"/>
    <xf numFmtId="0" fontId="0" fillId="0" borderId="9" pivotButton="0" quotePrefix="0" xfId="0"/>
    <xf numFmtId="0" fontId="8" fillId="2" borderId="70" applyAlignment="1" pivotButton="0" quotePrefix="0" xfId="1">
      <alignment horizontal="center" vertical="center"/>
    </xf>
    <xf numFmtId="2" fontId="3" fillId="2" borderId="70"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1" applyAlignment="1" pivotButton="0" quotePrefix="0" xfId="0">
      <alignment horizontal="center" vertical="center"/>
    </xf>
    <xf numFmtId="0" fontId="0" fillId="0" borderId="71"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xf numFmtId="0" fontId="6" fillId="2" borderId="74" applyAlignment="1" pivotButton="0" quotePrefix="0" xfId="1">
      <alignment vertical="center" wrapText="1"/>
    </xf>
    <xf numFmtId="0" fontId="0" fillId="0" borderId="67" pivotButton="0" quotePrefix="0" xfId="0"/>
    <xf numFmtId="0" fontId="0" fillId="0" borderId="68" pivotButton="0" quotePrefix="0" xfId="0"/>
    <xf numFmtId="0" fontId="0" fillId="0" borderId="69" pivotButton="0" quotePrefix="0" xfId="0"/>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93">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628834</colOff>
      <row>25</row>
      <rowOff>16883</rowOff>
    </from>
    <to>
      <col>8</col>
      <colOff>256582</colOff>
      <row>31</row>
      <rowOff>79477</rowOff>
    </to>
    <pic>
      <nvPicPr>
        <cNvPr id="9" name="Imagem 8"/>
        <cNvPicPr>
          <a:picLocks noChangeAspect="1"/>
        </cNvPicPr>
      </nvPicPr>
      <blipFill>
        <a:blip r:embed="rId1"/>
        <a:stretch>
          <a:fillRect/>
        </a:stretch>
      </blipFill>
      <spPr>
        <a:xfrm>
          <a:off x="5068312" y="4290709"/>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9</col>
      <colOff>231642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286357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170814</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28956</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303316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579139</colOff>
      <row>24</row>
      <rowOff>149404</rowOff>
    </from>
    <to>
      <col>8</col>
      <colOff>204888</colOff>
      <row>31</row>
      <rowOff>42535</rowOff>
    </to>
    <pic>
      <nvPicPr>
        <cNvPr id="9" name="Imagem 8"/>
        <cNvPicPr>
          <a:picLocks noChangeAspect="1"/>
        </cNvPicPr>
      </nvPicPr>
      <blipFill>
        <a:blip r:embed="rId1"/>
        <a:stretch>
          <a:fillRect/>
        </a:stretch>
      </blipFill>
      <spPr>
        <a:xfrm>
          <a:off x="5018617" y="4257578"/>
          <a:ext cx="1895184" cy="1052696"/>
        </a:xfrm>
        <a:prstGeom prst="rect">
          <avLst/>
        </a:prstGeom>
        <a:ln>
          <a:prstDash val="solid"/>
        </a:ln>
      </spPr>
    </pic>
    <clientData/>
  </twoCellAnchor>
  <twoCellAnchor editAs="oneCell">
    <from>
      <col>8</col>
      <colOff>142706</colOff>
      <row>1</row>
      <rowOff>149925</rowOff>
    </from>
    <to>
      <col>10</col>
      <colOff>380331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88676</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340658</colOff>
      <row>82</row>
      <rowOff>89039</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22145</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110276</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700418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603986</colOff>
      <row>24</row>
      <rowOff>124556</rowOff>
    </from>
    <to>
      <col>8</col>
      <colOff>230049</colOff>
      <row>31</row>
      <rowOff>17687</rowOff>
    </to>
    <pic>
      <nvPicPr>
        <cNvPr id="9" name="Imagem 8"/>
        <cNvPicPr>
          <a:picLocks noChangeAspect="1"/>
        </cNvPicPr>
      </nvPicPr>
      <blipFill>
        <a:blip r:embed="rId1"/>
        <a:stretch>
          <a:fillRect/>
        </a:stretch>
      </blipFill>
      <spPr>
        <a:xfrm>
          <a:off x="5043464" y="4232730"/>
          <a:ext cx="1895498" cy="1052696"/>
        </a:xfrm>
        <a:prstGeom prst="rect">
          <avLst/>
        </a:prstGeom>
        <a:ln>
          <a:prstDash val="solid"/>
        </a:ln>
      </spPr>
    </pic>
    <clientData/>
  </twoCellAnchor>
  <twoCellAnchor editAs="oneCell">
    <from>
      <col>8</col>
      <colOff>96323</colOff>
      <row>1</row>
      <rowOff>116794</rowOff>
    </from>
    <to>
      <col>10</col>
      <colOff>333535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528174</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567846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40" min="1" max="1"/>
    <col width="10.7109375" customWidth="1" style="240" min="2" max="2"/>
    <col width="3.7109375" bestFit="1" customWidth="1" style="240" min="3" max="3"/>
    <col width="12.5703125" customWidth="1" style="240" min="4" max="4"/>
    <col width="24.7109375" bestFit="1" customWidth="1" style="240" min="5" max="5"/>
    <col width="8.42578125" customWidth="1" style="240" min="6" max="6"/>
    <col width="7.42578125" customWidth="1" style="240" min="7" max="7"/>
    <col width="9.140625" customWidth="1" style="146" min="8" max="16384"/>
  </cols>
  <sheetData>
    <row r="1" ht="24" customHeight="1">
      <c r="A1" s="244" t="inlineStr">
        <is>
          <t>PROPOSTA TÉCNICA</t>
        </is>
      </c>
      <c r="B1" s="245" t="n"/>
      <c r="C1" s="245" t="n"/>
      <c r="D1" s="245" t="n"/>
      <c r="E1" s="245" t="n"/>
      <c r="F1" s="245" t="n"/>
      <c r="G1" s="246" t="n"/>
      <c r="P1" s="6">
        <f>IF(B19="empilhado",3,IF(B19="duplo",2,1))</f>
        <v/>
      </c>
      <c r="R1" s="146" t="inlineStr">
        <is>
          <t>3 x Reatores</t>
        </is>
      </c>
      <c r="T1" s="146" t="inlineStr">
        <is>
          <t>Lado-a-lado ou triângulo</t>
        </is>
      </c>
    </row>
    <row r="2" ht="15" customHeight="1">
      <c r="A2" s="9" t="inlineStr">
        <is>
          <t>Nossa Referência:</t>
        </is>
      </c>
      <c r="B2" s="10">
        <f>#REF!</f>
        <v/>
      </c>
      <c r="D2" s="11" t="inlineStr">
        <is>
          <t>Cliente:</t>
        </is>
      </c>
      <c r="E2" s="122">
        <f>#REF!</f>
        <v/>
      </c>
      <c r="F2" s="245" t="n"/>
      <c r="G2" s="246" t="n"/>
      <c r="O2" s="40" t="inlineStr">
        <is>
          <t>isolador de topo</t>
        </is>
      </c>
      <c r="P2" s="41" t="n">
        <v>1</v>
      </c>
      <c r="R2" s="146" t="inlineStr">
        <is>
          <t>1 x Reator</t>
        </is>
      </c>
      <c r="T2" s="146" t="inlineStr">
        <is>
          <t>Empilhado</t>
        </is>
      </c>
    </row>
    <row r="3" ht="15.75" customHeight="1">
      <c r="A3" s="247">
        <f>#REF!</f>
        <v/>
      </c>
      <c r="B3" s="245" t="n"/>
      <c r="C3" s="245" t="n"/>
      <c r="D3" s="245" t="n"/>
      <c r="E3" s="245" t="n"/>
      <c r="F3" s="245" t="n"/>
      <c r="G3" s="246" t="n"/>
      <c r="P3" s="7" t="n"/>
      <c r="T3" s="146" t="inlineStr">
        <is>
          <t>Duplo</t>
        </is>
      </c>
    </row>
    <row r="4">
      <c r="A4" s="248">
        <f>(#REF!)&amp;" Reator(es), Tipo "&amp;(#REF!)</f>
        <v/>
      </c>
      <c r="B4" s="245" t="n"/>
      <c r="C4" s="245" t="n"/>
      <c r="D4" s="245" t="n"/>
      <c r="E4" s="245" t="n"/>
      <c r="F4" s="245" t="n"/>
      <c r="G4" s="246"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9"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13" t="inlineStr">
        <is>
          <t>Lado-a-lado ou triângulo</t>
        </is>
      </c>
      <c r="C19" s="250" t="n"/>
      <c r="D19" s="31" t="n"/>
      <c r="E19" s="32" t="inlineStr">
        <is>
          <t>Norma Aplicável</t>
        </is>
      </c>
      <c r="F19" s="5">
        <f>#REF!</f>
        <v/>
      </c>
      <c r="G19" s="33" t="n"/>
    </row>
    <row r="20" ht="12.95" customHeight="1">
      <c r="A20" s="34" t="inlineStr">
        <is>
          <t>Notas</t>
        </is>
      </c>
      <c r="D20" s="3" t="n"/>
      <c r="E20" s="115" t="inlineStr">
        <is>
          <t>Dimensões do Reator</t>
        </is>
      </c>
      <c r="F20" s="251" t="n"/>
      <c r="G20" s="252" t="n"/>
    </row>
    <row r="21" ht="12.95" customHeight="1">
      <c r="A21" s="18" t="inlineStr">
        <is>
          <t>1 - Cor dos reatores - Munsell N6,5 (padrão BREE)</t>
        </is>
      </c>
      <c r="D21" s="106">
        <f>TEXT(F5,"0")&amp;" mm"</f>
        <v/>
      </c>
      <c r="G21" s="26" t="n"/>
    </row>
    <row r="22" ht="12.95" customHeight="1">
      <c r="A22" s="18" t="inlineStr">
        <is>
          <t>2 - Desenho orientativo para proposta.</t>
        </is>
      </c>
      <c r="D22" s="253" t="n"/>
      <c r="G22" s="26" t="n"/>
    </row>
    <row r="23" ht="12.95" customHeight="1">
      <c r="A23" s="116" t="inlineStr">
        <is>
          <t>3 - Localização dos terminais pode ser modificada para atender à especificação do cliente.</t>
        </is>
      </c>
      <c r="D23" s="253" t="n"/>
      <c r="G23" s="26" t="n"/>
    </row>
    <row r="24" ht="12.95" customHeight="1">
      <c r="A24" s="254" t="n"/>
      <c r="D24" s="253" t="n"/>
      <c r="G24" s="26" t="n"/>
    </row>
    <row r="25" ht="12.95" customHeight="1">
      <c r="A25" s="116" t="inlineStr">
        <is>
          <t>4 - Pedestal espaçador de alumínio poderá ser localizado na parte inferior ou superior do isolador.</t>
        </is>
      </c>
      <c r="D25" s="253" t="n"/>
      <c r="G25" s="26" t="n"/>
    </row>
    <row r="26" ht="12.95" customHeight="1">
      <c r="A26" s="254" t="n"/>
      <c r="D26" s="253" t="n"/>
      <c r="G26" s="26" t="n"/>
    </row>
    <row r="27" ht="12.95" customHeight="1">
      <c r="A27" s="18" t="inlineStr">
        <is>
          <t>5 - Dimensões em mm</t>
        </is>
      </c>
      <c r="D27" s="253" t="n"/>
      <c r="G27" s="26" t="n"/>
    </row>
    <row r="28" ht="12.95" customHeight="1">
      <c r="A28" s="35" t="inlineStr">
        <is>
          <t>6 - Altura total do conjunto Trifasico (mm)</t>
        </is>
      </c>
      <c r="B28" s="36">
        <f>F5*3+(2*#REF!+(IF(P2=1,2,1))*(#REF!+#REF!))*1000+IF(#REF!=2,0,(#REF!*1000))*5</f>
        <v/>
      </c>
      <c r="D28" s="253" t="n"/>
      <c r="G28" s="26" t="n"/>
    </row>
    <row r="29" ht="12.95" customHeight="1">
      <c r="A29" s="35" t="inlineStr">
        <is>
          <t>6 - Altura total do conjunto Duplo (mm)</t>
        </is>
      </c>
      <c r="B29" s="36">
        <f>F5*2+(#REF!+#REF!+#REF!)*1000+IF(#REF!=2,0,(#REF!*1000))*3</f>
        <v/>
      </c>
      <c r="D29" s="106" t="n"/>
      <c r="G29" s="26" t="n"/>
    </row>
    <row r="30" ht="12.95" customHeight="1">
      <c r="A30" s="18" t="n"/>
      <c r="B30" s="21" t="n"/>
      <c r="D30" s="106">
        <f>TEXT(#REF!*1000+#REF!,"0")&amp;" mm"</f>
        <v/>
      </c>
      <c r="G30" s="26" t="n"/>
    </row>
    <row r="31" ht="12.95" customHeight="1">
      <c r="A31" s="29" t="n"/>
      <c r="D31" s="253" t="n"/>
      <c r="G31" s="26" t="n"/>
    </row>
    <row r="32" ht="12.95" customHeight="1">
      <c r="A32" s="34" t="inlineStr">
        <is>
          <t>Dados Suporte</t>
        </is>
      </c>
      <c r="D32" s="253" t="n"/>
      <c r="G32" s="26" t="n"/>
    </row>
    <row r="33" ht="12.95" customHeight="1">
      <c r="A33" s="18" t="inlineStr">
        <is>
          <t>Isoladores</t>
        </is>
      </c>
      <c r="B33" s="21" t="inlineStr">
        <is>
          <t>Não inclusos</t>
        </is>
      </c>
      <c r="D33" s="253" t="n"/>
      <c r="G33" s="26" t="n"/>
    </row>
    <row r="34" ht="12.95" customHeight="1">
      <c r="A34" s="18" t="inlineStr">
        <is>
          <t>Isolador da Base (quantidade x tipo)</t>
        </is>
      </c>
      <c r="B34" s="21">
        <f>#REF!&amp;" X "&amp;#REF!</f>
        <v/>
      </c>
      <c r="D34" s="253" t="n"/>
      <c r="G34" s="26" t="n"/>
    </row>
    <row r="35" ht="12.95" customHeight="1">
      <c r="A35" s="18" t="inlineStr">
        <is>
          <t>Isolador Entre fases (quantidade x tipo)</t>
        </is>
      </c>
      <c r="B35" s="21">
        <f>IF(P1=3,(2*#REF!&amp;" X "&amp;#REF!),IF(P1=2,(#REF!&amp;" X "&amp;#REF!)))</f>
        <v/>
      </c>
      <c r="D35" s="253" t="n"/>
      <c r="G35" s="26" t="n"/>
    </row>
    <row r="36" ht="12.95" customHeight="1">
      <c r="A36" s="54" t="inlineStr">
        <is>
          <t>Isolador da Base (quantidade x tipo)</t>
        </is>
      </c>
      <c r="B36" s="55">
        <f>#REF!&amp;" X "&amp;#REF!</f>
        <v/>
      </c>
      <c r="D36" s="253" t="n"/>
      <c r="G36" s="26" t="n"/>
    </row>
    <row r="37" ht="12.95" customHeight="1">
      <c r="A37" s="29" t="n"/>
      <c r="B37" s="31" t="n"/>
      <c r="C37" s="31" t="n"/>
      <c r="E37" s="255" t="inlineStr">
        <is>
          <t>Imagem meramente ilustrativa</t>
        </is>
      </c>
      <c r="F37" s="250" t="n"/>
      <c r="G37" s="256" t="n"/>
    </row>
    <row r="38" ht="12.95" customHeight="1">
      <c r="A38" s="109" t="inlineStr">
        <is>
          <t>Distanciamento Magnético</t>
        </is>
      </c>
      <c r="B38" s="251" t="n"/>
      <c r="C38" s="130" t="n"/>
      <c r="D38" s="130" t="n"/>
      <c r="E38" s="110" t="inlineStr">
        <is>
          <t>Ensaios Elétricos em Fábrica</t>
        </is>
      </c>
      <c r="F38" s="110"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09" t="inlineStr">
        <is>
          <t>Dimensões das Embalagens</t>
        </is>
      </c>
      <c r="B46" s="130" t="n"/>
      <c r="C46" s="130" t="n"/>
      <c r="D46" s="130" t="n"/>
      <c r="E46" s="130" t="n"/>
      <c r="F46" s="110"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111" t="inlineStr">
        <is>
          <t>Rua Prefeito Domingos Mocelin Neto, 155 CEP 83420-000 | Quatro Barras - PR,  Brasil - Tel.: +55 41 3167-4000</t>
        </is>
      </c>
      <c r="B54" s="250" t="n"/>
      <c r="C54" s="250" t="n"/>
      <c r="D54" s="250" t="n"/>
      <c r="E54" s="250" t="n"/>
      <c r="F54" s="32" t="inlineStr">
        <is>
          <t>Data:</t>
        </is>
      </c>
      <c r="G54" s="53">
        <f>TODAY()</f>
        <v/>
      </c>
    </row>
    <row r="58" ht="12.75" customHeight="1">
      <c r="L58" s="244" t="n"/>
      <c r="M58" s="245" t="n"/>
      <c r="N58" s="245" t="n"/>
      <c r="O58" s="245" t="n"/>
      <c r="P58" s="245" t="n"/>
      <c r="Q58" s="245" t="n"/>
      <c r="R58" s="246" t="n"/>
    </row>
    <row r="59" ht="12.75" customHeight="1">
      <c r="L59" s="9" t="n"/>
      <c r="M59" s="10" t="n"/>
      <c r="N59" s="240" t="n"/>
      <c r="O59" s="11" t="n"/>
      <c r="P59" s="122" t="n"/>
      <c r="Q59" s="245" t="n"/>
      <c r="R59" s="246" t="n"/>
    </row>
    <row r="60" ht="12.75" customHeight="1">
      <c r="L60" s="247" t="n"/>
      <c r="M60" s="245" t="n"/>
      <c r="N60" s="245" t="n"/>
      <c r="O60" s="245" t="n"/>
      <c r="P60" s="245" t="n"/>
      <c r="Q60" s="245" t="n"/>
      <c r="R60" s="246" t="n"/>
    </row>
    <row r="61" ht="15" customHeight="1">
      <c r="L61" s="248" t="n"/>
      <c r="M61" s="245" t="n"/>
      <c r="N61" s="245" t="n"/>
      <c r="O61" s="245" t="n"/>
      <c r="P61" s="245" t="n"/>
      <c r="Q61" s="245" t="n"/>
      <c r="R61" s="246" t="n"/>
    </row>
    <row r="62" ht="15" customHeight="1">
      <c r="J62" s="146" t="inlineStr">
        <is>
          <t>PF00001</t>
        </is>
      </c>
      <c r="L62" s="12" t="n"/>
      <c r="M62" s="13" t="n"/>
      <c r="N62" s="14" t="n"/>
      <c r="O62" s="15" t="n"/>
      <c r="P62" s="14" t="n"/>
      <c r="Q62" s="16" t="n"/>
      <c r="R62" s="17" t="n"/>
    </row>
    <row r="63" ht="15" customHeight="1">
      <c r="L63" s="18" t="n"/>
      <c r="M63" s="19" t="n"/>
      <c r="N63" s="249"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40" t="n"/>
      <c r="Q68" s="240"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40" t="n"/>
      <c r="Q72" s="240" t="n"/>
      <c r="R72" s="26" t="n"/>
    </row>
    <row r="73">
      <c r="L73" s="18" t="n"/>
      <c r="M73" s="24" t="n"/>
      <c r="N73" s="28" t="n"/>
      <c r="O73" s="21" t="n"/>
      <c r="P73" s="21" t="n"/>
      <c r="Q73" s="24" t="n"/>
      <c r="R73" s="26" t="n"/>
    </row>
    <row r="74">
      <c r="L74" s="29" t="n"/>
      <c r="M74" s="240" t="n"/>
      <c r="N74" s="21" t="n"/>
      <c r="O74" s="21" t="n"/>
      <c r="P74" s="21" t="n"/>
      <c r="Q74" s="24" t="n"/>
      <c r="R74" s="26" t="n"/>
    </row>
    <row r="75">
      <c r="L75" s="18" t="n"/>
      <c r="M75" s="19" t="n"/>
      <c r="N75" s="21" t="n"/>
      <c r="O75" s="21" t="n"/>
      <c r="P75" s="21" t="n"/>
      <c r="Q75" s="24" t="n"/>
      <c r="R75" s="26" t="n"/>
    </row>
    <row r="76">
      <c r="L76" s="30" t="n"/>
      <c r="M76" s="113" t="n"/>
      <c r="N76" s="250" t="n"/>
      <c r="O76" s="31" t="n"/>
      <c r="P76" s="32" t="n"/>
      <c r="Q76" s="5" t="n"/>
      <c r="R76" s="33" t="n"/>
    </row>
    <row r="77">
      <c r="L77" s="34" t="n"/>
      <c r="M77" s="240" t="n"/>
      <c r="N77" s="240" t="n"/>
      <c r="O77" s="3" t="n"/>
      <c r="P77" s="115" t="n"/>
      <c r="Q77" s="251" t="n"/>
      <c r="R77" s="252" t="n"/>
    </row>
    <row r="78" ht="12.75" customHeight="1">
      <c r="L78" s="18" t="n"/>
      <c r="M78" s="240" t="n"/>
      <c r="N78" s="240" t="n"/>
      <c r="O78" s="106" t="n"/>
      <c r="P78" s="240" t="n"/>
      <c r="Q78" s="240" t="n"/>
      <c r="R78" s="26" t="n"/>
    </row>
    <row r="79">
      <c r="L79" s="18" t="n"/>
      <c r="M79" s="240" t="n"/>
      <c r="N79" s="240" t="n"/>
      <c r="O79" s="253" t="n"/>
      <c r="P79" s="240" t="n"/>
      <c r="Q79" s="240" t="n"/>
      <c r="R79" s="26" t="n"/>
    </row>
    <row r="80" ht="12.75" customHeight="1">
      <c r="L80" s="116" t="n"/>
      <c r="O80" s="253" t="n"/>
      <c r="P80" s="240" t="n"/>
      <c r="Q80" s="240" t="n"/>
      <c r="R80" s="26" t="n"/>
    </row>
    <row r="81" ht="12.75" customHeight="1">
      <c r="L81" s="254" t="n"/>
      <c r="O81" s="253" t="n"/>
      <c r="P81" s="240" t="n"/>
      <c r="Q81" s="240" t="n"/>
      <c r="R81" s="26" t="n"/>
    </row>
    <row r="82" ht="12.75" customHeight="1">
      <c r="L82" s="116" t="n"/>
      <c r="O82" s="253" t="n"/>
      <c r="P82" s="240" t="n"/>
      <c r="Q82" s="240" t="n"/>
      <c r="R82" s="26" t="n"/>
    </row>
    <row r="83" ht="12.75" customHeight="1">
      <c r="L83" s="254" t="n"/>
      <c r="O83" s="253" t="n"/>
      <c r="P83" s="240" t="n"/>
      <c r="Q83" s="240" t="n"/>
      <c r="R83" s="26" t="n"/>
    </row>
    <row r="84">
      <c r="L84" s="18" t="n"/>
      <c r="M84" s="240" t="n"/>
      <c r="N84" s="240" t="n"/>
      <c r="O84" s="253" t="n"/>
      <c r="P84" s="240" t="n"/>
      <c r="Q84" s="240" t="n"/>
      <c r="R84" s="26" t="n"/>
    </row>
    <row r="85">
      <c r="L85" s="35" t="n"/>
      <c r="M85" s="36" t="n"/>
      <c r="N85" s="240" t="n"/>
      <c r="O85" s="253" t="n"/>
      <c r="P85" s="240" t="n"/>
      <c r="Q85" s="240" t="n"/>
      <c r="R85" s="26" t="n"/>
    </row>
    <row r="86">
      <c r="L86" s="35" t="n"/>
      <c r="M86" s="36" t="n"/>
      <c r="N86" s="240" t="n"/>
      <c r="O86" s="106" t="n"/>
      <c r="P86" s="240" t="n"/>
      <c r="Q86" s="240" t="n"/>
      <c r="R86" s="26" t="n"/>
    </row>
    <row r="87" ht="12.75" customHeight="1">
      <c r="L87" s="18" t="n"/>
      <c r="M87" s="21" t="n"/>
      <c r="N87" s="240" t="n"/>
      <c r="O87" s="106" t="n"/>
      <c r="P87" s="240" t="n"/>
      <c r="Q87" s="240" t="n"/>
      <c r="R87" s="26" t="n"/>
    </row>
    <row r="88" ht="12.75" customHeight="1">
      <c r="L88" s="29" t="n"/>
      <c r="M88" s="240" t="n"/>
      <c r="N88" s="240" t="n"/>
      <c r="O88" s="253" t="n"/>
      <c r="P88" s="240" t="n"/>
      <c r="Q88" s="240" t="n"/>
      <c r="R88" s="26" t="n"/>
    </row>
    <row r="89" ht="12.75" customHeight="1">
      <c r="L89" s="34" t="n"/>
      <c r="M89" s="240" t="n"/>
      <c r="N89" s="240" t="n"/>
      <c r="O89" s="253" t="n"/>
      <c r="P89" s="240" t="n"/>
      <c r="Q89" s="240" t="n"/>
      <c r="R89" s="26" t="n"/>
    </row>
    <row r="90" ht="12.75" customHeight="1">
      <c r="L90" s="18" t="n"/>
      <c r="M90" s="21" t="n"/>
      <c r="N90" s="240" t="n"/>
      <c r="O90" s="253" t="n"/>
      <c r="P90" s="240" t="n"/>
      <c r="Q90" s="240" t="n"/>
      <c r="R90" s="26" t="n"/>
    </row>
    <row r="91" ht="12.75" customHeight="1">
      <c r="L91" s="18" t="n"/>
      <c r="M91" s="21" t="n"/>
      <c r="N91" s="240" t="n"/>
      <c r="O91" s="253" t="n"/>
      <c r="P91" s="240" t="n"/>
      <c r="Q91" s="240" t="n"/>
      <c r="R91" s="26" t="n"/>
    </row>
    <row r="92" ht="12.75" customHeight="1">
      <c r="L92" s="18" t="n"/>
      <c r="M92" s="21" t="n"/>
      <c r="N92" s="240" t="n"/>
      <c r="O92" s="253" t="n"/>
      <c r="P92" s="240" t="n"/>
      <c r="Q92" s="240" t="n"/>
      <c r="R92" s="26" t="n"/>
    </row>
    <row r="93" ht="12.75" customHeight="1">
      <c r="L93" s="54" t="n"/>
      <c r="M93" s="55" t="n"/>
      <c r="N93" s="240" t="n"/>
      <c r="O93" s="253" t="n"/>
      <c r="P93" s="240" t="n"/>
      <c r="Q93" s="240" t="n"/>
      <c r="R93" s="26" t="n"/>
    </row>
    <row r="94">
      <c r="L94" s="29" t="n"/>
      <c r="M94" s="31" t="n"/>
      <c r="N94" s="31" t="n"/>
      <c r="O94" s="240" t="n"/>
      <c r="P94" s="255" t="n"/>
      <c r="Q94" s="250" t="n"/>
      <c r="R94" s="256" t="n"/>
    </row>
    <row r="95">
      <c r="L95" s="109" t="n"/>
      <c r="M95" s="251" t="n"/>
      <c r="N95" s="130" t="n"/>
      <c r="O95" s="130" t="n"/>
      <c r="P95" s="110" t="n"/>
      <c r="Q95" s="110" t="n"/>
      <c r="R95" s="37" t="n"/>
    </row>
    <row r="96">
      <c r="L96" s="45" t="n"/>
      <c r="M96" s="46" t="n"/>
      <c r="N96" s="240" t="n"/>
      <c r="O96" s="240" t="n"/>
      <c r="P96" s="240" t="n"/>
      <c r="Q96" s="21" t="n"/>
      <c r="R96" s="26" t="n"/>
    </row>
    <row r="97">
      <c r="L97" s="45" t="n"/>
      <c r="M97" s="240" t="n"/>
      <c r="N97" s="25" t="n"/>
      <c r="O97" s="21" t="n"/>
      <c r="P97" s="21" t="n"/>
      <c r="Q97" s="21" t="n"/>
      <c r="R97" s="26" t="n"/>
    </row>
    <row r="98">
      <c r="L98" s="34" t="n"/>
      <c r="M98" s="47" t="n"/>
      <c r="N98" s="240" t="n"/>
      <c r="O98" s="240" t="n"/>
      <c r="P98" s="21" t="n"/>
      <c r="Q98" s="21" t="n"/>
      <c r="R98" s="26" t="n"/>
    </row>
    <row r="99">
      <c r="L99" s="45" t="n"/>
      <c r="M99" s="46" t="n"/>
      <c r="N99" s="25" t="n"/>
      <c r="O99" s="21" t="n"/>
      <c r="P99" s="21" t="n"/>
      <c r="Q99" s="21" t="n"/>
      <c r="R99" s="26" t="n"/>
    </row>
    <row r="100">
      <c r="L100" s="34" t="n"/>
      <c r="M100" s="47" t="n"/>
      <c r="N100" s="48" t="n"/>
      <c r="O100" s="240" t="n"/>
      <c r="P100" s="21" t="n"/>
      <c r="Q100" s="21" t="n"/>
      <c r="R100" s="26" t="n"/>
    </row>
    <row r="101">
      <c r="L101" s="45" t="n"/>
      <c r="M101" s="46" t="n"/>
      <c r="N101" s="25" t="n"/>
      <c r="O101" s="21" t="n"/>
      <c r="P101" s="21" t="n"/>
      <c r="Q101" s="240" t="n"/>
      <c r="R101" s="26" t="n"/>
    </row>
    <row r="102">
      <c r="L102" s="29" t="n"/>
      <c r="M102" s="240" t="n"/>
      <c r="N102" s="240" t="n"/>
      <c r="O102" s="240" t="n"/>
      <c r="P102" s="240" t="n"/>
      <c r="Q102" s="240" t="n"/>
      <c r="R102" s="26" t="n"/>
    </row>
    <row r="103">
      <c r="L103" s="109" t="n"/>
      <c r="M103" s="130" t="n"/>
      <c r="N103" s="130" t="n"/>
      <c r="O103" s="130" t="n"/>
      <c r="P103" s="130" t="n"/>
      <c r="Q103" s="110" t="n"/>
      <c r="R103" s="43" t="n"/>
    </row>
    <row r="104">
      <c r="L104" s="18" t="n"/>
      <c r="M104" s="240" t="n"/>
      <c r="N104" s="240" t="n"/>
      <c r="O104" s="240" t="n"/>
      <c r="P104" s="240" t="n"/>
      <c r="Q104" s="21" t="n"/>
      <c r="R104" s="23" t="n"/>
    </row>
    <row r="105">
      <c r="L105" s="39" t="n"/>
      <c r="M105" s="49" t="n"/>
      <c r="N105" s="21" t="n"/>
      <c r="O105" s="240" t="n"/>
      <c r="P105" s="240" t="n"/>
      <c r="Q105" s="21" t="n"/>
      <c r="R105" s="23" t="n"/>
    </row>
    <row r="106">
      <c r="L106" s="39" t="n"/>
      <c r="M106" s="50" t="n"/>
      <c r="N106" s="240" t="n"/>
      <c r="O106" s="240" t="n"/>
      <c r="P106" s="240" t="n"/>
      <c r="Q106" s="21" t="n"/>
      <c r="R106" s="23" t="n"/>
    </row>
    <row r="107">
      <c r="L107" s="18" t="n"/>
      <c r="M107" s="21" t="n"/>
      <c r="N107" s="240" t="n"/>
      <c r="O107" s="240" t="n"/>
      <c r="P107" s="240" t="n"/>
      <c r="Q107" s="21" t="n"/>
      <c r="R107" s="23" t="n"/>
    </row>
    <row r="108">
      <c r="L108" s="18" t="n"/>
      <c r="M108" s="28" t="n"/>
      <c r="N108" s="240" t="n"/>
      <c r="O108" s="240" t="n"/>
      <c r="P108" s="240" t="n"/>
      <c r="Q108" s="21" t="n"/>
      <c r="R108" s="23" t="n"/>
    </row>
    <row r="109">
      <c r="L109" s="18" t="n"/>
      <c r="M109" s="49" t="n"/>
      <c r="N109" s="240" t="n"/>
      <c r="O109" s="21" t="n"/>
      <c r="P109" s="21" t="n"/>
      <c r="Q109" s="21" t="n"/>
      <c r="R109" s="23" t="n"/>
    </row>
    <row r="110" ht="15" customHeight="1">
      <c r="L110" s="18" t="n"/>
      <c r="M110" s="21" t="n"/>
      <c r="N110" s="240" t="n"/>
      <c r="O110" s="51" t="n"/>
      <c r="P110" s="51" t="n"/>
      <c r="Q110" s="51" t="n"/>
      <c r="R110" s="52" t="n"/>
    </row>
    <row r="111" ht="15" customHeight="1">
      <c r="L111" s="111" t="n"/>
      <c r="M111" s="250" t="n"/>
      <c r="N111" s="250" t="n"/>
      <c r="O111" s="250" t="n"/>
      <c r="P111" s="250" t="n"/>
      <c r="Q111" s="32" t="n"/>
      <c r="R111" s="53"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82">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82">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F57" sqref="F57"/>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9.7109375" customWidth="1" style="257" min="13" max="13"/>
    <col width="10" customWidth="1" style="258" min="14" max="14"/>
    <col width="10.7109375" customWidth="1" style="258" min="15" max="15"/>
    <col width="9.5703125"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59"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M2" s="259"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1.505</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0.5673549</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Curta curação</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31.87</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14.528</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58.6</t>
        </is>
      </c>
      <c r="E19" s="174" t="n"/>
      <c r="F19" s="146" t="n"/>
      <c r="G19" s="175" t="inlineStr">
        <is>
          <t>Distância Mínima Entre Eixos de Reatores (DE)</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459.557469</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723.3</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1568 x 1568 x 723</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topo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G61" sqref="G61"/>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"Technical Offer"&amp;" "&amp;W2</f>
        <v/>
      </c>
      <c r="J3" s="70" t="n"/>
      <c r="K3" s="71" t="n"/>
      <c r="M3" s="260" t="n"/>
      <c r="N3" s="257" t="n"/>
      <c r="O3" s="257" t="n"/>
      <c r="P3" s="257" t="n"/>
      <c r="Q3" s="257" t="n"/>
      <c r="R3" s="257" t="n"/>
      <c r="S3" s="257" t="n"/>
      <c r="T3" s="79" t="n"/>
      <c r="U3" s="257" t="n"/>
      <c r="V3" s="257" t="n"/>
    </row>
    <row r="4" ht="12.95" customHeight="1">
      <c r="B4" s="69" t="n"/>
      <c r="C4" s="72" t="inlineStr">
        <is>
          <t>Reference:</t>
        </is>
      </c>
      <c r="D4" s="261">
        <f>O2</f>
        <v/>
      </c>
      <c r="E4" s="64" t="n"/>
      <c r="F4" s="72" t="inlineStr">
        <is>
          <t>Client:</t>
        </is>
      </c>
      <c r="G4" s="262">
        <f>R2</f>
        <v/>
      </c>
      <c r="J4" s="70" t="n"/>
      <c r="K4" s="71" t="n"/>
      <c r="M4" s="263" t="n"/>
      <c r="N4" s="79" t="n"/>
      <c r="O4" s="79" t="n"/>
      <c r="P4" s="79" t="n"/>
      <c r="Q4" s="79" t="n"/>
      <c r="R4" s="79" t="n"/>
      <c r="S4" s="79" t="n"/>
      <c r="T4" s="79" t="n"/>
      <c r="U4" s="257" t="n"/>
      <c r="V4" s="257" t="n"/>
    </row>
    <row r="5" ht="12.95" customHeight="1">
      <c r="B5" s="69" t="n"/>
      <c r="C5" s="151" t="inlineStr">
        <is>
          <t xml:space="preserve">Air Coil(s), type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Electrical Characteristics</t>
        </is>
      </c>
      <c r="G7" s="153" t="inlineStr">
        <is>
          <t>Industry Electrical Testing</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Nominal Inductance</t>
        </is>
      </c>
      <c r="D9" s="264" t="n">
        <v>1.505</v>
      </c>
      <c r="E9" s="163" t="inlineStr">
        <is>
          <t>mH</t>
        </is>
      </c>
      <c r="G9" s="164" t="inlineStr">
        <is>
          <t>Applicable Standard</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Nominal Impedance</t>
        </is>
      </c>
      <c r="D10" s="264" t="n">
        <v>0.5673549</v>
      </c>
      <c r="E10" s="266" t="inlineStr">
        <is>
          <t>Ω</t>
        </is>
      </c>
      <c r="G10" s="164" t="inlineStr">
        <is>
          <t>→ Visual and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Rated Voltage</t>
        </is>
      </c>
      <c r="D11" s="264" t="inlineStr">
        <is>
          <t>34.5</t>
        </is>
      </c>
      <c r="E11" s="163" t="inlineStr">
        <is>
          <t>kV</t>
        </is>
      </c>
      <c r="G11" s="164" t="inlineStr">
        <is>
          <t>→ Measurement of ohmic resistance of the winding.</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Basic Insulation Level (BIL)</t>
        </is>
      </c>
      <c r="D12" s="264" t="inlineStr">
        <is>
          <t>200</t>
        </is>
      </c>
      <c r="E12" s="163" t="inlineStr">
        <is>
          <t>kVp</t>
        </is>
      </c>
      <c r="G12" s="164" t="inlineStr">
        <is>
          <t>→ Reactance measurement.</t>
        </is>
      </c>
      <c r="H12" s="21" t="n"/>
      <c r="I12" s="240" t="n"/>
      <c r="J12" s="165" t="n"/>
      <c r="K12" s="56" t="n"/>
      <c r="N12" s="260" t="n"/>
      <c r="O12" s="89" t="n"/>
      <c r="P12" s="257" t="n"/>
      <c r="Q12" s="257" t="n"/>
      <c r="R12" s="257" t="n"/>
      <c r="S12" s="257" t="n"/>
      <c r="T12" s="79" t="n"/>
      <c r="U12" s="257" t="n"/>
      <c r="V12" s="257" t="n"/>
    </row>
    <row r="13" ht="12.95" customHeight="1">
      <c r="B13" s="59" t="n"/>
      <c r="C13" s="162" t="inlineStr">
        <is>
          <t>Rated Frequency</t>
        </is>
      </c>
      <c r="D13" s="264" t="inlineStr">
        <is>
          <t>60</t>
        </is>
      </c>
      <c r="E13" s="163" t="inlineStr">
        <is>
          <t>Hz</t>
        </is>
      </c>
      <c r="F13" s="146" t="n"/>
      <c r="G13" s="164" t="inlineStr">
        <is>
          <t>→ Measurement of losses at room temperature.</t>
        </is>
      </c>
      <c r="H13" s="21" t="n"/>
      <c r="I13" s="240" t="n"/>
      <c r="J13" s="165" t="n"/>
      <c r="K13" s="56" t="n"/>
      <c r="M13" s="263" t="n"/>
      <c r="N13" s="79" t="n"/>
      <c r="O13" s="79" t="n"/>
      <c r="P13" s="79" t="n"/>
      <c r="Q13" s="79" t="n"/>
      <c r="R13" s="79" t="n"/>
      <c r="S13" s="79" t="n"/>
      <c r="T13" s="79" t="n"/>
      <c r="U13" s="79" t="n"/>
    </row>
    <row r="14" ht="12.95" customHeight="1">
      <c r="B14" s="59" t="n"/>
      <c r="C14" s="162" t="inlineStr">
        <is>
          <t>Tuning Frequency</t>
        </is>
      </c>
      <c r="D14" s="264" t="inlineStr"/>
      <c r="E14" s="163" t="inlineStr">
        <is>
          <t>Hz</t>
        </is>
      </c>
      <c r="F14" s="146" t="n"/>
      <c r="G14" s="164" t="inlineStr">
        <is>
          <t>→ Measurement of inductance and quality factor at tuning frequency.</t>
        </is>
      </c>
      <c r="I14" s="240" t="n"/>
      <c r="J14" s="165" t="n"/>
      <c r="K14" s="56" t="n"/>
      <c r="N14" s="257" t="n"/>
      <c r="O14" s="257" t="n"/>
      <c r="P14" s="79" t="n"/>
      <c r="Q14" s="257" t="n"/>
      <c r="R14" s="257" t="n"/>
    </row>
    <row r="15" ht="12.95" customHeight="1" thickBot="1">
      <c r="B15" s="59" t="n"/>
      <c r="C15" s="162" t="inlineStr">
        <is>
          <t>Rated Current</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Rated Short Time Current Thermal</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Mechanical Short Circuit Current</t>
        </is>
      </c>
      <c r="D17" s="264" t="inlineStr">
        <is>
          <t>31.87</t>
        </is>
      </c>
      <c r="E17" s="163" t="inlineStr">
        <is>
          <t>kAp</t>
        </is>
      </c>
      <c r="F17" s="146" t="n"/>
      <c r="G17" s="153" t="inlineStr">
        <is>
          <t>Magnetic Clearance</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Losses per Phase at 75ºC / Rated Current</t>
        </is>
      </c>
      <c r="D18" s="264" t="n">
        <v>14.528</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Q Factor at 75ºC / Rated Frequency</t>
        </is>
      </c>
      <c r="D19" s="264" t="inlineStr">
        <is>
          <t>58.6</t>
        </is>
      </c>
      <c r="E19" s="174" t="n"/>
      <c r="F19" s="146" t="n"/>
      <c r="G19" s="175" t="inlineStr">
        <is>
          <t>Minimum Distance Between Air Coil Axes</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Q Factor at 75ºC / Tuning Frequency</t>
        </is>
      </c>
      <c r="D20" s="269" t="inlineStr">
        <is>
          <t xml:space="preserve">≥ </t>
        </is>
      </c>
      <c r="E20" s="174" t="inlineStr"/>
      <c r="F20" s="146" t="n"/>
      <c r="G20" s="179" t="inlineStr">
        <is>
          <t>Axial distance from the top / bottom ends to:</t>
        </is>
      </c>
      <c r="H20" s="47" t="n"/>
      <c r="I20" s="240" t="n"/>
      <c r="J20" s="180" t="n"/>
      <c r="K20" s="56" t="n"/>
      <c r="N20" s="260" t="n"/>
      <c r="O20" s="89" t="n"/>
      <c r="P20" s="257" t="n"/>
      <c r="Q20" s="257" t="n"/>
      <c r="R20" s="257" t="n"/>
      <c r="S20" s="257" t="n"/>
      <c r="T20" s="79" t="n"/>
      <c r="U20" s="257" t="n"/>
      <c r="V20" s="257" t="n"/>
    </row>
    <row r="21" ht="12.95" customHeight="1">
      <c r="B21" s="59" t="n"/>
      <c r="C21" s="162" t="inlineStr">
        <is>
          <t>Rated Power</t>
        </is>
      </c>
      <c r="D21" s="264" t="n">
        <v>459.557469</v>
      </c>
      <c r="E21" s="163" t="inlineStr">
        <is>
          <t>kVAr</t>
        </is>
      </c>
      <c r="F21" s="146" t="n"/>
      <c r="G21" s="175" t="inlineStr">
        <is>
          <t>→ Small metal parts not formed in closed loops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Cooling</t>
        </is>
      </c>
      <c r="D22" s="264" t="inlineStr">
        <is>
          <t>A.N.</t>
        </is>
      </c>
      <c r="E22" s="181" t="n"/>
      <c r="F22" s="146" t="n"/>
      <c r="G22" s="179" t="inlineStr">
        <is>
          <t>Radial distance from the Air Coil centerline to:</t>
        </is>
      </c>
      <c r="H22" s="47" t="n"/>
      <c r="I22" s="48" t="n"/>
      <c r="J22" s="180" t="n"/>
      <c r="K22" s="56" t="n"/>
      <c r="N22" s="260" t="n"/>
      <c r="O22" s="89" t="n"/>
      <c r="P22" s="257" t="n"/>
      <c r="Q22" s="257" t="n"/>
      <c r="R22" s="257" t="n"/>
      <c r="S22" s="257" t="n"/>
      <c r="T22" s="79" t="n"/>
      <c r="U22" s="257" t="n"/>
      <c r="V22" s="257" t="n"/>
    </row>
    <row r="23" ht="12.95" customHeight="1">
      <c r="B23" s="59" t="n"/>
      <c r="C23" s="162" t="inlineStr">
        <is>
          <t>Insulation Class</t>
        </is>
      </c>
      <c r="D23" s="264" t="inlineStr">
        <is>
          <t>155</t>
        </is>
      </c>
      <c r="E23" s="270" t="inlineStr">
        <is>
          <t>°C</t>
        </is>
      </c>
      <c r="F23" s="146" t="n"/>
      <c r="G23" s="175" t="inlineStr">
        <is>
          <t>→ Small metal parts not forming closed loops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Air Coil Height Module</t>
        </is>
      </c>
      <c r="D28" s="264" t="n">
        <v>723.3</v>
      </c>
      <c r="E28" s="187" t="inlineStr">
        <is>
          <t>mm</t>
        </is>
      </c>
      <c r="F28" s="21" t="n"/>
      <c r="K28" s="56" t="n"/>
      <c r="N28" s="260" t="n"/>
      <c r="O28" s="89" t="n"/>
      <c r="P28" s="257" t="n"/>
      <c r="Q28" s="257" t="n"/>
      <c r="R28" s="257" t="n"/>
      <c r="S28" s="257" t="n"/>
      <c r="T28" s="79" t="n"/>
      <c r="U28" s="257" t="n"/>
      <c r="V28" s="257" t="n"/>
    </row>
    <row r="29" ht="12.95" customHeight="1">
      <c r="B29" s="59" t="n"/>
      <c r="C29" s="162" t="inlineStr">
        <is>
          <t>Air Coil Diameter</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Foundation Diameter</t>
        </is>
      </c>
      <c r="D30" s="271" t="inlineStr"/>
      <c r="E30" s="187" t="inlineStr">
        <is>
          <t>mm</t>
        </is>
      </c>
      <c r="K30" s="56" t="n"/>
      <c r="M30" s="263" t="n"/>
      <c r="N30" s="79" t="n"/>
      <c r="O30" s="79" t="n"/>
    </row>
    <row r="31" ht="12.95" customHeight="1">
      <c r="B31" s="59" t="n"/>
      <c r="C31" s="162" t="inlineStr">
        <is>
          <t>Weight per Module</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Total Weight</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Environment</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Total height of the three-phase set (")</t>
        </is>
      </c>
      <c r="D34" s="77">
        <f>'PROPOSTA (PT-BR)'!D34</f>
        <v/>
      </c>
      <c r="E34" s="78" t="inlineStr">
        <is>
          <t>"</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'PROPOSTA (PT-BR)'!C35</f>
        <v/>
      </c>
      <c r="D35" s="195" t="n"/>
      <c r="E35" s="196" t="n"/>
      <c r="G35" s="164" t="inlineStr">
        <is>
          <t>Installation</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Maximum Altitude</t>
        </is>
      </c>
      <c r="I36" s="22" t="inlineStr">
        <is>
          <t>1568 x 1568 x 723</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Ambient Temperature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Wind Speed</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Support information</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Insulators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n"/>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n"/>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n"/>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Type of Installation</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Package Dimensions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Note</t>
        </is>
      </c>
      <c r="F53" s="146" t="n"/>
      <c r="G53" s="146" t="n"/>
      <c r="H53" s="215" t="inlineStr">
        <is>
          <t>Package Contents</t>
        </is>
      </c>
      <c r="I53" s="163" t="inlineStr">
        <is>
          <t>1 x Air Coil</t>
        </is>
      </c>
      <c r="K53" s="56" t="n"/>
      <c r="N53" s="92" t="n"/>
      <c r="O53" s="92" t="n"/>
      <c r="P53" s="92" t="n"/>
      <c r="Q53" s="257" t="n"/>
      <c r="R53" s="257" t="n"/>
      <c r="S53" s="257" t="n"/>
      <c r="T53" s="79" t="n"/>
      <c r="U53" s="257" t="n"/>
      <c r="V53" s="257" t="n"/>
    </row>
    <row r="54" ht="12.75" customHeight="1" thickTop="1">
      <c r="B54" s="61" t="n"/>
      <c r="C54" s="216" t="inlineStr">
        <is>
          <t>1 - Air Coil color - Ansi 70 Light Gray.</t>
        </is>
      </c>
      <c r="D54" s="217" t="n"/>
      <c r="E54" s="218" t="n"/>
      <c r="F54" s="146" t="n"/>
      <c r="G54" s="146" t="n"/>
      <c r="H54" s="215" t="inlineStr">
        <is>
          <t>L x W x H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Orientation design for proposal.</t>
        </is>
      </c>
      <c r="E55" s="223" t="n"/>
      <c r="F55" s="146" t="n"/>
      <c r="G55" s="146" t="n"/>
      <c r="H55" s="215" t="inlineStr">
        <is>
          <t>Packing Type:</t>
        </is>
      </c>
      <c r="I55" s="163" t="inlineStr">
        <is>
          <t>Engradado</t>
        </is>
      </c>
      <c r="K55" s="56" t="n"/>
      <c r="N55" s="92" t="n"/>
      <c r="O55" s="92" t="n"/>
      <c r="P55" s="92" t="n"/>
      <c r="Q55" s="257" t="n"/>
      <c r="R55" s="257" t="n"/>
      <c r="S55" s="257" t="n"/>
      <c r="T55" s="79" t="n"/>
      <c r="U55" s="257" t="n"/>
      <c r="V55" s="257" t="n"/>
    </row>
    <row r="56" ht="12.75" customHeight="1">
      <c r="B56" s="61" t="n"/>
      <c r="C56" s="282" t="inlineStr">
        <is>
          <t>3 - Location of the terminals can be modified to meet the customer's specification.</t>
        </is>
      </c>
      <c r="E56" s="283" t="n"/>
      <c r="F56" s="146" t="n"/>
      <c r="G56" s="146" t="n"/>
      <c r="H56" s="215" t="inlineStr">
        <is>
          <t>Gross weight (kg):</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Number of Packing</t>
        </is>
      </c>
      <c r="I57" s="226">
        <f>N55</f>
        <v/>
      </c>
      <c r="K57" s="56" t="n"/>
      <c r="M57" s="263" t="n"/>
      <c r="N57" s="79" t="n"/>
      <c r="O57" s="92" t="n"/>
      <c r="P57" s="92" t="n"/>
      <c r="Q57" s="257" t="n"/>
      <c r="R57" s="257" t="n"/>
      <c r="S57" s="257" t="n"/>
      <c r="T57" s="79" t="n"/>
      <c r="U57" s="257" t="n"/>
      <c r="V57" s="257" t="n"/>
    </row>
    <row r="58" ht="12.75" customHeight="1" thickBot="1">
      <c r="B58" s="61" t="n"/>
      <c r="C58" s="286" t="inlineStr">
        <is>
          <t>4 - Dimensions in mm</t>
        </is>
      </c>
      <c r="E58" s="283" t="n"/>
      <c r="H58" s="227" t="n"/>
      <c r="I58" s="228" t="n"/>
      <c r="K58" s="56" t="n"/>
      <c r="N58" s="92" t="n"/>
      <c r="O58" s="92" t="n"/>
      <c r="P58" s="92" t="n"/>
      <c r="Q58" s="257" t="n"/>
      <c r="R58" s="257" t="n"/>
      <c r="S58" s="257" t="n"/>
      <c r="T58" s="79" t="n"/>
      <c r="U58" s="257" t="n"/>
      <c r="V58" s="257" t="n"/>
    </row>
    <row r="59" ht="12.75" customHeight="1" thickBot="1" thickTop="1">
      <c r="B59" s="61" t="n"/>
      <c r="C59" s="287" t="n"/>
      <c r="D59" s="288" t="n"/>
      <c r="E59" s="289" t="n"/>
      <c r="K59" s="56" t="n"/>
      <c r="N59" s="92" t="n"/>
      <c r="O59" s="92" t="n"/>
      <c r="P59" s="92" t="n"/>
      <c r="Q59" s="257" t="n"/>
      <c r="R59" s="257" t="n"/>
      <c r="S59" s="257" t="n"/>
      <c r="T59" s="79" t="n"/>
      <c r="U59" s="257" t="n"/>
      <c r="V59" s="257" t="n"/>
    </row>
    <row r="60" ht="15.75" customHeight="1" thickTop="1">
      <c r="B60" s="61" t="n"/>
      <c r="C60" s="21" t="n"/>
      <c r="K60" s="56" t="n"/>
      <c r="M60" s="263" t="n"/>
      <c r="R60" s="257" t="n"/>
      <c r="S60" s="257" t="n"/>
      <c r="T60" s="79" t="n"/>
      <c r="U60" s="257" t="n"/>
      <c r="V60" s="257" t="n"/>
    </row>
    <row r="61" ht="15" customHeight="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Date:</t>
        </is>
      </c>
      <c r="K64" s="75">
        <f>TODAY()</f>
        <v/>
      </c>
      <c r="N64" s="260" t="n"/>
      <c r="O64" s="89" t="n"/>
      <c r="R64" s="257" t="n"/>
      <c r="S64" s="257" t="n"/>
      <c r="T64" s="79" t="n"/>
      <c r="U64" s="257" t="n"/>
      <c r="V64" s="257" t="n"/>
    </row>
    <row r="65" ht="15.75" customHeight="1" thickBot="1">
      <c r="B65" s="142" t="inlineStr">
        <is>
          <t xml:space="preserve">Commercial +55 41 3167-4000 or 4002                    Engineering +55 41 3167-4016        </t>
        </is>
      </c>
      <c r="E65" s="141" t="inlineStr">
        <is>
          <t>www.bree.com.br                           reativos@bree.com.br</t>
        </is>
      </c>
      <c r="H65" s="143" t="inlineStr">
        <is>
          <t>Street Pref. Domingos Mocelin Neto, 157                                                  Zip Code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N19" sqref="N19"/>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1.505</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0.5673549</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Curto-circuito Térmica / Duração</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31.87</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14.528</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58.6</t>
        </is>
      </c>
      <c r="E19" s="174" t="n"/>
      <c r="F19" s="146" t="n"/>
      <c r="G19" s="175" t="inlineStr">
        <is>
          <t>Distância Mínima Entre Eixos de Reatores (DE)</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459.557469</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723.3</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1568 x 1568 x 723</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Base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C3:I3"/>
    <mergeCell ref="G4:I4"/>
    <mergeCell ref="C5:I5"/>
    <mergeCell ref="G33:H33"/>
    <mergeCell ref="G41:H41"/>
    <mergeCell ref="C35:C50"/>
    <mergeCell ref="M54:M55"/>
    <mergeCell ref="M57:M58"/>
    <mergeCell ref="M60:M61"/>
    <mergeCell ref="M41:M42"/>
    <mergeCell ref="M44:M45"/>
    <mergeCell ref="M47:M52"/>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C56:E57"/>
    <mergeCell ref="C58:E59"/>
    <mergeCell ref="B65:D67"/>
    <mergeCell ref="E65:G67"/>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2022-12-21T19:13:48Z</dcterms:modified>
  <cp:lastModifiedBy>Felipe Franchi Pires</cp:lastModifiedBy>
  <cp:lastPrinted>2022-03-17T11:45:25Z</cp:lastPrinted>
</cp:coreProperties>
</file>