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PROPOSTA (PT-BR)" sheetId="2" state="visible" r:id="rId2"/>
    <sheet name="PROPOSTA (EN-US)" sheetId="3" state="visible" r:id="rId3"/>
    <sheet name="PROPOSTA (ES-E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'PROPOSTA (PT-BR)'!$B$2:$K$69</definedName>
    <definedName name="_xlnm.Print_Area" localSheetId="2">'PROPOSTA (EN-US)'!$B$2:$K$69</definedName>
    <definedName name="_xlnm.Print_Area" localSheetId="3">'PROPOSTA (ES-ES)'!$B$2:$K$69</definedName>
  </definedNames>
  <calcPr calcId="181029" fullCalcOnLoad="1"/>
</workbook>
</file>

<file path=xl/styles.xml><?xml version="1.0" encoding="utf-8"?>
<styleSheet xmlns="http://schemas.openxmlformats.org/spreadsheetml/2006/main">
  <numFmts count="5">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4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Calibri"/>
      <family val="2"/>
      <sz val="10"/>
      <scheme val="minor"/>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10"/>
      <scheme val="minor"/>
    </font>
    <font>
      <name val="Calibri"/>
      <family val="2"/>
      <b val="1"/>
      <color theme="0"/>
      <sz val="16"/>
      <scheme val="minor"/>
    </font>
    <font>
      <name val="Calibri"/>
      <family val="2"/>
      <color theme="10"/>
      <sz val="11"/>
      <u val="single"/>
      <scheme val="minor"/>
    </font>
    <font>
      <name val="Calibri"/>
      <family val="2"/>
      <b val="1"/>
      <sz val="10"/>
      <scheme val="minor"/>
    </font>
    <font>
      <name val="Calibri"/>
      <family val="2"/>
      <b val="1"/>
      <color theme="0"/>
      <sz val="9"/>
      <scheme val="minor"/>
    </font>
    <font>
      <name val="Arial"/>
      <family val="2"/>
      <b val="1"/>
      <color theme="0"/>
      <sz val="10"/>
    </font>
    <font>
      <name val="Arial"/>
      <family val="2"/>
      <sz val="13"/>
    </font>
    <font>
      <name val="Arial"/>
      <family val="2"/>
      <sz val="11"/>
    </font>
    <font>
      <name val="Arial"/>
      <family val="2"/>
      <sz val="12"/>
    </font>
    <font>
      <name val="Calibri"/>
      <family val="2"/>
      <sz val="11"/>
      <scheme val="minor"/>
    </font>
    <font>
      <name val="Calibri"/>
      <family val="2"/>
      <b val="1"/>
      <color rgb="FF002060"/>
      <sz val="11"/>
      <scheme val="minor"/>
    </font>
    <font>
      <name val="Arial"/>
      <family val="2"/>
      <b val="1"/>
      <color theme="0"/>
      <sz val="11"/>
    </font>
    <font>
      <name val="Arial"/>
      <family val="2"/>
      <b val="1"/>
      <color theme="3"/>
      <sz val="10"/>
    </font>
    <font>
      <name val="Arial"/>
      <family val="2"/>
      <sz val="7"/>
    </font>
  </fonts>
  <fills count="39">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s>
  <borders count="3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s>
  <cellStyleXfs count="71">
    <xf numFmtId="0" fontId="1" fillId="0" borderId="0"/>
    <xf numFmtId="0" fontId="3" fillId="0" borderId="0"/>
    <xf numFmtId="9" fontId="3" fillId="0" borderId="0"/>
    <xf numFmtId="0" fontId="3" fillId="0" borderId="0"/>
    <xf numFmtId="0" fontId="9" fillId="0" borderId="0"/>
    <xf numFmtId="0" fontId="10" fillId="0" borderId="22"/>
    <xf numFmtId="0" fontId="11" fillId="0" borderId="23"/>
    <xf numFmtId="0" fontId="12" fillId="0" borderId="24"/>
    <xf numFmtId="0" fontId="12" fillId="0" borderId="0"/>
    <xf numFmtId="0" fontId="13" fillId="3" borderId="0"/>
    <xf numFmtId="0" fontId="14" fillId="4" borderId="0"/>
    <xf numFmtId="0" fontId="15" fillId="5" borderId="0"/>
    <xf numFmtId="0" fontId="16" fillId="6" borderId="25"/>
    <xf numFmtId="0" fontId="17" fillId="7" borderId="26"/>
    <xf numFmtId="0" fontId="18" fillId="7" borderId="25"/>
    <xf numFmtId="0" fontId="19" fillId="0" borderId="27"/>
    <xf numFmtId="0" fontId="20" fillId="8" borderId="28"/>
    <xf numFmtId="0" fontId="21" fillId="0" borderId="0"/>
    <xf numFmtId="0" fontId="1" fillId="9" borderId="29"/>
    <xf numFmtId="0" fontId="22" fillId="0" borderId="0"/>
    <xf numFmtId="0" fontId="2" fillId="0" borderId="30"/>
    <xf numFmtId="0" fontId="23" fillId="10" borderId="0"/>
    <xf numFmtId="0" fontId="1" fillId="11" borderId="0"/>
    <xf numFmtId="0" fontId="1" fillId="12" borderId="0"/>
    <xf numFmtId="0" fontId="23" fillId="13" borderId="0"/>
    <xf numFmtId="0" fontId="23" fillId="14" borderId="0"/>
    <xf numFmtId="0" fontId="1" fillId="15" borderId="0"/>
    <xf numFmtId="0" fontId="1" fillId="16" borderId="0"/>
    <xf numFmtId="0" fontId="23" fillId="17" borderId="0"/>
    <xf numFmtId="0" fontId="23" fillId="18" borderId="0"/>
    <xf numFmtId="0" fontId="1" fillId="19" borderId="0"/>
    <xf numFmtId="0" fontId="1" fillId="20" borderId="0"/>
    <xf numFmtId="0" fontId="23" fillId="21" borderId="0"/>
    <xf numFmtId="0" fontId="23" fillId="22" borderId="0"/>
    <xf numFmtId="0" fontId="1" fillId="23" borderId="0"/>
    <xf numFmtId="0" fontId="1" fillId="24" borderId="0"/>
    <xf numFmtId="0" fontId="23" fillId="25" borderId="0"/>
    <xf numFmtId="0" fontId="23" fillId="26" borderId="0"/>
    <xf numFmtId="0" fontId="1" fillId="27" borderId="0"/>
    <xf numFmtId="0" fontId="1" fillId="28" borderId="0"/>
    <xf numFmtId="0" fontId="23" fillId="29" borderId="0"/>
    <xf numFmtId="0" fontId="23" fillId="30" borderId="0"/>
    <xf numFmtId="0" fontId="1" fillId="31" borderId="0"/>
    <xf numFmtId="0" fontId="1" fillId="32" borderId="0"/>
    <xf numFmtId="0" fontId="23" fillId="33" borderId="0"/>
    <xf numFmtId="0" fontId="24" fillId="0" borderId="0"/>
    <xf numFmtId="0" fontId="3" fillId="0" borderId="0"/>
    <xf numFmtId="167" fontId="3" fillId="0" borderId="0"/>
    <xf numFmtId="9" fontId="3" fillId="0" borderId="0"/>
    <xf numFmtId="43" fontId="3" fillId="0" borderId="0"/>
    <xf numFmtId="165" fontId="29" fillId="0" borderId="0"/>
    <xf numFmtId="0" fontId="32" fillId="0" borderId="0"/>
    <xf numFmtId="168" fontId="1" fillId="0" borderId="0"/>
    <xf numFmtId="0" fontId="33" fillId="0" borderId="0"/>
    <xf numFmtId="0" fontId="3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0" fontId="37"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24">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11" applyAlignment="1" pivotButton="0" quotePrefix="0" xfId="1">
      <alignment horizontal="right" vertical="center" textRotation="90"/>
    </xf>
    <xf numFmtId="0" fontId="6" fillId="2" borderId="2" applyAlignment="1" pivotButton="0" quotePrefix="0" xfId="1">
      <alignment horizontal="center" vertical="center"/>
    </xf>
    <xf numFmtId="0" fontId="3" fillId="2" borderId="6" pivotButton="0" quotePrefix="0" xfId="1"/>
    <xf numFmtId="0" fontId="3" fillId="2" borderId="31" pivotButton="0" quotePrefix="0" xfId="1"/>
    <xf numFmtId="0" fontId="3" fillId="2" borderId="7"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0" applyAlignment="1" pivotButton="0" quotePrefix="0" xfId="1">
      <alignment vertical="center"/>
    </xf>
    <xf numFmtId="2" fontId="6" fillId="2" borderId="19" applyAlignment="1" pivotButton="0" quotePrefix="0" xfId="1">
      <alignment horizontal="right" vertical="center"/>
    </xf>
    <xf numFmtId="0" fontId="6" fillId="2" borderId="19" applyAlignment="1" pivotButton="0" quotePrefix="0" xfId="1">
      <alignment vertical="center"/>
    </xf>
    <xf numFmtId="0" fontId="6" fillId="2" borderId="19" applyAlignment="1" pivotButton="0" quotePrefix="0" xfId="1">
      <alignment horizontal="left" vertical="center"/>
    </xf>
    <xf numFmtId="1" fontId="6" fillId="2" borderId="19" applyAlignment="1" pivotButton="0" quotePrefix="0" xfId="1">
      <alignment horizontal="right" vertical="center"/>
    </xf>
    <xf numFmtId="0" fontId="6" fillId="2" borderId="18" applyAlignment="1" pivotButton="0" quotePrefix="0" xfId="1">
      <alignment vertical="center"/>
    </xf>
    <xf numFmtId="0" fontId="6" fillId="2" borderId="3"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11"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11"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3" applyAlignment="1" pivotButton="0" quotePrefix="0" xfId="1">
      <alignment vertical="center"/>
    </xf>
    <xf numFmtId="0" fontId="6" fillId="2" borderId="1" applyAlignment="1" pivotButton="0" quotePrefix="0" xfId="1">
      <alignment vertical="center"/>
    </xf>
    <xf numFmtId="0" fontId="3" fillId="2" borderId="2" applyAlignment="1" pivotButton="0" quotePrefix="0" xfId="1">
      <alignment vertical="center"/>
    </xf>
    <xf numFmtId="0" fontId="6" fillId="2" borderId="2" applyAlignment="1" pivotButton="0" quotePrefix="0" xfId="1">
      <alignment vertical="center"/>
    </xf>
    <xf numFmtId="0" fontId="6" fillId="2" borderId="10" applyAlignment="1" pivotButton="0" quotePrefix="0" xfId="1">
      <alignment vertical="center"/>
    </xf>
    <xf numFmtId="0" fontId="7" fillId="2" borderId="3" applyAlignment="1" pivotButton="0" quotePrefix="0" xfId="1">
      <alignment vertical="center"/>
    </xf>
    <xf numFmtId="0" fontId="28" fillId="2" borderId="3" applyAlignment="1" pivotButton="0" quotePrefix="0" xfId="1">
      <alignment vertical="center"/>
    </xf>
    <xf numFmtId="1" fontId="28" fillId="2" borderId="0" applyAlignment="1" pivotButton="0" quotePrefix="0" xfId="1">
      <alignment horizontal="left" vertical="center"/>
    </xf>
    <xf numFmtId="0" fontId="3" fillId="2" borderId="18" applyAlignment="1" pivotButton="0" quotePrefix="0" xfId="1">
      <alignment vertical="center"/>
    </xf>
    <xf numFmtId="0" fontId="7" fillId="2" borderId="20" applyAlignment="1" pivotButton="0" quotePrefix="0" xfId="1">
      <alignment vertical="center"/>
    </xf>
    <xf numFmtId="0" fontId="6" fillId="2" borderId="3" applyAlignment="1" pivotButton="0" quotePrefix="0" xfId="1">
      <alignment horizontal="left" vertical="center"/>
    </xf>
    <xf numFmtId="0" fontId="3" fillId="2" borderId="0" applyAlignment="1" pivotButton="0" quotePrefix="0" xfId="1">
      <alignment horizontal="right" vertical="center"/>
    </xf>
    <xf numFmtId="0" fontId="3" fillId="34" borderId="31" pivotButton="0" quotePrefix="0" xfId="1"/>
    <xf numFmtId="0" fontId="3" fillId="2" borderId="0" pivotButton="0" quotePrefix="0" xfId="1"/>
    <xf numFmtId="0" fontId="6" fillId="2" borderId="0" applyAlignment="1" pivotButton="0" quotePrefix="0" xfId="1">
      <alignment vertical="center"/>
    </xf>
    <xf numFmtId="0" fontId="6" fillId="2" borderId="11" applyAlignment="1" pivotButton="0" quotePrefix="0" xfId="1">
      <alignment vertical="center"/>
    </xf>
    <xf numFmtId="0" fontId="7" fillId="2" borderId="19" applyAlignment="1" pivotButton="0" quotePrefix="0" xfId="1">
      <alignment vertical="center"/>
    </xf>
    <xf numFmtId="0" fontId="7" fillId="2" borderId="18" applyAlignment="1" pivotButton="0" quotePrefix="0" xfId="1">
      <alignment vertical="center"/>
    </xf>
    <xf numFmtId="0" fontId="3" fillId="2" borderId="19" applyAlignment="1" pivotButton="0" quotePrefix="0" xfId="1">
      <alignment vertical="center"/>
    </xf>
    <xf numFmtId="0" fontId="3" fillId="2" borderId="0" pivotButton="0" quotePrefix="0" xfId="1"/>
    <xf numFmtId="49" fontId="6" fillId="2" borderId="3"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11" applyAlignment="1" pivotButton="0" quotePrefix="0" xfId="0">
      <alignment vertical="center" wrapText="1"/>
    </xf>
    <xf numFmtId="14" fontId="6" fillId="2" borderId="10" applyAlignment="1" pivotButton="0" quotePrefix="0" xfId="1">
      <alignment horizontal="left" vertical="center"/>
    </xf>
    <xf numFmtId="0" fontId="31" fillId="2" borderId="3" applyAlignment="1" pivotButton="0" quotePrefix="0" xfId="1">
      <alignment vertical="center"/>
    </xf>
    <xf numFmtId="0" fontId="31" fillId="2" borderId="0" applyAlignment="1" pivotButton="0" quotePrefix="0" xfId="1">
      <alignment vertical="center"/>
    </xf>
    <xf numFmtId="0" fontId="3" fillId="2" borderId="14" pivotButton="0" quotePrefix="0" xfId="1"/>
    <xf numFmtId="0" fontId="3" fillId="2" borderId="0" pivotButton="0" quotePrefix="0" xfId="1"/>
    <xf numFmtId="0" fontId="5" fillId="2" borderId="11" applyAlignment="1" pivotButton="0" quotePrefix="0" xfId="1">
      <alignment horizontal="right" vertical="center" textRotation="90"/>
    </xf>
    <xf numFmtId="0" fontId="7" fillId="2" borderId="20" applyAlignment="1" pivotButton="0" quotePrefix="0" xfId="1">
      <alignment vertical="center"/>
    </xf>
    <xf numFmtId="0" fontId="3" fillId="2" borderId="19" applyAlignment="1" pivotButton="0" quotePrefix="0" xfId="1">
      <alignment vertical="center"/>
    </xf>
    <xf numFmtId="0" fontId="5" fillId="2" borderId="0" applyAlignment="1" pivotButton="0" quotePrefix="0" xfId="1">
      <alignment horizontal="right" vertical="center" textRotation="90"/>
    </xf>
    <xf numFmtId="0" fontId="6" fillId="2" borderId="0" applyAlignment="1" pivotButton="0" quotePrefix="0" xfId="1">
      <alignment horizontal="right" vertical="center"/>
    </xf>
    <xf numFmtId="1" fontId="6" fillId="2" borderId="0" applyAlignment="1" pivotButton="0" quotePrefix="0" xfId="1">
      <alignment horizontal="right" vertical="center"/>
    </xf>
    <xf numFmtId="0" fontId="31" fillId="2" borderId="0" applyAlignment="1" pivotButton="0" quotePrefix="0" xfId="1">
      <alignment vertical="center"/>
    </xf>
    <xf numFmtId="0" fontId="35" fillId="37" borderId="0" applyAlignment="1" pivotButton="0" quotePrefix="0" xfId="1">
      <alignment vertical="center"/>
    </xf>
    <xf numFmtId="0" fontId="7" fillId="2" borderId="0" applyAlignment="1" pivotButton="0" quotePrefix="0" xfId="1">
      <alignment vertical="center"/>
    </xf>
    <xf numFmtId="0" fontId="3" fillId="2" borderId="0" applyAlignment="1" pivotButton="0" quotePrefix="0" xfId="1">
      <alignment horizontal="left"/>
    </xf>
    <xf numFmtId="0" fontId="3" fillId="2" borderId="0" applyAlignment="1" pivotButton="0" quotePrefix="0" xfId="1">
      <alignment horizontal="left" vertical="center"/>
    </xf>
    <xf numFmtId="0" fontId="3" fillId="2" borderId="5" applyAlignment="1" pivotButton="0" quotePrefix="0" xfId="1">
      <alignment vertical="center"/>
    </xf>
    <xf numFmtId="0" fontId="6" fillId="2" borderId="14" applyAlignment="1" pivotButton="0" quotePrefix="0" xfId="1">
      <alignment vertical="center"/>
    </xf>
    <xf numFmtId="0" fontId="3" fillId="2" borderId="5" pivotButton="0" quotePrefix="0" xfId="1"/>
    <xf numFmtId="0" fontId="3" fillId="2" borderId="14" pivotButton="0" quotePrefix="0" xfId="1"/>
    <xf numFmtId="0" fontId="0" fillId="2" borderId="0" applyAlignment="1" pivotButton="0" quotePrefix="0" xfId="0">
      <alignment vertical="center" textRotation="90"/>
    </xf>
    <xf numFmtId="0" fontId="3" fillId="36" borderId="0" pivotButton="0" quotePrefix="0" xfId="1"/>
    <xf numFmtId="0" fontId="35" fillId="36" borderId="0" applyAlignment="1" pivotButton="0" quotePrefix="0" xfId="1">
      <alignment vertical="center"/>
    </xf>
    <xf numFmtId="0" fontId="3" fillId="36" borderId="0" applyAlignment="1" pivotButton="0" quotePrefix="0" xfId="1">
      <alignment vertical="center"/>
    </xf>
    <xf numFmtId="0" fontId="35" fillId="35" borderId="0" applyAlignment="1" pivotButton="0" quotePrefix="0" xfId="1">
      <alignment vertical="center"/>
    </xf>
    <xf numFmtId="0" fontId="26" fillId="35" borderId="0" applyAlignment="1" pivotButton="0" quotePrefix="0" xfId="1">
      <alignment vertical="center"/>
    </xf>
    <xf numFmtId="0" fontId="3" fillId="35" borderId="15" pivotButton="0" quotePrefix="0" xfId="1"/>
    <xf numFmtId="0" fontId="3" fillId="35" borderId="17" applyAlignment="1" pivotButton="0" quotePrefix="0" xfId="1">
      <alignment vertical="center"/>
    </xf>
    <xf numFmtId="0" fontId="3" fillId="35" borderId="16" applyAlignment="1" pivotButton="0" quotePrefix="0" xfId="1">
      <alignment vertical="center"/>
    </xf>
    <xf numFmtId="0" fontId="3" fillId="35" borderId="16" pivotButton="0" quotePrefix="0" xfId="1"/>
    <xf numFmtId="0" fontId="26" fillId="35" borderId="5" applyAlignment="1" pivotButton="0" quotePrefix="0" xfId="1">
      <alignment vertical="center"/>
    </xf>
    <xf numFmtId="0" fontId="26" fillId="35" borderId="0" pivotButton="0" quotePrefix="0" xfId="1"/>
    <xf numFmtId="0" fontId="26" fillId="35" borderId="14" pivotButton="0" quotePrefix="0" xfId="1"/>
    <xf numFmtId="0" fontId="35" fillId="35" borderId="0" applyAlignment="1" pivotButton="0" quotePrefix="0" xfId="1">
      <alignment horizontal="right" vertical="center"/>
    </xf>
    <xf numFmtId="0" fontId="26" fillId="2" borderId="0" pivotButton="0" quotePrefix="0" xfId="1"/>
    <xf numFmtId="0" fontId="26" fillId="2" borderId="5" pivotButton="0" quotePrefix="0" xfId="1"/>
    <xf numFmtId="14" fontId="35" fillId="36" borderId="14" applyAlignment="1" pivotButton="0" quotePrefix="0" xfId="1">
      <alignment horizontal="left" vertical="center"/>
    </xf>
    <xf numFmtId="0" fontId="28" fillId="2" borderId="0" applyAlignment="1" pivotButton="0" quotePrefix="0" xfId="1">
      <alignment vertical="center"/>
    </xf>
    <xf numFmtId="0" fontId="28" fillId="2" borderId="0" applyAlignment="1" pivotButton="0" quotePrefix="0" xfId="1">
      <alignment horizontal="right" vertical="center"/>
    </xf>
    <xf numFmtId="0" fontId="28" fillId="2" borderId="0" applyAlignment="1" pivotButton="0" quotePrefix="0" xfId="1">
      <alignment horizontal="left" vertical="center"/>
    </xf>
    <xf numFmtId="0" fontId="35" fillId="36" borderId="0" applyAlignment="1" pivotButton="0" quotePrefix="0" xfId="1">
      <alignment horizontal="right" vertical="center"/>
    </xf>
    <xf numFmtId="1" fontId="6" fillId="0" borderId="0" applyAlignment="1" pivotButton="0" quotePrefix="0" xfId="1">
      <alignment vertical="center"/>
    </xf>
    <xf numFmtId="0" fontId="6" fillId="2" borderId="0" applyAlignment="1" pivotButton="0" quotePrefix="0" xfId="1">
      <alignment horizontal="left" vertical="center"/>
    </xf>
    <xf numFmtId="0" fontId="0" fillId="2" borderId="0" applyAlignment="1" pivotButton="0" quotePrefix="0" xfId="0">
      <alignment horizontal="left" vertical="center"/>
    </xf>
    <xf numFmtId="0" fontId="35" fillId="2" borderId="0" applyAlignment="1" pivotButton="0" quotePrefix="0" xfId="1">
      <alignment vertical="center"/>
    </xf>
    <xf numFmtId="0" fontId="37" fillId="2" borderId="0" pivotButton="0" quotePrefix="0" xfId="64"/>
    <xf numFmtId="0" fontId="35" fillId="2" borderId="0" pivotButton="0" quotePrefix="0" xfId="0"/>
    <xf numFmtId="0" fontId="38" fillId="2" borderId="0" pivotButton="0" quotePrefix="0" xfId="1"/>
    <xf numFmtId="0" fontId="25" fillId="2" borderId="0" pivotButton="0" quotePrefix="0" xfId="1"/>
    <xf numFmtId="165" fontId="6" fillId="2" borderId="0" applyAlignment="1" pivotButton="0" quotePrefix="0" xfId="1">
      <alignment horizontal="right" vertical="center"/>
    </xf>
    <xf numFmtId="165" fontId="6" fillId="2" borderId="0" applyAlignment="1" pivotButton="0" quotePrefix="0" xfId="1">
      <alignment horizontal="center" vertical="center"/>
    </xf>
    <xf numFmtId="165" fontId="3" fillId="2" borderId="0" applyAlignment="1" pivotButton="0" quotePrefix="0" xfId="50">
      <alignment vertical="center"/>
    </xf>
    <xf numFmtId="165" fontId="3" fillId="2" borderId="0" applyAlignment="1" pivotButton="0" quotePrefix="0" xfId="50">
      <alignment horizontal="left" vertical="center"/>
    </xf>
    <xf numFmtId="165" fontId="41" fillId="2" borderId="0" applyAlignment="1" pivotButton="0" quotePrefix="0" xfId="50">
      <alignment vertical="center"/>
    </xf>
    <xf numFmtId="0" fontId="0" fillId="2" borderId="0" applyAlignment="1" pivotButton="0" quotePrefix="1" xfId="0">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0" fontId="44" fillId="2" borderId="0" applyAlignment="1" pivotButton="0" quotePrefix="0" xfId="0">
      <alignment horizontal="left" vertical="center"/>
    </xf>
    <xf numFmtId="0" fontId="3" fillId="2" borderId="0" applyAlignment="1" applyProtection="1" pivotButton="0" quotePrefix="0" xfId="0">
      <alignment horizontal="left" vertical="center"/>
      <protection locked="0" hidden="0"/>
    </xf>
    <xf numFmtId="0" fontId="3" fillId="2" borderId="0" applyAlignment="1" pivotButton="0" quotePrefix="0" xfId="0">
      <alignment horizontal="left" vertical="center"/>
    </xf>
    <xf numFmtId="0" fontId="45" fillId="2" borderId="0" applyAlignment="1" pivotButton="0" quotePrefix="0" xfId="0">
      <alignment horizontal="center" vertical="center"/>
    </xf>
    <xf numFmtId="165" fontId="46" fillId="2" borderId="0" applyAlignment="1" pivotButton="0" quotePrefix="0" xfId="50">
      <alignment horizontal="center" vertical="center"/>
    </xf>
    <xf numFmtId="0" fontId="47" fillId="2" borderId="0" applyAlignment="1" pivotButton="0" quotePrefix="0" xfId="3">
      <alignment horizontal="center"/>
    </xf>
    <xf numFmtId="0" fontId="5" fillId="2" borderId="0" applyAlignment="1" pivotButton="0" quotePrefix="0" xfId="1">
      <alignment horizontal="left" vertical="center" textRotation="90"/>
    </xf>
    <xf numFmtId="165" fontId="40" fillId="2" borderId="0" applyAlignment="1" pivotButton="0" quotePrefix="0" xfId="50">
      <alignment vertical="center" wrapText="1"/>
    </xf>
    <xf numFmtId="165" fontId="6" fillId="38" borderId="0" applyAlignment="1" pivotButton="0" quotePrefix="0" xfId="1">
      <alignment horizontal="right" vertical="center"/>
    </xf>
    <xf numFmtId="0" fontId="6" fillId="38" borderId="0" applyAlignment="1" pivotButton="0" quotePrefix="0" xfId="1">
      <alignment horizontal="left" vertical="center"/>
    </xf>
    <xf numFmtId="165" fontId="6" fillId="38" borderId="0" applyAlignment="1" pivotButton="0" quotePrefix="0" xfId="1">
      <alignment horizontal="left" vertical="center"/>
    </xf>
    <xf numFmtId="1" fontId="6" fillId="38" borderId="0" applyAlignment="1" pivotButton="0" quotePrefix="0" xfId="1">
      <alignment horizontal="left" vertical="center"/>
    </xf>
    <xf numFmtId="14" fontId="35" fillId="38" borderId="14" applyAlignment="1" pivotButton="0" quotePrefix="0" xfId="1">
      <alignment horizontal="left" vertical="center"/>
    </xf>
    <xf numFmtId="164" fontId="6" fillId="2" borderId="0" applyAlignment="1" pivotButton="0" quotePrefix="0" xfId="1">
      <alignment horizontal="left" vertical="center"/>
    </xf>
    <xf numFmtId="165" fontId="7" fillId="38" borderId="0" applyAlignment="1" pivotButton="0" quotePrefix="0" xfId="1">
      <alignment horizontal="left" vertical="center" shrinkToFit="1"/>
    </xf>
    <xf numFmtId="165" fontId="35" fillId="38" borderId="0" applyAlignment="1" pivotButton="0" quotePrefix="0" xfId="1">
      <alignment vertical="center"/>
    </xf>
    <xf numFmtId="166" fontId="6" fillId="2" borderId="0" applyAlignment="1" pivotButton="0" quotePrefix="0" xfId="1">
      <alignment horizontal="righ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0" fontId="7"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9" applyAlignment="1" pivotButton="0" quotePrefix="0" xfId="1">
      <alignment horizontal="center" vertical="center"/>
    </xf>
    <xf numFmtId="0" fontId="8" fillId="2" borderId="21" applyAlignment="1" pivotButton="0" quotePrefix="0" xfId="1">
      <alignment horizontal="center" vertical="center"/>
    </xf>
    <xf numFmtId="0" fontId="8" fillId="2" borderId="4" applyAlignment="1" pivotButton="0" quotePrefix="0" xfId="1">
      <alignment horizontal="center" vertical="center"/>
    </xf>
    <xf numFmtId="0" fontId="8" fillId="2" borderId="9"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9" applyAlignment="1" pivotButton="0" quotePrefix="0" xfId="1">
      <alignment horizontal="center" vertical="center"/>
    </xf>
    <xf numFmtId="0" fontId="7" fillId="2" borderId="19" applyAlignment="1" pivotButton="0" quotePrefix="0" xfId="1">
      <alignment horizontal="center" vertical="center"/>
    </xf>
    <xf numFmtId="0" fontId="7"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9" applyAlignment="1" pivotButton="0" quotePrefix="0" xfId="0">
      <alignment vertical="center" shrinkToFit="1"/>
    </xf>
    <xf numFmtId="0" fontId="5" fillId="2" borderId="11" applyAlignment="1" pivotButton="0" quotePrefix="0" xfId="1">
      <alignment horizontal="right" vertical="center" textRotation="90"/>
    </xf>
    <xf numFmtId="0" fontId="0" fillId="2" borderId="11" applyAlignment="1" pivotButton="0" quotePrefix="0" xfId="0">
      <alignment horizontal="right" vertical="center" textRotation="90"/>
    </xf>
    <xf numFmtId="0" fontId="0" fillId="2" borderId="11" applyAlignment="1" pivotButton="0" quotePrefix="0" xfId="0">
      <alignment vertical="center"/>
    </xf>
    <xf numFmtId="0" fontId="27" fillId="2" borderId="2" applyAlignment="1" pivotButton="0" quotePrefix="0" xfId="0">
      <alignment horizontal="center" vertical="center"/>
    </xf>
    <xf numFmtId="0" fontId="27" fillId="2" borderId="10" applyAlignment="1" pivotButton="0" quotePrefix="0" xfId="0">
      <alignment horizontal="center" vertical="center"/>
    </xf>
    <xf numFmtId="0" fontId="7"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6"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9" applyAlignment="1" pivotButton="0" quotePrefix="0" xfId="1">
      <alignment vertical="center" shrinkToFit="1"/>
    </xf>
    <xf numFmtId="0" fontId="30" fillId="2" borderId="1" applyAlignment="1" pivotButton="0" quotePrefix="0" xfId="0">
      <alignment horizontal="center" wrapText="1"/>
    </xf>
    <xf numFmtId="0" fontId="0" fillId="2" borderId="2" pivotButton="0" quotePrefix="0" xfId="0"/>
    <xf numFmtId="0" fontId="7" fillId="2" borderId="19" applyAlignment="1" pivotButton="0" quotePrefix="0" xfId="1">
      <alignment vertical="center"/>
    </xf>
    <xf numFmtId="0" fontId="30" fillId="2" borderId="2" applyAlignment="1" pivotButton="0" quotePrefix="0" xfId="0">
      <alignment horizontal="center" wrapText="1"/>
    </xf>
    <xf numFmtId="0" fontId="6" fillId="2" borderId="0" applyAlignment="1" pivotButton="0" quotePrefix="0" xfId="1">
      <alignment vertical="center" wrapText="1"/>
    </xf>
    <xf numFmtId="0" fontId="0" fillId="0" borderId="0" applyAlignment="1" pivotButton="0" quotePrefix="0" xfId="0">
      <alignment vertical="center" wrapText="1"/>
    </xf>
    <xf numFmtId="0" fontId="36" fillId="35" borderId="0" applyAlignment="1" pivotButton="0" quotePrefix="0" xfId="1">
      <alignment horizontal="center" vertical="center"/>
    </xf>
    <xf numFmtId="165" fontId="40" fillId="2" borderId="0" applyAlignment="1" pivotButton="0" quotePrefix="0" xfId="50">
      <alignment horizontal="center" vertical="center" wrapText="1"/>
    </xf>
    <xf numFmtId="165" fontId="35" fillId="38" borderId="0" applyAlignment="1" pivotButton="0" quotePrefix="0" xfId="1">
      <alignment horizontal="left" vertical="center" shrinkToFit="1"/>
    </xf>
    <xf numFmtId="0" fontId="35" fillId="38" borderId="0" applyAlignment="1" pivotButton="0" quotePrefix="0" xfId="0">
      <alignment horizontal="left" vertical="center" shrinkToFit="1"/>
    </xf>
    <xf numFmtId="2" fontId="35" fillId="38" borderId="0" applyAlignment="1" pivotButton="0" quotePrefix="0" xfId="1">
      <alignment horizontal="center" vertical="center"/>
    </xf>
    <xf numFmtId="0" fontId="7" fillId="2" borderId="0" applyAlignment="1" pivotButton="0" quotePrefix="0" xfId="1">
      <alignment horizontal="center" vertical="center"/>
    </xf>
    <xf numFmtId="0" fontId="35" fillId="36" borderId="0" applyAlignment="1" pivotButton="0" quotePrefix="0" xfId="1">
      <alignment horizontal="left" vertical="center"/>
    </xf>
    <xf numFmtId="0" fontId="5" fillId="2" borderId="0" applyAlignment="1" pivotButton="0" quotePrefix="0" xfId="1">
      <alignment horizontal="left" vertical="center" textRotation="90"/>
    </xf>
    <xf numFmtId="0" fontId="0" fillId="2" borderId="0" applyAlignment="1" pivotButton="0" quotePrefix="0" xfId="0">
      <alignment horizontal="left" vertical="center" textRotation="90"/>
    </xf>
    <xf numFmtId="0" fontId="0" fillId="2" borderId="0" applyAlignment="1" pivotButton="0" quotePrefix="0" xfId="0">
      <alignment horizontal="left" vertical="center"/>
    </xf>
    <xf numFmtId="0" fontId="39" fillId="35" borderId="0" applyAlignment="1" pivotButton="0" quotePrefix="0" xfId="1">
      <alignment horizontal="center" vertical="center" wrapText="1"/>
    </xf>
    <xf numFmtId="0" fontId="39" fillId="35" borderId="8" applyAlignment="1" pivotButton="0" quotePrefix="0" xfId="1">
      <alignment horizontal="center" vertical="center" wrapText="1"/>
    </xf>
    <xf numFmtId="0" fontId="39" fillId="35" borderId="5" applyAlignment="1" pivotButton="0" quotePrefix="0" xfId="1">
      <alignment horizontal="center" vertical="center" wrapText="1"/>
    </xf>
    <xf numFmtId="0" fontId="39" fillId="35" borderId="13" applyAlignment="1" pivotButton="0" quotePrefix="0" xfId="1">
      <alignment horizontal="center" vertical="center" wrapText="1"/>
    </xf>
    <xf numFmtId="0" fontId="39" fillId="35" borderId="14" applyAlignment="1" pivotButton="0" quotePrefix="0" xfId="1">
      <alignment horizontal="center" vertical="center" wrapText="1"/>
    </xf>
    <xf numFmtId="0" fontId="39" fillId="35" borderId="12" applyAlignment="1" pivotButton="0" quotePrefix="0" xfId="1">
      <alignment horizontal="center" vertical="center" wrapText="1"/>
    </xf>
    <xf numFmtId="0" fontId="27" fillId="2" borderId="0" applyAlignment="1" pivotButton="0" quotePrefix="0" xfId="0">
      <alignment horizontal="center" vertical="center"/>
    </xf>
    <xf numFmtId="0" fontId="4" fillId="2" borderId="33" applyAlignment="1" pivotButton="0" quotePrefix="0" xfId="1">
      <alignment horizontal="center" vertical="center"/>
    </xf>
    <xf numFmtId="0" fontId="0" fillId="0" borderId="4" pivotButton="0" quotePrefix="0" xfId="0"/>
    <xf numFmtId="0" fontId="0" fillId="0" borderId="9" pivotButton="0" quotePrefix="0" xfId="0"/>
    <xf numFmtId="0" fontId="8" fillId="2" borderId="33" applyAlignment="1" pivotButton="0" quotePrefix="0" xfId="1">
      <alignment horizontal="center" vertical="center"/>
    </xf>
    <xf numFmtId="2" fontId="3" fillId="2" borderId="33" applyAlignment="1" pivotButton="0" quotePrefix="0" xfId="1">
      <alignment horizontal="center" vertical="center"/>
    </xf>
    <xf numFmtId="164" fontId="6"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1" pivotButton="0" quotePrefix="0" xfId="0"/>
    <xf numFmtId="0" fontId="0" fillId="0" borderId="3" pivotButton="0" quotePrefix="0" xfId="0"/>
    <xf numFmtId="0" fontId="27" fillId="2" borderId="32" applyAlignment="1" pivotButton="0" quotePrefix="0" xfId="0">
      <alignment horizontal="center" vertical="center"/>
    </xf>
    <xf numFmtId="0" fontId="0" fillId="0" borderId="32" pivotButton="0" quotePrefix="0" xfId="0"/>
    <xf numFmtId="165" fontId="3" fillId="2" borderId="0" applyAlignment="1" pivotButton="0" quotePrefix="0" xfId="50">
      <alignment horizontal="left" vertical="center"/>
    </xf>
    <xf numFmtId="165" fontId="3" fillId="2" borderId="0" applyAlignment="1" pivotButton="0" quotePrefix="0" xfId="50">
      <alignment vertical="center"/>
    </xf>
    <xf numFmtId="165" fontId="40" fillId="2" borderId="0" applyAlignment="1" pivotButton="0" quotePrefix="0" xfId="50">
      <alignment vertical="center" wrapText="1"/>
    </xf>
    <xf numFmtId="165" fontId="41" fillId="2" borderId="0" applyAlignment="1" pivotButton="0" quotePrefix="0" xfId="50">
      <alignment vertical="center"/>
    </xf>
    <xf numFmtId="165" fontId="35" fillId="38" borderId="0" applyAlignment="1" pivotButton="0" quotePrefix="0" xfId="1">
      <alignment vertical="center"/>
    </xf>
    <xf numFmtId="165" fontId="35" fillId="38" borderId="0" applyAlignment="1" pivotButton="0" quotePrefix="0" xfId="1">
      <alignment horizontal="left" vertical="center" shrinkToFit="1"/>
    </xf>
    <xf numFmtId="165" fontId="40" fillId="2" borderId="0" applyAlignment="1" pivotButton="0" quotePrefix="0" xfId="50">
      <alignment horizontal="center" vertical="center" wrapText="1"/>
    </xf>
    <xf numFmtId="166" fontId="6" fillId="2" borderId="0" applyAlignment="1" pivotButton="0" quotePrefix="0" xfId="1">
      <alignment horizontal="right" vertical="center"/>
    </xf>
    <xf numFmtId="165" fontId="6" fillId="2" borderId="0" applyAlignment="1" pivotButton="0" quotePrefix="0" xfId="1">
      <alignment horizontal="center" vertical="center"/>
    </xf>
    <xf numFmtId="164" fontId="6" fillId="2" borderId="0" applyAlignment="1" pivotButton="0" quotePrefix="0" xfId="1">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165" fontId="6" fillId="38" borderId="0" applyAlignment="1" pivotButton="0" quotePrefix="0" xfId="1">
      <alignment horizontal="right" vertical="center"/>
    </xf>
    <xf numFmtId="165" fontId="6" fillId="2" borderId="0" applyAlignment="1" pivotButton="0" quotePrefix="0" xfId="1">
      <alignment horizontal="right" vertical="center"/>
    </xf>
    <xf numFmtId="165" fontId="6" fillId="38" borderId="0" applyAlignment="1" pivotButton="0" quotePrefix="0" xfId="1">
      <alignment horizontal="left" vertical="center"/>
    </xf>
    <xf numFmtId="165" fontId="7" fillId="38" borderId="0" applyAlignment="1" pivotButton="0" quotePrefix="0" xfId="1">
      <alignment horizontal="left" vertical="center" shrinkToFit="1"/>
    </xf>
    <xf numFmtId="0" fontId="0" fillId="0" borderId="14" pivotButton="0" quotePrefix="0" xfId="0"/>
    <xf numFmtId="0" fontId="0" fillId="0" borderId="5" pivotButton="0" quotePrefix="0" xfId="0"/>
    <xf numFmtId="0" fontId="0" fillId="0" borderId="13" pivotButton="0" quotePrefix="0" xfId="0"/>
    <xf numFmtId="0" fontId="0" fillId="0" borderId="8" pivotButton="0" quotePrefix="0" xfId="0"/>
    <xf numFmtId="0" fontId="0" fillId="0" borderId="12" pivotButton="0" quotePrefix="0" xfId="0"/>
    <xf numFmtId="165" fontId="46" fillId="2" borderId="0" applyAlignment="1" pivotButton="0" quotePrefix="0" xfId="50">
      <alignment horizontal="center" vertical="center"/>
    </xf>
  </cellXfs>
  <cellStyles count="71">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Hiperlink" xfId="64" builtinId="8"/>
    <cellStyle name="Vírgula 2 4" xfId="65"/>
    <cellStyle name="Vírgula 2 3" xfId="66"/>
    <cellStyle name="Moeda 3 3" xfId="67"/>
    <cellStyle name="Vírgula 2 2 3" xfId="68"/>
    <cellStyle name="Moeda 3 2 2" xfId="69"/>
    <cellStyle name="Vírgula 2 2 2 2" xfId="7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 Type="http://schemas.openxmlformats.org/officeDocument/2006/relationships/image" Target="/xl/media/image13.jpeg" Id="rId4" /><Relationship Type="http://schemas.openxmlformats.org/officeDocument/2006/relationships/image" Target="/xl/media/image14.png" Id="rId5" /><Relationship Type="http://schemas.openxmlformats.org/officeDocument/2006/relationships/image" Target="/xl/media/image15.png" Id="rId6" /><Relationship Type="http://schemas.openxmlformats.org/officeDocument/2006/relationships/image" Target="/xl/media/image16.png" Id="rId7" /><Relationship Type="http://schemas.openxmlformats.org/officeDocument/2006/relationships/image" Target="/xl/media/image17.png" Id="rId8" /><Relationship Type="http://schemas.openxmlformats.org/officeDocument/2006/relationships/image" Target="/xl/media/image18.png" Id="rId9" /><Relationship Type="http://schemas.openxmlformats.org/officeDocument/2006/relationships/image" Target="/xl/media/image19.png" Id="rId10" /><Relationship Type="http://schemas.openxmlformats.org/officeDocument/2006/relationships/image" Target="/xl/media/image20.png" Id="rId11" /><Relationship Type="http://schemas.openxmlformats.org/officeDocument/2006/relationships/image" Target="/xl/media/image21.png" Id="rId12" /><Relationship Type="http://schemas.openxmlformats.org/officeDocument/2006/relationships/image" Target="/xl/media/image22.jpeg" Id="rId13" /></Relationships>
</file>

<file path=xl/drawings/_rels/drawing3.xml.rels><Relationships xmlns="http://schemas.openxmlformats.org/package/2006/relationships"><Relationship Type="http://schemas.openxmlformats.org/officeDocument/2006/relationships/image" Target="/xl/media/image23.png" Id="rId1" /><Relationship Type="http://schemas.openxmlformats.org/officeDocument/2006/relationships/image" Target="/xl/media/image24.jpeg" Id="rId2" /><Relationship Type="http://schemas.openxmlformats.org/officeDocument/2006/relationships/image" Target="/xl/media/image25.png" Id="rId3" /><Relationship Type="http://schemas.openxmlformats.org/officeDocument/2006/relationships/image" Target="/xl/media/image26.png" Id="rId4" /><Relationship Type="http://schemas.openxmlformats.org/officeDocument/2006/relationships/image" Target="/xl/media/image27.png" Id="rId5" /><Relationship Type="http://schemas.openxmlformats.org/officeDocument/2006/relationships/image" Target="/xl/media/image28.png" Id="rId6" /><Relationship Type="http://schemas.openxmlformats.org/officeDocument/2006/relationships/image" Target="/xl/media/image29.png" Id="rId7" /><Relationship Type="http://schemas.openxmlformats.org/officeDocument/2006/relationships/image" Target="/xl/media/image30.png" Id="rId8" /><Relationship Type="http://schemas.openxmlformats.org/officeDocument/2006/relationships/image" Target="/xl/media/image31.png" Id="rId9" /><Relationship Type="http://schemas.openxmlformats.org/officeDocument/2006/relationships/image" Target="/xl/media/image32.png" Id="rId10" /><Relationship Type="http://schemas.openxmlformats.org/officeDocument/2006/relationships/image" Target="/xl/media/image33.png" Id="rId11" /><Relationship Type="http://schemas.openxmlformats.org/officeDocument/2006/relationships/image" Target="/xl/media/image34.png" Id="rId12" /></Relationships>
</file>

<file path=xl/drawings/_rels/drawing4.xml.rels><Relationships xmlns="http://schemas.openxmlformats.org/package/2006/relationships"><Relationship Type="http://schemas.openxmlformats.org/officeDocument/2006/relationships/image" Target="/xl/media/image35.png" Id="rId1" /><Relationship Type="http://schemas.openxmlformats.org/officeDocument/2006/relationships/image" Target="/xl/media/image36.jpeg" Id="rId2" /><Relationship Type="http://schemas.openxmlformats.org/officeDocument/2006/relationships/image" Target="/xl/media/image37.png" Id="rId3" /><Relationship Type="http://schemas.openxmlformats.org/officeDocument/2006/relationships/image" Target="/xl/media/image38.png" Id="rId4" /><Relationship Type="http://schemas.openxmlformats.org/officeDocument/2006/relationships/image" Target="/xl/media/image39.png" Id="rId5" /><Relationship Type="http://schemas.openxmlformats.org/officeDocument/2006/relationships/image" Target="/xl/media/image40.png" Id="rId6" /><Relationship Type="http://schemas.openxmlformats.org/officeDocument/2006/relationships/image" Target="/xl/media/image41.png" Id="rId7" /><Relationship Type="http://schemas.openxmlformats.org/officeDocument/2006/relationships/image" Target="/xl/media/image42.png" Id="rId8" /><Relationship Type="http://schemas.openxmlformats.org/officeDocument/2006/relationships/image" Target="/xl/media/image43.png" Id="rId9" /><Relationship Type="http://schemas.openxmlformats.org/officeDocument/2006/relationships/image" Target="/xl/media/image44.png" Id="rId10" /><Relationship Type="http://schemas.openxmlformats.org/officeDocument/2006/relationships/image" Target="/xl/media/image45.png" Id="rId1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173756</colOff>
      <row>30</row>
      <rowOff>21498</rowOff>
    </to>
    <pic>
      <nvPicPr>
        <cNvPr id="9" name="Imagem 8"/>
        <cNvPicPr>
          <a:picLocks noChangeAspect="1"/>
        </cNvPicPr>
      </nvPicPr>
      <blipFill>
        <a:blip r:embed="rId1"/>
        <a:stretch>
          <a:fillRect/>
        </a:stretch>
      </blipFill>
      <spPr>
        <a:xfrm>
          <a:off x="3938373" y="4249614"/>
          <a:ext cx="1889131" cy="1021477"/>
        </a:xfrm>
        <a:prstGeom prst="rect">
          <avLst/>
        </a:prstGeom>
        <a:ln>
          <a:prstDash val="solid"/>
        </a:ln>
      </spPr>
    </pic>
    <clientData/>
  </twoCellAnchor>
  <twoCellAnchor editAs="oneCell">
    <from>
      <col>1</col>
      <colOff>0</colOff>
      <row>68</row>
      <rowOff>0</rowOff>
    </from>
    <to>
      <col>2</col>
      <colOff>982039</colOff>
      <row>82</row>
      <rowOff>1212</rowOff>
    </to>
    <pic>
      <nvPicPr>
        <cNvPr id="4" name="Imagem 3"/>
        <cNvPicPr>
          <a:picLocks noChangeAspect="1"/>
        </cNvPicPr>
      </nvPicPr>
      <blipFill>
        <a:blip r:embed="rId2"/>
        <a:stretch>
          <a:fillRect/>
        </a:stretch>
      </blipFill>
      <spPr>
        <a:xfrm>
          <a:off x="609600" y="11553825"/>
          <a:ext cx="1363039" cy="2666480"/>
        </a:xfrm>
        <a:prstGeom prst="rect">
          <avLst/>
        </a:prstGeom>
        <a:ln>
          <a:prstDash val="solid"/>
        </a:ln>
      </spPr>
    </pic>
    <clientData/>
  </twoCellAnchor>
  <twoCellAnchor editAs="oneCell">
    <from>
      <col>3</col>
      <colOff>0</colOff>
      <row>68</row>
      <rowOff>0</rowOff>
    </from>
    <to>
      <col>6</col>
      <colOff>87557</colOff>
      <row>81</row>
      <rowOff>99150</rowOff>
    </to>
    <pic>
      <nvPicPr>
        <cNvPr id="16" name="Imagem 15"/>
        <cNvPicPr>
          <a:picLocks noChangeAspect="1"/>
        </cNvPicPr>
      </nvPicPr>
      <blipFill>
        <a:blip r:embed="rId3"/>
        <a:stretch>
          <a:fillRect/>
        </a:stretch>
      </blipFill>
      <spPr>
        <a:xfrm>
          <a:off x="2733675" y="11553825"/>
          <a:ext cx="1683202" cy="2602493"/>
        </a:xfrm>
        <a:prstGeom prst="rect">
          <avLst/>
        </a:prstGeom>
        <a:ln>
          <a:prstDash val="solid"/>
        </a:ln>
      </spPr>
    </pic>
    <clientData/>
  </twoCellAnchor>
  <twoCellAnchor editAs="oneCell">
    <from>
      <col>7</col>
      <colOff>0</colOff>
      <row>68</row>
      <rowOff>0</rowOff>
    </from>
    <to>
      <col>10</col>
      <colOff>82555</colOff>
      <row>83</row>
      <rowOff>147742</rowOff>
    </to>
    <pic>
      <nvPicPr>
        <cNvPr id="18" name="Imagem 17"/>
        <cNvPicPr>
          <a:picLocks noChangeAspect="1" noChangeArrowheads="1"/>
        </cNvPicPr>
      </nvPicPr>
      <blipFill>
        <a:blip r:embed="rId4"/>
        <a:srcRect/>
        <a:stretch>
          <a:fillRect/>
        </a:stretch>
      </blipFill>
      <spPr bwMode="auto">
        <a:xfrm>
          <a:off x="4838700" y="11553825"/>
          <a:ext cx="2136227" cy="2980996"/>
        </a:xfrm>
        <a:prstGeom prst="rect">
          <avLst/>
        </a:prstGeom>
        <a:noFill/>
        <a:ln>
          <a:prstDash val="solid"/>
        </a:ln>
      </spPr>
    </pic>
    <clientData/>
  </twoCellAnchor>
  <twoCellAnchor editAs="oneCell">
    <from>
      <col>1</col>
      <colOff>0</colOff>
      <row>86</row>
      <rowOff>0</rowOff>
    </from>
    <to>
      <col>2</col>
      <colOff>1162122</colOff>
      <row>100</row>
      <rowOff>73180</rowOff>
    </to>
    <pic>
      <nvPicPr>
        <cNvPr id="22" name="Imagem 21"/>
        <cNvPicPr>
          <a:picLocks noChangeAspect="1"/>
        </cNvPicPr>
      </nvPicPr>
      <blipFill>
        <a:blip r:embed="rId5"/>
        <a:stretch>
          <a:fillRect/>
        </a:stretch>
      </blipFill>
      <spPr>
        <a:xfrm>
          <a:off x="609600" y="14525625"/>
          <a:ext cx="1543122" cy="2321946"/>
        </a:xfrm>
        <a:prstGeom prst="rect">
          <avLst/>
        </a:prstGeom>
        <a:ln>
          <a:prstDash val="solid"/>
        </a:ln>
      </spPr>
    </pic>
    <clientData/>
  </twoCellAnchor>
  <twoCellAnchor editAs="oneCell">
    <from>
      <col>3</col>
      <colOff>0</colOff>
      <row>87</row>
      <rowOff>0</rowOff>
    </from>
    <to>
      <col>6</col>
      <colOff>204048</colOff>
      <row>103</row>
      <rowOff>35683</rowOff>
    </to>
    <pic>
      <nvPicPr>
        <cNvPr id="23" name="Imagem 22"/>
        <cNvPicPr>
          <a:picLocks noChangeAspect="1"/>
        </cNvPicPr>
      </nvPicPr>
      <blipFill>
        <a:blip r:embed="rId6"/>
        <a:stretch>
          <a:fillRect/>
        </a:stretch>
      </blipFill>
      <spPr>
        <a:xfrm>
          <a:off x="2733675" y="14687550"/>
          <a:ext cx="1799693" cy="2608298"/>
        </a:xfrm>
        <a:prstGeom prst="rect">
          <avLst/>
        </a:prstGeom>
        <a:ln>
          <a:prstDash val="solid"/>
        </a:ln>
      </spPr>
    </pic>
    <clientData/>
  </twoCellAnchor>
  <twoCellAnchor editAs="oneCell">
    <from>
      <col>7</col>
      <colOff>0</colOff>
      <row>88</row>
      <rowOff>0</rowOff>
    </from>
    <to>
      <col>10</col>
      <colOff>476857</colOff>
      <row>104</row>
      <rowOff>94118</rowOff>
    </to>
    <pic>
      <nvPicPr>
        <cNvPr id="24" name="Imagem 23"/>
        <cNvPicPr>
          <a:picLocks noChangeAspect="1"/>
        </cNvPicPr>
      </nvPicPr>
      <blipFill>
        <a:blip r:embed="rId7"/>
        <a:stretch>
          <a:fillRect/>
        </a:stretch>
      </blipFill>
      <spPr>
        <a:xfrm>
          <a:off x="4838700" y="14849475"/>
          <a:ext cx="2532186" cy="2672795"/>
        </a:xfrm>
        <a:prstGeom prst="rect">
          <avLst/>
        </a:prstGeom>
        <a:ln>
          <a:prstDash val="solid"/>
        </a:ln>
      </spPr>
    </pic>
    <clientData/>
  </twoCellAnchor>
  <twoCellAnchor editAs="oneCell">
    <from>
      <col>1</col>
      <colOff>0</colOff>
      <row>104</row>
      <rowOff>0</rowOff>
    </from>
    <to>
      <col>2</col>
      <colOff>1341665</colOff>
      <row>119</row>
      <rowOff>24321</rowOff>
    </to>
    <pic>
      <nvPicPr>
        <cNvPr id="25" name="Imagem 24"/>
        <cNvPicPr>
          <a:picLocks noChangeAspect="1"/>
        </cNvPicPr>
      </nvPicPr>
      <blipFill>
        <a:blip r:embed="rId8"/>
        <a:stretch>
          <a:fillRect/>
        </a:stretch>
      </blipFill>
      <spPr>
        <a:xfrm>
          <a:off x="609600" y="17497425"/>
          <a:ext cx="1722665" cy="2453197"/>
        </a:xfrm>
        <a:prstGeom prst="rect">
          <avLst/>
        </a:prstGeom>
        <a:ln>
          <a:prstDash val="solid"/>
        </a:ln>
      </spPr>
    </pic>
    <clientData/>
  </twoCellAnchor>
  <twoCellAnchor editAs="oneCell">
    <from>
      <col>3</col>
      <colOff>0</colOff>
      <row>107</row>
      <rowOff>0</rowOff>
    </from>
    <to>
      <col>6</col>
      <colOff>861939</colOff>
      <row>122</row>
      <rowOff>152933</rowOff>
    </to>
    <pic>
      <nvPicPr>
        <cNvPr id="28" name="Imagem 27"/>
        <cNvPicPr>
          <a:picLocks noChangeAspect="1" noChangeArrowheads="1"/>
        </cNvPicPr>
      </nvPicPr>
      <blipFill>
        <a:blip r:embed="rId9"/>
        <a:srcRect/>
        <a:stretch>
          <a:fillRect/>
        </a:stretch>
      </blipFill>
      <spPr bwMode="auto">
        <a:xfrm>
          <a:off x="2733675" y="17983200"/>
          <a:ext cx="2453443" cy="2581809"/>
        </a:xfrm>
        <a:prstGeom prst="rect">
          <avLst/>
        </a:prstGeom>
        <a:noFill/>
        <a:ln>
          <a:prstDash val="solid"/>
        </a:ln>
      </spPr>
    </pic>
    <clientData/>
  </twoCellAnchor>
  <twoCellAnchor editAs="oneCell">
    <from>
      <col>8</col>
      <colOff>0</colOff>
      <row>107</row>
      <rowOff>0</rowOff>
    </from>
    <to>
      <col>10</col>
      <colOff>361314</colOff>
      <row>115</row>
      <rowOff>74369</rowOff>
    </to>
    <pic>
      <nvPicPr>
        <cNvPr id="40" name="Imagem 39"/>
        <cNvPicPr>
          <a:picLocks noChangeAspect="1" noChangeArrowheads="1"/>
        </cNvPicPr>
      </nvPicPr>
      <blipFill>
        <a:blip cstate="print" r:embed="rId10"/>
        <a:srcRect/>
        <a:stretch>
          <a:fillRect/>
        </a:stretch>
      </blipFill>
      <spPr bwMode="auto">
        <a:xfrm>
          <a:off x="5657850" y="17983200"/>
          <a:ext cx="1206140" cy="1369769"/>
        </a:xfrm>
        <a:prstGeom prst="rect">
          <avLst/>
        </a:prstGeom>
        <a:noFill/>
        <a:ln>
          <a:prstDash val="solid"/>
        </a:ln>
      </spPr>
    </pic>
    <clientData/>
  </twoCellAnchor>
  <twoCellAnchor editAs="oneCell">
    <from>
      <col>8</col>
      <colOff>0</colOff>
      <row>117</row>
      <rowOff>0</rowOff>
    </from>
    <to>
      <col>10</col>
      <colOff>219456</colOff>
      <row>124</row>
      <rowOff>150233</rowOff>
    </to>
    <pic>
      <nvPicPr>
        <cNvPr id="41" name="Imagem 40"/>
        <cNvPicPr>
          <a:picLocks noChangeAspect="1" noChangeArrowheads="1"/>
        </cNvPicPr>
      </nvPicPr>
      <blipFill>
        <a:blip r:embed="rId11"/>
        <a:srcRect/>
        <a:stretch>
          <a:fillRect/>
        </a:stretch>
      </blipFill>
      <spPr bwMode="auto">
        <a:xfrm>
          <a:off x="5657850" y="19602450"/>
          <a:ext cx="1064282" cy="1283707"/>
        </a:xfrm>
        <a:prstGeom prst="rect">
          <avLst/>
        </a:prstGeom>
        <a:noFill/>
        <a:ln>
          <a:prstDash val="solid"/>
        </a:ln>
      </spPr>
    </pic>
    <clientData/>
  </twoCellAnchor>
  <twoCellAnchor editAs="oneCell">
    <from>
      <col>1</col>
      <colOff>0</colOff>
      <row>126</row>
      <rowOff>0</rowOff>
    </from>
    <to>
      <col>2</col>
      <colOff>1207305</colOff>
      <row>142</row>
      <rowOff>13137</rowOff>
    </to>
    <pic>
      <nvPicPr>
        <cNvPr id="2" name="Imagem 1"/>
        <cNvPicPr>
          <a:picLocks noChangeAspect="1"/>
        </cNvPicPr>
      </nvPicPr>
      <blipFill>
        <a:blip r:embed="rId12"/>
        <a:stretch>
          <a:fillRect/>
        </a:stretch>
      </blipFill>
      <spPr>
        <a:xfrm>
          <a:off x="609600" y="21126450"/>
          <a:ext cx="1588305" cy="2603937"/>
        </a:xfrm>
        <a:prstGeom prst="rect">
          <avLst/>
        </a:prstGeom>
        <a:ln>
          <a:prstDash val="solid"/>
        </a:ln>
      </spPr>
    </pic>
    <clientData/>
  </twoCellAnchor>
  <twoCellAnchor editAs="oneCell">
    <from>
      <col>8</col>
      <colOff>66261</colOff>
      <row>1</row>
      <rowOff>91109</rowOff>
    </from>
    <to>
      <col>10</col>
      <colOff>493816</colOff>
      <row>3</row>
      <rowOff>124592</rowOff>
    </to>
    <pic>
      <nvPicPr>
        <cNvPr id="3" name="Picture 1"/>
        <cNvPicPr>
          <a:picLocks noChangeAspect="1"/>
        </cNvPicPr>
      </nvPicPr>
      <blipFill rotWithShape="1">
        <a:blip cstate="print" r:embed="rId13"/>
        <a:srcRect l="10772" t="31424" r="35078" b="37931"/>
        <a:stretch>
          <a:fillRect/>
        </a:stretch>
      </blipFill>
      <spPr>
        <a:xfrm>
          <a:off x="8448261" y="265044"/>
          <a:ext cx="1272381" cy="48902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171757</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142706</colOff>
      <row>1</row>
      <rowOff>149925</rowOff>
    </from>
    <to>
      <col>10</col>
      <colOff>570831</colOff>
      <row>4</row>
      <rowOff>36871</rowOff>
    </to>
    <pic>
      <nvPicPr>
        <cNvPr id="23" name="Picture 1"/>
        <cNvPicPr>
          <a:picLocks noChangeAspect="1"/>
        </cNvPicPr>
      </nvPicPr>
      <blipFill rotWithShape="1">
        <a:blip cstate="print" r:embed="rId2"/>
        <a:srcRect l="10772" t="31424" r="35078" b="37931"/>
        <a:stretch>
          <a:fillRect/>
        </a:stretch>
      </blipFill>
      <spPr>
        <a:xfrm>
          <a:off x="7514228" y="323860"/>
          <a:ext cx="1272951" cy="508141"/>
        </a:xfrm>
        <a:prstGeom prst="rect">
          <avLst/>
        </a:prstGeom>
        <a:ln>
          <a:prstDash val="solid"/>
        </a:ln>
      </spPr>
    </pic>
    <clientData/>
  </twoCellAnchor>
  <twoCellAnchor editAs="oneCell">
    <from>
      <col>1</col>
      <colOff>0</colOff>
      <row>68</row>
      <rowOff>0</rowOff>
    </from>
    <to>
      <col>2</col>
      <colOff>1235426</colOff>
      <row>91</row>
      <rowOff>44172</rowOff>
    </to>
    <pic>
      <nvPicPr>
        <cNvPr id="29" name="Imagem 28"/>
        <cNvPicPr>
          <a:picLocks noChangeAspect="1"/>
        </cNvPicPr>
      </nvPicPr>
      <blipFill>
        <a:blip r:embed="rId3"/>
        <a:stretch>
          <a:fillRect/>
        </a:stretch>
      </blipFill>
      <spPr>
        <a:xfrm>
          <a:off x="609600" y="11553825"/>
          <a:ext cx="1616426" cy="4085492"/>
        </a:xfrm>
        <a:prstGeom prst="rect">
          <avLst/>
        </a:prstGeom>
        <a:ln>
          <a:prstDash val="solid"/>
        </a:ln>
      </spPr>
    </pic>
    <clientData/>
  </twoCellAnchor>
  <twoCellAnchor editAs="oneCell">
    <from>
      <col>3</col>
      <colOff>0</colOff>
      <row>68</row>
      <rowOff>0</rowOff>
    </from>
    <to>
      <col>6</col>
      <colOff>943227</colOff>
      <row>82</row>
      <rowOff>88677</rowOff>
    </to>
    <pic>
      <nvPicPr>
        <cNvPr id="30" name="Imagem 29"/>
        <cNvPicPr>
          <a:picLocks noChangeAspect="1"/>
        </cNvPicPr>
      </nvPicPr>
      <blipFill>
        <a:blip r:embed="rId4"/>
        <a:stretch>
          <a:fillRect/>
        </a:stretch>
      </blipFill>
      <spPr>
        <a:xfrm>
          <a:off x="2590800" y="11553825"/>
          <a:ext cx="2531004" cy="2668591"/>
        </a:xfrm>
        <a:prstGeom prst="rect">
          <avLst/>
        </a:prstGeom>
        <a:ln>
          <a:prstDash val="solid"/>
        </a:ln>
      </spPr>
    </pic>
    <clientData/>
  </twoCellAnchor>
  <twoCellAnchor editAs="oneCell">
    <from>
      <col>8</col>
      <colOff>0</colOff>
      <row>68</row>
      <rowOff>0</rowOff>
    </from>
    <to>
      <col>10</col>
      <colOff>531158</colOff>
      <row>82</row>
      <rowOff>89040</rowOff>
    </to>
    <pic>
      <nvPicPr>
        <cNvPr id="31" name="Imagem 30"/>
        <cNvPicPr>
          <a:picLocks noChangeAspect="1"/>
        </cNvPicPr>
      </nvPicPr>
      <blipFill>
        <a:blip r:embed="rId5"/>
        <a:stretch>
          <a:fillRect/>
        </a:stretch>
      </blipFill>
      <spPr>
        <a:xfrm>
          <a:off x="5314950" y="11553825"/>
          <a:ext cx="1376812" cy="2668954"/>
        </a:xfrm>
        <a:prstGeom prst="rect">
          <avLst/>
        </a:prstGeom>
        <a:ln>
          <a:prstDash val="solid"/>
        </a:ln>
      </spPr>
    </pic>
    <clientData/>
  </twoCellAnchor>
  <twoCellAnchor editAs="oneCell">
    <from>
      <col>3</col>
      <colOff>0</colOff>
      <row>85</row>
      <rowOff>0</rowOff>
    </from>
    <to>
      <col>6</col>
      <colOff>143030</colOff>
      <row>100</row>
      <rowOff>22146</rowOff>
    </to>
    <pic>
      <nvPicPr>
        <cNvPr id="32" name="Imagem 31"/>
        <cNvPicPr>
          <a:picLocks noChangeAspect="1"/>
        </cNvPicPr>
      </nvPicPr>
      <blipFill>
        <a:blip r:embed="rId6"/>
        <a:stretch>
          <a:fillRect/>
        </a:stretch>
      </blipFill>
      <spPr>
        <a:xfrm>
          <a:off x="2590800" y="14363700"/>
          <a:ext cx="1734948" cy="2455103"/>
        </a:xfrm>
        <a:prstGeom prst="rect">
          <avLst/>
        </a:prstGeom>
        <a:ln>
          <a:prstDash val="solid"/>
        </a:ln>
      </spPr>
    </pic>
    <clientData/>
  </twoCellAnchor>
  <twoCellAnchor editAs="oneCell">
    <from>
      <col>7</col>
      <colOff>0</colOff>
      <row>86</row>
      <rowOff>0</rowOff>
    </from>
    <to>
      <col>8</col>
      <colOff>397226</colOff>
      <row>102</row>
      <rowOff>71655</rowOff>
    </to>
    <pic>
      <nvPicPr>
        <cNvPr id="33" name="Imagem 32"/>
        <cNvPicPr>
          <a:picLocks noChangeAspect="1"/>
        </cNvPicPr>
      </nvPicPr>
      <blipFill>
        <a:blip r:embed="rId7"/>
        <a:stretch>
          <a:fillRect/>
        </a:stretch>
      </blipFill>
      <spPr>
        <a:xfrm>
          <a:off x="4667250" y="14525625"/>
          <a:ext cx="1608143" cy="2665176"/>
        </a:xfrm>
        <a:prstGeom prst="rect">
          <avLst/>
        </a:prstGeom>
        <a:ln>
          <a:prstDash val="solid"/>
        </a:ln>
      </spPr>
    </pic>
    <clientData/>
  </twoCellAnchor>
  <twoCellAnchor editAs="oneCell">
    <from>
      <col>1</col>
      <colOff>0</colOff>
      <row>102</row>
      <rowOff>0</rowOff>
    </from>
    <to>
      <col>2</col>
      <colOff>1308428</colOff>
      <row>117</row>
      <rowOff>110277</rowOff>
    </to>
    <pic>
      <nvPicPr>
        <cNvPr id="34" name="Imagem 33"/>
        <cNvPicPr>
          <a:picLocks noChangeAspect="1"/>
        </cNvPicPr>
      </nvPicPr>
      <blipFill>
        <a:blip r:embed="rId8"/>
        <a:stretch>
          <a:fillRect/>
        </a:stretch>
      </blipFill>
      <spPr>
        <a:xfrm>
          <a:off x="609600" y="17173575"/>
          <a:ext cx="1689428" cy="2539153"/>
        </a:xfrm>
        <a:prstGeom prst="rect">
          <avLst/>
        </a:prstGeom>
        <a:ln>
          <a:prstDash val="solid"/>
        </a:ln>
      </spPr>
    </pic>
    <clientData/>
  </twoCellAnchor>
  <twoCellAnchor editAs="oneCell">
    <from>
      <col>3</col>
      <colOff>0</colOff>
      <row>103</row>
      <rowOff>0</rowOff>
    </from>
    <to>
      <col>6</col>
      <colOff>863761</colOff>
      <row>118</row>
      <rowOff>149123</rowOff>
    </to>
    <pic>
      <nvPicPr>
        <cNvPr id="35" name="Imagem 34"/>
        <cNvPicPr>
          <a:picLocks noChangeAspect="1" noChangeArrowheads="1"/>
        </cNvPicPr>
      </nvPicPr>
      <blipFill>
        <a:blip r:embed="rId9"/>
        <a:srcRect/>
        <a:stretch>
          <a:fillRect/>
        </a:stretch>
      </blipFill>
      <spPr bwMode="auto">
        <a:xfrm>
          <a:off x="2590800" y="17335500"/>
          <a:ext cx="2451538" cy="2577998"/>
        </a:xfrm>
        <a:prstGeom prst="rect">
          <avLst/>
        </a:prstGeom>
        <a:noFill/>
        <a:ln>
          <a:prstDash val="solid"/>
        </a:ln>
      </spPr>
    </pic>
    <clientData/>
  </twoCellAnchor>
  <twoCellAnchor editAs="oneCell">
    <from>
      <col>2</col>
      <colOff>0</colOff>
      <row>121</row>
      <rowOff>57604</rowOff>
    </from>
    <to>
      <col>2</col>
      <colOff>1064282</colOff>
      <row>129</row>
      <rowOff>44006</rowOff>
    </to>
    <pic>
      <nvPicPr>
        <cNvPr id="37" name="Imagem 36"/>
        <cNvPicPr>
          <a:picLocks noChangeAspect="1" noChangeArrowheads="1"/>
        </cNvPicPr>
      </nvPicPr>
      <blipFill>
        <a:blip r:embed="rId10"/>
        <a:srcRect/>
        <a:stretch>
          <a:fillRect/>
        </a:stretch>
      </blipFill>
      <spPr bwMode="auto">
        <a:xfrm>
          <a:off x="990600" y="20307754"/>
          <a:ext cx="1064282" cy="1281802"/>
        </a:xfrm>
        <a:prstGeom prst="rect">
          <avLst/>
        </a:prstGeom>
        <a:noFill/>
        <a:ln>
          <a:prstDash val="solid"/>
        </a:ln>
      </spPr>
    </pic>
    <clientData/>
  </twoCellAnchor>
  <twoCellAnchor editAs="oneCell">
    <from>
      <col>3</col>
      <colOff>130975</colOff>
      <row>121</row>
      <rowOff>0</rowOff>
    </from>
    <to>
      <col>5</col>
      <colOff>227741</colOff>
      <row>129</row>
      <rowOff>70559</rowOff>
    </to>
    <pic>
      <nvPicPr>
        <cNvPr id="38" name="Imagem 37"/>
        <cNvPicPr>
          <a:picLocks noChangeAspect="1" noChangeArrowheads="1"/>
        </cNvPicPr>
      </nvPicPr>
      <blipFill>
        <a:blip cstate="print" r:embed="rId11"/>
        <a:srcRect/>
        <a:stretch>
          <a:fillRect/>
        </a:stretch>
      </blipFill>
      <spPr bwMode="auto">
        <a:xfrm>
          <a:off x="2721775" y="20250150"/>
          <a:ext cx="1209950" cy="1365959"/>
        </a:xfrm>
        <a:prstGeom prst="rect">
          <avLst/>
        </a:prstGeom>
        <a:noFill/>
        <a:ln>
          <a:prstDash val="solid"/>
        </a:ln>
      </spPr>
    </pic>
    <clientData/>
  </twoCellAnchor>
  <twoCellAnchor editAs="oneCell">
    <from>
      <col>8</col>
      <colOff>0</colOff>
      <row>103</row>
      <rowOff>0</rowOff>
    </from>
    <to>
      <col>11</col>
      <colOff>178614</colOff>
      <row>118</row>
      <rowOff>17526</rowOff>
    </to>
    <pic>
      <nvPicPr>
        <cNvPr id="2" name="Imagem 1"/>
        <cNvPicPr>
          <a:picLocks noChangeAspect="1"/>
        </cNvPicPr>
      </nvPicPr>
      <blipFill>
        <a:blip r:embed="rId12"/>
        <a:stretch>
          <a:fillRect/>
        </a:stretch>
      </blipFill>
      <spPr>
        <a:xfrm>
          <a:off x="5314950" y="17402175"/>
          <a:ext cx="1738229" cy="2446401"/>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172071</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96323</colOff>
      <row>1</row>
      <rowOff>116794</rowOff>
    </from>
    <to>
      <col>10</col>
      <colOff>524035</colOff>
      <row>4</row>
      <rowOff>2380</rowOff>
    </to>
    <pic>
      <nvPicPr>
        <cNvPr id="23" name="Picture 1"/>
        <cNvPicPr>
          <a:picLocks noChangeAspect="1"/>
        </cNvPicPr>
      </nvPicPr>
      <blipFill rotWithShape="1">
        <a:blip cstate="print" r:embed="rId2"/>
        <a:srcRect l="10772" t="31424" r="35078" b="37931"/>
        <a:stretch>
          <a:fillRect/>
        </a:stretch>
      </blipFill>
      <spPr>
        <a:xfrm>
          <a:off x="8468798" y="288244"/>
          <a:ext cx="1275437" cy="504711"/>
        </a:xfrm>
        <a:prstGeom prst="rect">
          <avLst/>
        </a:prstGeom>
        <a:ln>
          <a:prstDash val="solid"/>
        </a:ln>
      </spPr>
    </pic>
    <clientData/>
  </twoCellAnchor>
  <twoCellAnchor editAs="oneCell">
    <from>
      <col>1</col>
      <colOff>0</colOff>
      <row>68</row>
      <rowOff>0</rowOff>
    </from>
    <to>
      <col>2</col>
      <colOff>1236892</colOff>
      <row>91</row>
      <rowOff>18317</rowOff>
    </to>
    <pic>
      <nvPicPr>
        <cNvPr id="28" name="Imagem 27"/>
        <cNvPicPr>
          <a:picLocks noChangeAspect="1"/>
        </cNvPicPr>
      </nvPicPr>
      <blipFill>
        <a:blip r:embed="rId3"/>
        <a:stretch>
          <a:fillRect/>
        </a:stretch>
      </blipFill>
      <spPr>
        <a:xfrm>
          <a:off x="609600" y="11553825"/>
          <a:ext cx="1617892" cy="4085492"/>
        </a:xfrm>
        <a:prstGeom prst="rect">
          <avLst/>
        </a:prstGeom>
        <a:ln>
          <a:prstDash val="solid"/>
        </a:ln>
      </spPr>
    </pic>
    <clientData/>
  </twoCellAnchor>
  <twoCellAnchor editAs="oneCell">
    <from>
      <col>3</col>
      <colOff>0</colOff>
      <row>68</row>
      <rowOff>0</rowOff>
    </from>
    <to>
      <col>5</col>
      <colOff>256814</colOff>
      <row>82</row>
      <rowOff>62279</rowOff>
    </to>
    <pic>
      <nvPicPr>
        <cNvPr id="29" name="Imagem 28"/>
        <cNvPicPr>
          <a:picLocks noChangeAspect="1"/>
        </cNvPicPr>
      </nvPicPr>
      <blipFill>
        <a:blip r:embed="rId4"/>
        <a:stretch>
          <a:fillRect/>
        </a:stretch>
      </blipFill>
      <spPr>
        <a:xfrm>
          <a:off x="2590800" y="11553825"/>
          <a:ext cx="1359229" cy="2672129"/>
        </a:xfrm>
        <a:prstGeom prst="rect">
          <avLst/>
        </a:prstGeom>
        <a:ln>
          <a:prstDash val="solid"/>
        </a:ln>
      </spPr>
    </pic>
    <clientData/>
  </twoCellAnchor>
  <twoCellAnchor editAs="oneCell">
    <from>
      <col>7</col>
      <colOff>0</colOff>
      <row>68</row>
      <rowOff>0</rowOff>
    </from>
    <to>
      <col>9</col>
      <colOff>22935</colOff>
      <row>81</row>
      <rowOff>7178</rowOff>
    </to>
    <pic>
      <nvPicPr>
        <cNvPr id="30" name="Imagem 29"/>
        <cNvPicPr>
          <a:picLocks noChangeAspect="1"/>
        </cNvPicPr>
      </nvPicPr>
      <blipFill>
        <a:blip r:embed="rId5"/>
        <a:stretch>
          <a:fillRect/>
        </a:stretch>
      </blipFill>
      <spPr>
        <a:xfrm>
          <a:off x="4743450" y="11553825"/>
          <a:ext cx="1734950" cy="2455103"/>
        </a:xfrm>
        <a:prstGeom prst="rect">
          <avLst/>
        </a:prstGeom>
        <a:ln>
          <a:prstDash val="solid"/>
        </a:ln>
      </spPr>
    </pic>
    <clientData/>
  </twoCellAnchor>
  <twoCellAnchor editAs="oneCell">
    <from>
      <col>1</col>
      <colOff>0</colOff>
      <row>94</row>
      <rowOff>0</rowOff>
    </from>
    <to>
      <col>2</col>
      <colOff>1308429</colOff>
      <row>109</row>
      <rowOff>110278</rowOff>
    </to>
    <pic>
      <nvPicPr>
        <cNvPr id="31" name="Imagem 30"/>
        <cNvPicPr>
          <a:picLocks noChangeAspect="1"/>
        </cNvPicPr>
      </nvPicPr>
      <blipFill>
        <a:blip r:embed="rId6"/>
        <a:stretch>
          <a:fillRect/>
        </a:stretch>
      </blipFill>
      <spPr>
        <a:xfrm>
          <a:off x="609600" y="15878175"/>
          <a:ext cx="1689429" cy="2539153"/>
        </a:xfrm>
        <a:prstGeom prst="rect">
          <avLst/>
        </a:prstGeom>
        <a:ln>
          <a:prstDash val="solid"/>
        </a:ln>
      </spPr>
    </pic>
    <clientData/>
  </twoCellAnchor>
  <twoCellAnchor editAs="oneCell">
    <from>
      <col>3</col>
      <colOff>0</colOff>
      <row>85</row>
      <rowOff>0</rowOff>
    </from>
    <to>
      <col>6</col>
      <colOff>868732</colOff>
      <row>100</row>
      <rowOff>149123</rowOff>
    </to>
    <pic>
      <nvPicPr>
        <cNvPr id="32" name="Imagem 31"/>
        <cNvPicPr>
          <a:picLocks noChangeAspect="1" noChangeArrowheads="1"/>
        </cNvPicPr>
      </nvPicPr>
      <blipFill>
        <a:blip r:embed="rId7"/>
        <a:srcRect/>
        <a:stretch>
          <a:fillRect/>
        </a:stretch>
      </blipFill>
      <spPr bwMode="auto">
        <a:xfrm>
          <a:off x="2590800" y="14363700"/>
          <a:ext cx="2451538" cy="2577998"/>
        </a:xfrm>
        <a:prstGeom prst="rect">
          <avLst/>
        </a:prstGeom>
        <a:noFill/>
        <a:ln>
          <a:prstDash val="solid"/>
        </a:ln>
      </spPr>
    </pic>
    <clientData/>
  </twoCellAnchor>
  <twoCellAnchor editAs="oneCell">
    <from>
      <col>8</col>
      <colOff>0</colOff>
      <row>85</row>
      <rowOff>0</rowOff>
    </from>
    <to>
      <col>11</col>
      <colOff>46042</colOff>
      <row>101</row>
      <rowOff>74376</rowOff>
    </to>
    <pic>
      <nvPicPr>
        <cNvPr id="33" name="Imagem 32"/>
        <cNvPicPr>
          <a:picLocks noChangeAspect="1"/>
        </cNvPicPr>
      </nvPicPr>
      <blipFill>
        <a:blip r:embed="rId8"/>
        <a:stretch>
          <a:fillRect/>
        </a:stretch>
      </blipFill>
      <spPr>
        <a:xfrm>
          <a:off x="5391150" y="14363700"/>
          <a:ext cx="1608142" cy="2665176"/>
        </a:xfrm>
        <a:prstGeom prst="rect">
          <avLst/>
        </a:prstGeom>
        <a:ln>
          <a:prstDash val="solid"/>
        </a:ln>
      </spPr>
    </pic>
    <clientData/>
  </twoCellAnchor>
  <twoCellAnchor editAs="oneCell">
    <from>
      <col>3</col>
      <colOff>0</colOff>
      <row>102</row>
      <rowOff>57604</rowOff>
    </from>
    <to>
      <col>4</col>
      <colOff>554074</colOff>
      <row>110</row>
      <rowOff>44006</rowOff>
    </to>
    <pic>
      <nvPicPr>
        <cNvPr id="35" name="Imagem 34"/>
        <cNvPicPr>
          <a:picLocks noChangeAspect="1" noChangeArrowheads="1"/>
        </cNvPicPr>
      </nvPicPr>
      <blipFill>
        <a:blip r:embed="rId9"/>
        <a:srcRect/>
        <a:stretch>
          <a:fillRect/>
        </a:stretch>
      </blipFill>
      <spPr bwMode="auto">
        <a:xfrm>
          <a:off x="2590800" y="17231179"/>
          <a:ext cx="1064283" cy="1281802"/>
        </a:xfrm>
        <a:prstGeom prst="rect">
          <avLst/>
        </a:prstGeom>
        <a:noFill/>
        <a:ln>
          <a:prstDash val="solid"/>
        </a:ln>
      </spPr>
    </pic>
    <clientData/>
  </twoCellAnchor>
  <twoCellAnchor editAs="oneCell">
    <from>
      <col>5</col>
      <colOff>264325</colOff>
      <row>102</row>
      <rowOff>0</rowOff>
    </from>
    <to>
      <col>6</col>
      <colOff>998026</colOff>
      <row>110</row>
      <rowOff>70559</rowOff>
    </to>
    <pic>
      <nvPicPr>
        <cNvPr id="36" name="Imagem 35"/>
        <cNvPicPr>
          <a:picLocks noChangeAspect="1" noChangeArrowheads="1"/>
        </cNvPicPr>
      </nvPicPr>
      <blipFill>
        <a:blip cstate="print" r:embed="rId10"/>
        <a:srcRect/>
        <a:stretch>
          <a:fillRect/>
        </a:stretch>
      </blipFill>
      <spPr bwMode="auto">
        <a:xfrm>
          <a:off x="3960025" y="17173575"/>
          <a:ext cx="1209950" cy="1365959"/>
        </a:xfrm>
        <a:prstGeom prst="rect">
          <avLst/>
        </a:prstGeom>
        <a:noFill/>
        <a:ln>
          <a:prstDash val="solid"/>
        </a:ln>
      </spPr>
    </pic>
    <clientData/>
  </twoCellAnchor>
  <twoCellAnchor editAs="oneCell">
    <from>
      <col>10</col>
      <colOff>0</colOff>
      <row>68</row>
      <rowOff>0</rowOff>
    </from>
    <to>
      <col>13</col>
      <colOff>44979</colOff>
      <row>82</row>
      <rowOff>58741</rowOff>
    </to>
    <pic>
      <nvPicPr>
        <cNvPr id="2" name="Imagem 1"/>
        <cNvPicPr>
          <a:picLocks noChangeAspect="1"/>
        </cNvPicPr>
      </nvPicPr>
      <blipFill>
        <a:blip r:embed="rId11"/>
        <a:stretch>
          <a:fillRect/>
        </a:stretch>
      </blipFill>
      <spPr>
        <a:xfrm>
          <a:off x="6934200" y="11391900"/>
          <a:ext cx="2531004" cy="266859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51" min="1" max="1"/>
    <col width="10.7109375" customWidth="1" style="51" min="2" max="2"/>
    <col width="3.7109375" bestFit="1" customWidth="1" style="51" min="3" max="3"/>
    <col width="12.5703125" customWidth="1" style="51" min="4" max="4"/>
    <col width="24.7109375" bestFit="1" customWidth="1" style="51" min="5" max="5"/>
    <col width="8.42578125" customWidth="1" style="51" min="6" max="6"/>
    <col width="7.42578125" customWidth="1" style="51" min="7" max="7"/>
    <col width="9.140625" customWidth="1" style="65" min="8" max="16384"/>
  </cols>
  <sheetData>
    <row r="1" ht="24" customHeight="1">
      <c r="A1" s="187" t="inlineStr">
        <is>
          <t>PROPOSTA TÉCNICA</t>
        </is>
      </c>
      <c r="B1" s="188" t="n"/>
      <c r="C1" s="188" t="n"/>
      <c r="D1" s="188" t="n"/>
      <c r="E1" s="188" t="n"/>
      <c r="F1" s="188" t="n"/>
      <c r="G1" s="189" t="n"/>
      <c r="P1" s="6">
        <f>IF(B19="empilhado",3,IF(B19="duplo",2,1))</f>
        <v/>
      </c>
      <c r="R1" s="65" t="inlineStr">
        <is>
          <t>3 x Reatores</t>
        </is>
      </c>
      <c r="T1" s="65" t="inlineStr">
        <is>
          <t>Lado-a-lado ou triângulo</t>
        </is>
      </c>
    </row>
    <row r="2" ht="15" customHeight="1">
      <c r="A2" s="9" t="inlineStr">
        <is>
          <t>Nossa Referência:</t>
        </is>
      </c>
      <c r="B2" s="10">
        <f>#REF!</f>
        <v/>
      </c>
      <c r="D2" s="11" t="inlineStr">
        <is>
          <t>Cliente:</t>
        </is>
      </c>
      <c r="E2" s="163">
        <f>#REF!</f>
        <v/>
      </c>
      <c r="F2" s="188" t="n"/>
      <c r="G2" s="189" t="n"/>
      <c r="O2" s="40" t="inlineStr">
        <is>
          <t>isolador de topo</t>
        </is>
      </c>
      <c r="P2" s="41" t="n">
        <v>1</v>
      </c>
      <c r="R2" s="65" t="inlineStr">
        <is>
          <t>1 x Reator</t>
        </is>
      </c>
      <c r="T2" s="65" t="inlineStr">
        <is>
          <t>Empilhado</t>
        </is>
      </c>
    </row>
    <row r="3" ht="15.75" customHeight="1">
      <c r="A3" s="190">
        <f>#REF!</f>
        <v/>
      </c>
      <c r="B3" s="188" t="n"/>
      <c r="C3" s="188" t="n"/>
      <c r="D3" s="188" t="n"/>
      <c r="E3" s="188" t="n"/>
      <c r="F3" s="188" t="n"/>
      <c r="G3" s="189" t="n"/>
      <c r="P3" s="7" t="n"/>
      <c r="T3" s="65" t="inlineStr">
        <is>
          <t>Duplo</t>
        </is>
      </c>
    </row>
    <row r="4">
      <c r="A4" s="191">
        <f>(#REF!)&amp;" Reator(es), Tipo "&amp;(#REF!)</f>
        <v/>
      </c>
      <c r="B4" s="188" t="n"/>
      <c r="C4" s="188" t="n"/>
      <c r="D4" s="188" t="n"/>
      <c r="E4" s="188" t="n"/>
      <c r="F4" s="188" t="n"/>
      <c r="G4" s="189"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192" t="inlineStr">
        <is>
          <t>Ω</t>
        </is>
      </c>
      <c r="D6" s="53" t="n"/>
      <c r="E6" s="53" t="inlineStr">
        <is>
          <t>Diâmetro Externo</t>
        </is>
      </c>
      <c r="F6" s="52">
        <f>#REF!</f>
        <v/>
      </c>
      <c r="G6" s="44" t="inlineStr">
        <is>
          <t>mm</t>
        </is>
      </c>
      <c r="P6" s="7" t="n"/>
    </row>
    <row r="7" ht="12.95" customHeight="1">
      <c r="A7" s="18" t="inlineStr">
        <is>
          <t>Tensão do Sistema</t>
        </is>
      </c>
      <c r="B7" s="70">
        <f>#REF!</f>
        <v/>
      </c>
      <c r="C7" s="53" t="inlineStr">
        <is>
          <t>kV</t>
        </is>
      </c>
      <c r="D7" s="53" t="n"/>
      <c r="E7" s="53" t="inlineStr">
        <is>
          <t>Diâmetro da Fundação</t>
        </is>
      </c>
      <c r="F7" s="52">
        <f>#REF!</f>
        <v/>
      </c>
      <c r="G7" s="44" t="inlineStr">
        <is>
          <t>mm</t>
        </is>
      </c>
      <c r="P7" s="8" t="n"/>
    </row>
    <row r="8" ht="12.95" customHeight="1">
      <c r="A8" s="18" t="inlineStr">
        <is>
          <t xml:space="preserve">Nível de Isolamento Entre Terminais (NBI) </t>
        </is>
      </c>
      <c r="B8" s="53">
        <f>#REF!</f>
        <v/>
      </c>
      <c r="C8" s="53" t="inlineStr">
        <is>
          <t>kVp</t>
        </is>
      </c>
      <c r="D8" s="53" t="n"/>
      <c r="E8" s="53" t="inlineStr">
        <is>
          <t>Distância Mínima Entre Eixos de Reatores</t>
        </is>
      </c>
      <c r="F8" s="52">
        <f>#REF!</f>
        <v/>
      </c>
      <c r="G8" s="44" t="inlineStr">
        <is>
          <t>mm</t>
        </is>
      </c>
    </row>
    <row r="9" ht="12.95" customHeight="1">
      <c r="A9" s="18" t="inlineStr">
        <is>
          <t>Frequência</t>
        </is>
      </c>
      <c r="B9" s="70">
        <f>#REF!</f>
        <v/>
      </c>
      <c r="C9" s="53" t="inlineStr">
        <is>
          <t>Hz</t>
        </is>
      </c>
      <c r="D9" s="53" t="n"/>
      <c r="E9" s="53" t="inlineStr">
        <is>
          <t>Peso por Módulo</t>
        </is>
      </c>
      <c r="F9" s="71">
        <f>#REF!</f>
        <v/>
      </c>
      <c r="G9" s="44" t="inlineStr">
        <is>
          <t>kg</t>
        </is>
      </c>
    </row>
    <row r="10" ht="12.95" customHeight="1">
      <c r="A10" s="18" t="inlineStr">
        <is>
          <t>Frequência de Sintonia</t>
        </is>
      </c>
      <c r="B10" s="70">
        <f>#REF!</f>
        <v/>
      </c>
      <c r="C10" s="53" t="inlineStr">
        <is>
          <t>Hz</t>
        </is>
      </c>
      <c r="D10" s="53" t="n"/>
      <c r="E10" s="53" t="inlineStr">
        <is>
          <t xml:space="preserve">Peso Total </t>
        </is>
      </c>
      <c r="F10" s="71">
        <f>IF(P1=1,#REF!,IF(P1=2,(2*#REF!+#REF!*(#REF!+#REF!)),(3*#REF!+#REF!*(#REF!+2*#REF!))))</f>
        <v/>
      </c>
      <c r="G10" s="44" t="inlineStr">
        <is>
          <t>kg</t>
        </is>
      </c>
    </row>
    <row r="11" ht="12.95" customHeight="1">
      <c r="A11" s="18" t="inlineStr">
        <is>
          <t>Corrente Nominal</t>
        </is>
      </c>
      <c r="B11" s="70">
        <f>#REF!</f>
        <v/>
      </c>
      <c r="C11" s="53" t="inlineStr">
        <is>
          <t>A</t>
        </is>
      </c>
      <c r="D11" s="53" t="n"/>
      <c r="G11" s="26" t="n"/>
    </row>
    <row r="12" ht="12.95" customHeight="1">
      <c r="A12" s="18" t="inlineStr">
        <is>
          <t>Corrente de Curto-circuito Térmica / Duração</t>
        </is>
      </c>
      <c r="B12" s="70">
        <f>#REF!&amp;" / "&amp;#REF!</f>
        <v/>
      </c>
      <c r="C12" s="53" t="inlineStr">
        <is>
          <t>kA / s</t>
        </is>
      </c>
      <c r="D12" s="53" t="n"/>
      <c r="E12" s="53" t="inlineStr">
        <is>
          <t>Altitude Máxima</t>
        </is>
      </c>
      <c r="F12" s="53" t="n">
        <v>1000</v>
      </c>
      <c r="G12" s="44" t="inlineStr">
        <is>
          <t>manm</t>
        </is>
      </c>
    </row>
    <row r="13" ht="12.95" customHeight="1">
      <c r="A13" s="18" t="inlineStr">
        <is>
          <t>Corrente de Curto-circuito Dinâmica</t>
        </is>
      </c>
      <c r="B13" s="27">
        <f>#REF!</f>
        <v/>
      </c>
      <c r="C13" s="53" t="inlineStr">
        <is>
          <t>kAp</t>
        </is>
      </c>
      <c r="D13" s="53" t="n"/>
      <c r="E13" s="53" t="inlineStr">
        <is>
          <t>Temperatura Ambiente</t>
        </is>
      </c>
      <c r="F13" s="53">
        <f>#REF!</f>
        <v/>
      </c>
      <c r="G13" s="44" t="inlineStr">
        <is>
          <t>ºC</t>
        </is>
      </c>
    </row>
    <row r="14" ht="12.95" customHeight="1">
      <c r="A14" s="18" t="inlineStr">
        <is>
          <t>Perdas por Fase à 75ºC / Corrente Nominal</t>
        </is>
      </c>
      <c r="B14" s="27">
        <f>IF((#REF!*1.1*0.001)&lt;0.1,0.1,#REF!*1.1*0.001)*(IF(#REF!=2,1.13,1))</f>
        <v/>
      </c>
      <c r="C14" s="53" t="inlineStr">
        <is>
          <t>kW</t>
        </is>
      </c>
      <c r="D14" s="53" t="n"/>
      <c r="E14" s="53" t="inlineStr">
        <is>
          <t>Velocidade do Vento</t>
        </is>
      </c>
      <c r="F14" s="53">
        <f>#REF!</f>
        <v/>
      </c>
      <c r="G14" s="44" t="inlineStr">
        <is>
          <t>km/h</t>
        </is>
      </c>
    </row>
    <row r="15" ht="12.95" customHeight="1">
      <c r="A15" s="18" t="inlineStr">
        <is>
          <t>Fator Q à 75ºC / Frequencia Nominal</t>
        </is>
      </c>
      <c r="B15" s="70" t="inlineStr">
        <is>
          <t>≥</t>
        </is>
      </c>
      <c r="C15" s="58">
        <f>0.8*#REF!</f>
        <v/>
      </c>
      <c r="D15" s="53" t="n"/>
      <c r="G15" s="26" t="n"/>
    </row>
    <row r="16" ht="12.95" customHeight="1">
      <c r="A16" s="18" t="inlineStr">
        <is>
          <t>Fator Q à 75ºC / Frequencia de Sintonia</t>
        </is>
      </c>
      <c r="B16" s="70" t="inlineStr">
        <is>
          <t>≥</t>
        </is>
      </c>
      <c r="C16" s="58">
        <f>#REF!*0.8</f>
        <v/>
      </c>
      <c r="D16" s="53" t="n"/>
      <c r="E16" s="53" t="inlineStr">
        <is>
          <t>Resfriamento</t>
        </is>
      </c>
      <c r="F16" s="70" t="inlineStr">
        <is>
          <t>A.N.</t>
        </is>
      </c>
      <c r="G16" s="26" t="n"/>
    </row>
    <row r="17" ht="12.95" customHeight="1">
      <c r="A17" s="29" t="n"/>
      <c r="C17" s="53" t="n"/>
      <c r="D17" s="53" t="n"/>
      <c r="E17" s="53" t="inlineStr">
        <is>
          <t>Instalação</t>
        </is>
      </c>
      <c r="F17" s="70">
        <f>#REF!</f>
        <v/>
      </c>
      <c r="G17" s="26" t="n"/>
    </row>
    <row r="18" ht="12.95" customHeight="1">
      <c r="A18" s="18" t="inlineStr">
        <is>
          <t>Potência Nominal</t>
        </is>
      </c>
      <c r="B18" s="19">
        <f>(B6*B11^2)/1000</f>
        <v/>
      </c>
      <c r="C18" s="53" t="inlineStr">
        <is>
          <t>kVAr</t>
        </is>
      </c>
      <c r="D18" s="53" t="n"/>
      <c r="E18" s="53" t="inlineStr">
        <is>
          <t>Classe de Isolamento</t>
        </is>
      </c>
      <c r="F18" s="70">
        <f>IF(#REF!=155,"F (155ºC)","B (130ºC)")</f>
        <v/>
      </c>
      <c r="G18" s="26" t="n"/>
    </row>
    <row r="19" ht="12.95" customHeight="1">
      <c r="A19" s="30" t="inlineStr">
        <is>
          <t>Tipo de Montagem</t>
        </is>
      </c>
      <c r="B19" s="158" t="inlineStr">
        <is>
          <t>Lado-a-lado ou triângulo</t>
        </is>
      </c>
      <c r="C19" s="193" t="n"/>
      <c r="D19" s="31" t="n"/>
      <c r="E19" s="32" t="inlineStr">
        <is>
          <t>Norma Aplicável</t>
        </is>
      </c>
      <c r="F19" s="5">
        <f>#REF!</f>
        <v/>
      </c>
      <c r="G19" s="33" t="n"/>
    </row>
    <row r="20" ht="12.95" customHeight="1">
      <c r="A20" s="34" t="inlineStr">
        <is>
          <t>Notas</t>
        </is>
      </c>
      <c r="D20" s="69" t="n"/>
      <c r="E20" s="149" t="inlineStr">
        <is>
          <t>Dimensões do Reator</t>
        </is>
      </c>
      <c r="F20" s="194" t="n"/>
      <c r="G20" s="195" t="n"/>
    </row>
    <row r="21" ht="12.95" customHeight="1">
      <c r="A21" s="18" t="inlineStr">
        <is>
          <t>1 - Cor dos reatores - Munsell N6,5 (padrão BREE)</t>
        </is>
      </c>
      <c r="D21" s="153">
        <f>TEXT(F5,"0")&amp;" mm"</f>
        <v/>
      </c>
      <c r="G21" s="26" t="n"/>
    </row>
    <row r="22" ht="12.95" customHeight="1">
      <c r="A22" s="18" t="inlineStr">
        <is>
          <t>2 - Desenho orientativo para proposta.</t>
        </is>
      </c>
      <c r="D22" s="196" t="n"/>
      <c r="G22" s="26" t="n"/>
    </row>
    <row r="23" ht="12.95" customHeight="1">
      <c r="A23" s="160" t="inlineStr">
        <is>
          <t>3 - Localização dos terminais pode ser modificada para atender à especificação do cliente.</t>
        </is>
      </c>
      <c r="D23" s="196" t="n"/>
      <c r="G23" s="26" t="n"/>
    </row>
    <row r="24" ht="12.95" customHeight="1">
      <c r="A24" s="197" t="n"/>
      <c r="D24" s="196" t="n"/>
      <c r="G24" s="26" t="n"/>
    </row>
    <row r="25" ht="12.95" customHeight="1">
      <c r="A25" s="160" t="inlineStr">
        <is>
          <t>4 - Pedestal espaçador de alumínio poderá ser localizado na parte inferior ou superior do isolador.</t>
        </is>
      </c>
      <c r="D25" s="196" t="n"/>
      <c r="G25" s="26" t="n"/>
    </row>
    <row r="26" ht="12.95" customHeight="1">
      <c r="A26" s="197" t="n"/>
      <c r="D26" s="196" t="n"/>
      <c r="G26" s="26" t="n"/>
    </row>
    <row r="27" ht="12.95" customHeight="1">
      <c r="A27" s="18" t="inlineStr">
        <is>
          <t>5 - Dimensões em mm</t>
        </is>
      </c>
      <c r="D27" s="196" t="n"/>
      <c r="G27" s="26" t="n"/>
    </row>
    <row r="28" ht="12.95" customHeight="1">
      <c r="A28" s="35" t="inlineStr">
        <is>
          <t>6 - Altura total do conjunto Trifasico (mm)</t>
        </is>
      </c>
      <c r="B28" s="36">
        <f>F5*3+(2*#REF!+(IF(P2=1,2,1))*(#REF!+#REF!))*1000+IF(#REF!=2,0,(#REF!*1000))*5</f>
        <v/>
      </c>
      <c r="D28" s="196" t="n"/>
      <c r="G28" s="26" t="n"/>
    </row>
    <row r="29" ht="12.95" customHeight="1">
      <c r="A29" s="35" t="inlineStr">
        <is>
          <t>6 - Altura total do conjunto Duplo (mm)</t>
        </is>
      </c>
      <c r="B29" s="36">
        <f>F5*2+(#REF!+#REF!+#REF!)*1000+IF(#REF!=2,0,(#REF!*1000))*3</f>
        <v/>
      </c>
      <c r="D29" s="153" t="n"/>
      <c r="G29" s="26" t="n"/>
    </row>
    <row r="30" ht="12.95" customHeight="1">
      <c r="A30" s="18" t="n"/>
      <c r="B30" s="53" t="n"/>
      <c r="D30" s="153">
        <f>TEXT(#REF!*1000+#REF!,"0")&amp;" mm"</f>
        <v/>
      </c>
      <c r="G30" s="26" t="n"/>
    </row>
    <row r="31" ht="12.95" customHeight="1">
      <c r="A31" s="29" t="n"/>
      <c r="D31" s="196" t="n"/>
      <c r="G31" s="26" t="n"/>
    </row>
    <row r="32" ht="12.95" customHeight="1">
      <c r="A32" s="34" t="inlineStr">
        <is>
          <t>Dados Suporte</t>
        </is>
      </c>
      <c r="D32" s="196" t="n"/>
      <c r="G32" s="26" t="n"/>
    </row>
    <row r="33" ht="12.95" customHeight="1">
      <c r="A33" s="18" t="inlineStr">
        <is>
          <t>Isoladores</t>
        </is>
      </c>
      <c r="B33" s="53" t="inlineStr">
        <is>
          <t>Não inclusos</t>
        </is>
      </c>
      <c r="D33" s="196" t="n"/>
      <c r="G33" s="26" t="n"/>
    </row>
    <row r="34" ht="12.95" customHeight="1">
      <c r="A34" s="18" t="inlineStr">
        <is>
          <t>Isolador da Base (quantidade x tipo)</t>
        </is>
      </c>
      <c r="B34" s="53">
        <f>#REF!&amp;" X "&amp;#REF!</f>
        <v/>
      </c>
      <c r="D34" s="196" t="n"/>
      <c r="G34" s="26" t="n"/>
    </row>
    <row r="35" ht="12.95" customHeight="1">
      <c r="A35" s="18" t="inlineStr">
        <is>
          <t>Isolador Entre fases (quantidade x tipo)</t>
        </is>
      </c>
      <c r="B35" s="53">
        <f>IF(P1=3,(2*#REF!&amp;" X "&amp;#REF!),IF(P1=2,(#REF!&amp;" X "&amp;#REF!)))</f>
        <v/>
      </c>
      <c r="D35" s="196" t="n"/>
      <c r="G35" s="26" t="n"/>
    </row>
    <row r="36" ht="12.95" customHeight="1">
      <c r="A36" s="62" t="inlineStr">
        <is>
          <t>Isolador da Base (quantidade x tipo)</t>
        </is>
      </c>
      <c r="B36" s="72">
        <f>#REF!&amp;" X "&amp;#REF!</f>
        <v/>
      </c>
      <c r="D36" s="196" t="n"/>
      <c r="G36" s="26" t="n"/>
    </row>
    <row r="37" ht="12.95" customHeight="1">
      <c r="A37" s="29" t="n"/>
      <c r="B37" s="31" t="n"/>
      <c r="C37" s="31" t="n"/>
      <c r="E37" s="198" t="inlineStr">
        <is>
          <t>Imagem meramente ilustrativa</t>
        </is>
      </c>
      <c r="F37" s="193" t="n"/>
      <c r="G37" s="199" t="n"/>
    </row>
    <row r="38" ht="12.95" customFormat="1" customHeight="1" s="65">
      <c r="A38" s="137" t="inlineStr">
        <is>
          <t>Distanciamento Magnético</t>
        </is>
      </c>
      <c r="B38" s="194" t="n"/>
      <c r="C38" s="138" t="n"/>
      <c r="D38" s="138" t="n"/>
      <c r="E38" s="166" t="inlineStr">
        <is>
          <t>Ensaios Elétricos em Fábrica</t>
        </is>
      </c>
      <c r="F38" s="166" t="n"/>
      <c r="G38" s="37" t="n"/>
    </row>
    <row r="39" ht="12.95" customFormat="1" customHeight="1" s="65">
      <c r="A39" s="49" t="n"/>
      <c r="B39" s="50" t="n"/>
      <c r="C39" s="51" t="n"/>
      <c r="D39" s="51" t="n"/>
      <c r="E39" s="51" t="n"/>
      <c r="F39" s="53" t="n"/>
      <c r="G39" s="26" t="n"/>
    </row>
    <row r="40" ht="12.95" customFormat="1" customHeight="1" s="65">
      <c r="A40" s="49">
        <f>E8</f>
        <v/>
      </c>
      <c r="B40" s="51" t="n"/>
      <c r="C40" s="52">
        <f>F8</f>
        <v/>
      </c>
      <c r="D40" s="53">
        <f>G8</f>
        <v/>
      </c>
      <c r="E40" s="53" t="inlineStr">
        <is>
          <t>→ Visual e dimensional.</t>
        </is>
      </c>
      <c r="F40" s="53" t="n"/>
      <c r="G40" s="26" t="n"/>
    </row>
    <row r="41" ht="12.95" customFormat="1" customHeight="1" s="65">
      <c r="A41" s="34" t="inlineStr">
        <is>
          <t>Distanciamento axial a partir da cruzeta superior/inferior para:</t>
        </is>
      </c>
      <c r="B41" s="54" t="n"/>
      <c r="C41" s="51" t="n"/>
      <c r="D41" s="51" t="n"/>
      <c r="E41" s="53" t="inlineStr">
        <is>
          <t>→ Medição de resistência ôhmica do enrolamento.</t>
        </is>
      </c>
      <c r="F41" s="53" t="n"/>
      <c r="G41" s="26" t="n"/>
    </row>
    <row r="42" ht="12.95" customFormat="1" customHeight="1" s="65">
      <c r="A42" s="49" t="inlineStr">
        <is>
          <t>→ Pequenas partes metálicas não formando laços fechados (MC1)</t>
        </is>
      </c>
      <c r="B42" s="50" t="n"/>
      <c r="C42" s="52">
        <f>F6/2</f>
        <v/>
      </c>
      <c r="D42" s="53" t="inlineStr">
        <is>
          <t>mm</t>
        </is>
      </c>
      <c r="E42" s="53" t="inlineStr">
        <is>
          <t>→ Medição da reatância.</t>
        </is>
      </c>
      <c r="F42" s="53" t="n"/>
      <c r="G42" s="26" t="n"/>
    </row>
    <row r="43" ht="12.95" customFormat="1" customHeight="1" s="65">
      <c r="A43" s="34" t="inlineStr">
        <is>
          <t>Distanciamento radial a partir da linha de centro do reator para:</t>
        </is>
      </c>
      <c r="B43" s="54" t="n"/>
      <c r="C43" s="55" t="n"/>
      <c r="D43" s="51" t="n"/>
      <c r="E43" s="53" t="inlineStr">
        <is>
          <t>→ Medição de perdas à temperatura ambiente.</t>
        </is>
      </c>
      <c r="F43" s="53" t="n"/>
      <c r="G43" s="26" t="n"/>
    </row>
    <row r="44" ht="12.95" customFormat="1" customHeight="1" s="65">
      <c r="A44" s="49" t="inlineStr">
        <is>
          <t>→ Pequenas partes metálicas não formando laços fechados (MC1)</t>
        </is>
      </c>
      <c r="B44" s="50" t="n"/>
      <c r="C44" s="52">
        <f>F6*1.1</f>
        <v/>
      </c>
      <c r="D44" s="53" t="inlineStr">
        <is>
          <t>mm</t>
        </is>
      </c>
      <c r="E44" s="53" t="inlineStr">
        <is>
          <t>→ Medição da indutância e do fator de qualidade na frequência de sintonia.</t>
        </is>
      </c>
      <c r="F44" s="51" t="n"/>
      <c r="G44" s="26" t="n"/>
    </row>
    <row r="45" ht="12.95" customFormat="1" customHeight="1" s="65">
      <c r="A45" s="29" t="n"/>
      <c r="B45" s="51" t="n"/>
      <c r="C45" s="51" t="n"/>
      <c r="D45" s="51" t="n"/>
      <c r="E45" s="51" t="n"/>
      <c r="F45" s="51" t="n"/>
      <c r="G45" s="26" t="n"/>
    </row>
    <row r="46" ht="12.95" customFormat="1" customHeight="1" s="65">
      <c r="A46" s="137" t="inlineStr">
        <is>
          <t>Dimensões das Embalagens</t>
        </is>
      </c>
      <c r="B46" s="138" t="n"/>
      <c r="C46" s="138" t="n"/>
      <c r="D46" s="138" t="n"/>
      <c r="E46" s="138" t="n"/>
      <c r="F46" s="166" t="n"/>
      <c r="G46" s="46" t="n"/>
    </row>
    <row r="47" ht="12.95" customFormat="1" customHeight="1" s="65">
      <c r="A47" s="18" t="n"/>
      <c r="B47" s="51" t="n"/>
      <c r="C47" s="51" t="n"/>
      <c r="D47" s="51" t="n"/>
      <c r="E47" s="51" t="n"/>
      <c r="F47" s="53" t="n"/>
      <c r="G47" s="44" t="n"/>
    </row>
    <row r="48" ht="12.95" customFormat="1" customHeight="1" s="65">
      <c r="A48" s="39" t="inlineStr">
        <is>
          <t>Conteudo por Emb</t>
        </is>
      </c>
      <c r="B48" s="103" t="inlineStr">
        <is>
          <t>1 x Reator</t>
        </is>
      </c>
      <c r="C48" s="53" t="n"/>
      <c r="D48" s="51" t="n"/>
      <c r="E48" s="51" t="n"/>
      <c r="F48" s="53" t="n"/>
      <c r="G48" s="44" t="n"/>
    </row>
    <row r="49" ht="12.95" customFormat="1" customHeight="1" s="65">
      <c r="A49" s="39" t="inlineStr">
        <is>
          <t>C x L x A (cm) :</t>
        </is>
      </c>
      <c r="B49" s="57">
        <f>#REF!&amp;" x "&amp;#REF!&amp;"  x "&amp;#REF!&amp;" cm"</f>
        <v/>
      </c>
      <c r="C49" s="51" t="n"/>
      <c r="D49" s="51" t="n"/>
      <c r="E49" s="51" t="n"/>
      <c r="F49" s="53" t="n"/>
      <c r="G49" s="44" t="n"/>
    </row>
    <row r="50" ht="12.95" customFormat="1" customHeight="1" s="65">
      <c r="A50" s="18" t="inlineStr">
        <is>
          <t>Tipo da embalagem:</t>
        </is>
      </c>
      <c r="B50" s="53" t="inlineStr">
        <is>
          <t>Engradado</t>
        </is>
      </c>
      <c r="C50" s="51" t="n"/>
      <c r="D50" s="51" t="n"/>
      <c r="E50" s="51" t="n"/>
      <c r="F50" s="53" t="n"/>
      <c r="G50" s="44" t="n"/>
    </row>
    <row r="51" ht="12.95" customFormat="1" customHeight="1" s="65">
      <c r="A51" s="18" t="inlineStr">
        <is>
          <t>Peso bruto (kg) :</t>
        </is>
      </c>
      <c r="B51" s="58">
        <f>#REF!</f>
        <v/>
      </c>
      <c r="C51" s="51" t="n"/>
      <c r="D51" s="51" t="n"/>
      <c r="E51" s="51" t="n"/>
      <c r="F51" s="53" t="n"/>
      <c r="G51" s="44" t="n"/>
    </row>
    <row r="52" ht="12.95" customFormat="1" customHeight="1" s="65">
      <c r="A52" s="18" t="inlineStr">
        <is>
          <t>Nº de Engradados</t>
        </is>
      </c>
      <c r="B52" s="103">
        <f>#REF!</f>
        <v/>
      </c>
      <c r="C52" s="51" t="n"/>
      <c r="D52" s="53" t="n"/>
      <c r="E52" s="53" t="n"/>
      <c r="F52" s="53" t="n"/>
      <c r="G52" s="44" t="n"/>
    </row>
    <row r="53" ht="12.95" customFormat="1" customHeight="1" s="65">
      <c r="A53" s="18" t="n"/>
      <c r="B53" s="53" t="n"/>
      <c r="C53" s="51" t="n"/>
      <c r="D53" s="59" t="n"/>
      <c r="E53" s="59" t="n"/>
      <c r="F53" s="59" t="n"/>
      <c r="G53" s="60" t="n"/>
    </row>
    <row r="54" ht="12.95" customFormat="1" customHeight="1" s="65">
      <c r="A54" s="164" t="inlineStr">
        <is>
          <t>Rua Prefeito Domingos Mocelin Neto, 155 CEP 83420-000 | Quatro Barras - PR,  Brasil - Tel.: +55 41 3167-4000</t>
        </is>
      </c>
      <c r="B54" s="193" t="n"/>
      <c r="C54" s="193" t="n"/>
      <c r="D54" s="193" t="n"/>
      <c r="E54" s="193" t="n"/>
      <c r="F54" s="32" t="inlineStr">
        <is>
          <t>Data:</t>
        </is>
      </c>
      <c r="G54" s="61">
        <f>TODAY()</f>
        <v/>
      </c>
    </row>
    <row r="55" customFormat="1" s="65">
      <c r="A55" s="51" t="n"/>
      <c r="B55" s="51" t="n"/>
      <c r="C55" s="51" t="n"/>
      <c r="D55" s="51" t="n"/>
      <c r="E55" s="51" t="n"/>
      <c r="F55" s="51" t="n"/>
      <c r="G55" s="51" t="n"/>
    </row>
    <row r="58" ht="12.75" customHeight="1">
      <c r="L58" s="187" t="n"/>
      <c r="M58" s="188" t="n"/>
      <c r="N58" s="188" t="n"/>
      <c r="O58" s="188" t="n"/>
      <c r="P58" s="188" t="n"/>
      <c r="Q58" s="188" t="n"/>
      <c r="R58" s="189" t="n"/>
    </row>
    <row r="59" ht="12.75" customHeight="1">
      <c r="L59" s="9" t="n"/>
      <c r="M59" s="10" t="n"/>
      <c r="N59" s="51" t="n"/>
      <c r="O59" s="11" t="n"/>
      <c r="P59" s="163" t="n"/>
      <c r="Q59" s="188" t="n"/>
      <c r="R59" s="189" t="n"/>
    </row>
    <row r="60" ht="12.75" customHeight="1">
      <c r="L60" s="190" t="n"/>
      <c r="M60" s="188" t="n"/>
      <c r="N60" s="188" t="n"/>
      <c r="O60" s="188" t="n"/>
      <c r="P60" s="188" t="n"/>
      <c r="Q60" s="188" t="n"/>
      <c r="R60" s="189" t="n"/>
    </row>
    <row r="61" ht="15" customHeight="1">
      <c r="L61" s="191" t="n"/>
      <c r="M61" s="188" t="n"/>
      <c r="N61" s="188" t="n"/>
      <c r="O61" s="188" t="n"/>
      <c r="P61" s="188" t="n"/>
      <c r="Q61" s="188" t="n"/>
      <c r="R61" s="189" t="n"/>
    </row>
    <row r="62" ht="15" customHeight="1">
      <c r="J62" s="65" t="inlineStr">
        <is>
          <t>PF00001</t>
        </is>
      </c>
      <c r="L62" s="12" t="n"/>
      <c r="M62" s="13" t="n"/>
      <c r="N62" s="14" t="n"/>
      <c r="O62" s="15" t="n"/>
      <c r="P62" s="14" t="n"/>
      <c r="Q62" s="16" t="n"/>
      <c r="R62" s="17" t="n"/>
    </row>
    <row r="63" ht="15" customHeight="1">
      <c r="L63" s="18" t="n"/>
      <c r="M63" s="19" t="n"/>
      <c r="N63" s="192" t="n"/>
      <c r="O63" s="53" t="n"/>
      <c r="P63" s="53" t="n"/>
      <c r="Q63" s="52" t="n"/>
      <c r="R63" s="44" t="n"/>
    </row>
    <row r="64" ht="15" customHeight="1">
      <c r="L64" s="18" t="n"/>
      <c r="M64" s="70" t="n"/>
      <c r="N64" s="53" t="n"/>
      <c r="O64" s="53" t="n"/>
      <c r="P64" s="53" t="n"/>
      <c r="Q64" s="52" t="n"/>
      <c r="R64" s="44" t="n"/>
    </row>
    <row r="65">
      <c r="L65" s="18" t="n"/>
      <c r="M65" s="53" t="n"/>
      <c r="N65" s="53" t="n"/>
      <c r="O65" s="53" t="n"/>
      <c r="P65" s="53" t="n"/>
      <c r="Q65" s="52" t="n"/>
      <c r="R65" s="44" t="n"/>
    </row>
    <row r="66">
      <c r="L66" s="18" t="n"/>
      <c r="M66" s="70" t="n"/>
      <c r="N66" s="53" t="n"/>
      <c r="O66" s="53" t="n"/>
      <c r="P66" s="53" t="n"/>
      <c r="Q66" s="71" t="n"/>
      <c r="R66" s="44" t="n"/>
    </row>
    <row r="67">
      <c r="L67" s="18" t="n"/>
      <c r="M67" s="70" t="n"/>
      <c r="N67" s="53" t="n"/>
      <c r="O67" s="53" t="n"/>
      <c r="P67" s="53" t="n"/>
      <c r="Q67" s="71" t="n"/>
      <c r="R67" s="44" t="n"/>
    </row>
    <row r="68">
      <c r="L68" s="18" t="n"/>
      <c r="M68" s="70" t="n"/>
      <c r="N68" s="53" t="n"/>
      <c r="O68" s="53" t="n"/>
      <c r="P68" s="51" t="n"/>
      <c r="Q68" s="51" t="n"/>
      <c r="R68" s="26" t="n"/>
    </row>
    <row r="69">
      <c r="L69" s="18" t="n"/>
      <c r="M69" s="70" t="n"/>
      <c r="N69" s="53" t="n"/>
      <c r="O69" s="53" t="n"/>
      <c r="P69" s="53" t="n"/>
      <c r="Q69" s="53" t="n"/>
      <c r="R69" s="44" t="n"/>
    </row>
    <row r="70">
      <c r="L70" s="18" t="n"/>
      <c r="M70" s="27" t="n"/>
      <c r="N70" s="53" t="n"/>
      <c r="O70" s="53" t="n"/>
      <c r="P70" s="53" t="n"/>
      <c r="Q70" s="53" t="n"/>
      <c r="R70" s="44" t="n"/>
    </row>
    <row r="71">
      <c r="L71" s="18" t="n"/>
      <c r="M71" s="27" t="n"/>
      <c r="N71" s="53" t="n"/>
      <c r="O71" s="53" t="n"/>
      <c r="P71" s="53" t="n"/>
      <c r="Q71" s="53" t="n"/>
      <c r="R71" s="44" t="n"/>
    </row>
    <row r="72">
      <c r="L72" s="18" t="n"/>
      <c r="M72" s="70" t="n"/>
      <c r="N72" s="58" t="n"/>
      <c r="O72" s="53" t="n"/>
      <c r="P72" s="51" t="n"/>
      <c r="Q72" s="51" t="n"/>
      <c r="R72" s="26" t="n"/>
    </row>
    <row r="73">
      <c r="L73" s="18" t="n"/>
      <c r="M73" s="70" t="n"/>
      <c r="N73" s="58" t="n"/>
      <c r="O73" s="53" t="n"/>
      <c r="P73" s="53" t="n"/>
      <c r="Q73" s="70" t="n"/>
      <c r="R73" s="26" t="n"/>
    </row>
    <row r="74">
      <c r="L74" s="29" t="n"/>
      <c r="M74" s="51" t="n"/>
      <c r="N74" s="53" t="n"/>
      <c r="O74" s="53" t="n"/>
      <c r="P74" s="53" t="n"/>
      <c r="Q74" s="70" t="n"/>
      <c r="R74" s="26" t="n"/>
    </row>
    <row r="75">
      <c r="L75" s="18" t="n"/>
      <c r="M75" s="19" t="n"/>
      <c r="N75" s="53" t="n"/>
      <c r="O75" s="53" t="n"/>
      <c r="P75" s="53" t="n"/>
      <c r="Q75" s="70" t="n"/>
      <c r="R75" s="26" t="n"/>
    </row>
    <row r="76">
      <c r="L76" s="30" t="n"/>
      <c r="M76" s="158" t="n"/>
      <c r="N76" s="193" t="n"/>
      <c r="O76" s="31" t="n"/>
      <c r="P76" s="32" t="n"/>
      <c r="Q76" s="5" t="n"/>
      <c r="R76" s="33" t="n"/>
    </row>
    <row r="77">
      <c r="L77" s="34" t="n"/>
      <c r="M77" s="51" t="n"/>
      <c r="N77" s="51" t="n"/>
      <c r="O77" s="69" t="n"/>
      <c r="P77" s="149" t="n"/>
      <c r="Q77" s="194" t="n"/>
      <c r="R77" s="195" t="n"/>
    </row>
    <row r="78" ht="12.75" customHeight="1">
      <c r="L78" s="18" t="n"/>
      <c r="M78" s="51" t="n"/>
      <c r="N78" s="51" t="n"/>
      <c r="O78" s="153" t="n"/>
      <c r="P78" s="51" t="n"/>
      <c r="Q78" s="51" t="n"/>
      <c r="R78" s="26" t="n"/>
    </row>
    <row r="79">
      <c r="L79" s="18" t="n"/>
      <c r="M79" s="51" t="n"/>
      <c r="N79" s="51" t="n"/>
      <c r="O79" s="196" t="n"/>
      <c r="P79" s="51" t="n"/>
      <c r="Q79" s="51" t="n"/>
      <c r="R79" s="26" t="n"/>
    </row>
    <row r="80" ht="12.75" customHeight="1">
      <c r="L80" s="160" t="n"/>
      <c r="O80" s="196" t="n"/>
      <c r="P80" s="51" t="n"/>
      <c r="Q80" s="51" t="n"/>
      <c r="R80" s="26" t="n"/>
    </row>
    <row r="81" ht="12.75" customHeight="1">
      <c r="L81" s="197" t="n"/>
      <c r="O81" s="196" t="n"/>
      <c r="P81" s="51" t="n"/>
      <c r="Q81" s="51" t="n"/>
      <c r="R81" s="26" t="n"/>
    </row>
    <row r="82" ht="12.75" customHeight="1">
      <c r="L82" s="160" t="n"/>
      <c r="O82" s="196" t="n"/>
      <c r="P82" s="51" t="n"/>
      <c r="Q82" s="51" t="n"/>
      <c r="R82" s="26" t="n"/>
    </row>
    <row r="83" ht="12.75" customHeight="1">
      <c r="L83" s="197" t="n"/>
      <c r="O83" s="196" t="n"/>
      <c r="P83" s="51" t="n"/>
      <c r="Q83" s="51" t="n"/>
      <c r="R83" s="26" t="n"/>
    </row>
    <row r="84">
      <c r="L84" s="18" t="n"/>
      <c r="M84" s="51" t="n"/>
      <c r="N84" s="51" t="n"/>
      <c r="O84" s="196" t="n"/>
      <c r="P84" s="51" t="n"/>
      <c r="Q84" s="51" t="n"/>
      <c r="R84" s="26" t="n"/>
    </row>
    <row r="85">
      <c r="L85" s="35" t="n"/>
      <c r="M85" s="36" t="n"/>
      <c r="N85" s="51" t="n"/>
      <c r="O85" s="196" t="n"/>
      <c r="P85" s="51" t="n"/>
      <c r="Q85" s="51" t="n"/>
      <c r="R85" s="26" t="n"/>
    </row>
    <row r="86">
      <c r="L86" s="35" t="n"/>
      <c r="M86" s="36" t="n"/>
      <c r="N86" s="51" t="n"/>
      <c r="O86" s="153" t="n"/>
      <c r="P86" s="51" t="n"/>
      <c r="Q86" s="51" t="n"/>
      <c r="R86" s="26" t="n"/>
    </row>
    <row r="87" ht="12.75" customHeight="1">
      <c r="L87" s="18" t="n"/>
      <c r="M87" s="53" t="n"/>
      <c r="N87" s="51" t="n"/>
      <c r="O87" s="153" t="n"/>
      <c r="P87" s="51" t="n"/>
      <c r="Q87" s="51" t="n"/>
      <c r="R87" s="26" t="n"/>
    </row>
    <row r="88" ht="12.75" customHeight="1">
      <c r="L88" s="29" t="n"/>
      <c r="M88" s="51" t="n"/>
      <c r="N88" s="51" t="n"/>
      <c r="O88" s="196" t="n"/>
      <c r="P88" s="51" t="n"/>
      <c r="Q88" s="51" t="n"/>
      <c r="R88" s="26" t="n"/>
    </row>
    <row r="89" ht="12.75" customHeight="1">
      <c r="L89" s="34" t="n"/>
      <c r="M89" s="51" t="n"/>
      <c r="N89" s="51" t="n"/>
      <c r="O89" s="196" t="n"/>
      <c r="P89" s="51" t="n"/>
      <c r="Q89" s="51" t="n"/>
      <c r="R89" s="26" t="n"/>
    </row>
    <row r="90" ht="12.75" customHeight="1">
      <c r="L90" s="18" t="n"/>
      <c r="M90" s="53" t="n"/>
      <c r="N90" s="51" t="n"/>
      <c r="O90" s="196" t="n"/>
      <c r="P90" s="51" t="n"/>
      <c r="Q90" s="51" t="n"/>
      <c r="R90" s="26" t="n"/>
    </row>
    <row r="91" ht="12.75" customHeight="1">
      <c r="L91" s="18" t="n"/>
      <c r="M91" s="53" t="n"/>
      <c r="N91" s="51" t="n"/>
      <c r="O91" s="196" t="n"/>
      <c r="P91" s="51" t="n"/>
      <c r="Q91" s="51" t="n"/>
      <c r="R91" s="26" t="n"/>
    </row>
    <row r="92" ht="12.75" customHeight="1">
      <c r="L92" s="18" t="n"/>
      <c r="M92" s="53" t="n"/>
      <c r="N92" s="51" t="n"/>
      <c r="O92" s="196" t="n"/>
      <c r="P92" s="51" t="n"/>
      <c r="Q92" s="51" t="n"/>
      <c r="R92" s="26" t="n"/>
    </row>
    <row r="93" ht="12.75" customHeight="1">
      <c r="L93" s="62" t="n"/>
      <c r="M93" s="72" t="n"/>
      <c r="N93" s="51" t="n"/>
      <c r="O93" s="196" t="n"/>
      <c r="P93" s="51" t="n"/>
      <c r="Q93" s="51" t="n"/>
      <c r="R93" s="26" t="n"/>
    </row>
    <row r="94">
      <c r="L94" s="29" t="n"/>
      <c r="M94" s="31" t="n"/>
      <c r="N94" s="31" t="n"/>
      <c r="O94" s="51" t="n"/>
      <c r="P94" s="198" t="n"/>
      <c r="Q94" s="193" t="n"/>
      <c r="R94" s="199" t="n"/>
    </row>
    <row r="95">
      <c r="L95" s="137" t="n"/>
      <c r="M95" s="194" t="n"/>
      <c r="N95" s="138" t="n"/>
      <c r="O95" s="138" t="n"/>
      <c r="P95" s="166" t="n"/>
      <c r="Q95" s="166" t="n"/>
      <c r="R95" s="37" t="n"/>
    </row>
    <row r="96">
      <c r="L96" s="49" t="n"/>
      <c r="M96" s="50" t="n"/>
      <c r="N96" s="51" t="n"/>
      <c r="O96" s="51" t="n"/>
      <c r="P96" s="51" t="n"/>
      <c r="Q96" s="53" t="n"/>
      <c r="R96" s="26" t="n"/>
    </row>
    <row r="97">
      <c r="L97" s="49" t="n"/>
      <c r="M97" s="51" t="n"/>
      <c r="N97" s="52" t="n"/>
      <c r="O97" s="53" t="n"/>
      <c r="P97" s="53" t="n"/>
      <c r="Q97" s="53" t="n"/>
      <c r="R97" s="26" t="n"/>
    </row>
    <row r="98">
      <c r="L98" s="34" t="n"/>
      <c r="M98" s="54" t="n"/>
      <c r="N98" s="51" t="n"/>
      <c r="O98" s="51" t="n"/>
      <c r="P98" s="53" t="n"/>
      <c r="Q98" s="53" t="n"/>
      <c r="R98" s="26" t="n"/>
    </row>
    <row r="99">
      <c r="L99" s="49" t="n"/>
      <c r="M99" s="50" t="n"/>
      <c r="N99" s="52" t="n"/>
      <c r="O99" s="53" t="n"/>
      <c r="P99" s="53" t="n"/>
      <c r="Q99" s="53" t="n"/>
      <c r="R99" s="26" t="n"/>
    </row>
    <row r="100">
      <c r="L100" s="34" t="n"/>
      <c r="M100" s="54" t="n"/>
      <c r="N100" s="55" t="n"/>
      <c r="O100" s="51" t="n"/>
      <c r="P100" s="53" t="n"/>
      <c r="Q100" s="53" t="n"/>
      <c r="R100" s="26" t="n"/>
    </row>
    <row r="101">
      <c r="L101" s="49" t="n"/>
      <c r="M101" s="50" t="n"/>
      <c r="N101" s="52" t="n"/>
      <c r="O101" s="53" t="n"/>
      <c r="P101" s="53" t="n"/>
      <c r="Q101" s="51" t="n"/>
      <c r="R101" s="26" t="n"/>
    </row>
    <row r="102">
      <c r="L102" s="29" t="n"/>
      <c r="M102" s="51" t="n"/>
      <c r="N102" s="51" t="n"/>
      <c r="O102" s="51" t="n"/>
      <c r="P102" s="51" t="n"/>
      <c r="Q102" s="51" t="n"/>
      <c r="R102" s="26" t="n"/>
    </row>
    <row r="103">
      <c r="L103" s="137" t="n"/>
      <c r="M103" s="138" t="n"/>
      <c r="N103" s="138" t="n"/>
      <c r="O103" s="138" t="n"/>
      <c r="P103" s="138" t="n"/>
      <c r="Q103" s="166" t="n"/>
      <c r="R103" s="46" t="n"/>
    </row>
    <row r="104">
      <c r="L104" s="18" t="n"/>
      <c r="M104" s="51" t="n"/>
      <c r="N104" s="51" t="n"/>
      <c r="O104" s="51" t="n"/>
      <c r="P104" s="51" t="n"/>
      <c r="Q104" s="53" t="n"/>
      <c r="R104" s="44" t="n"/>
    </row>
    <row r="105">
      <c r="L105" s="39" t="n"/>
      <c r="M105" s="103" t="n"/>
      <c r="N105" s="53" t="n"/>
      <c r="O105" s="51" t="n"/>
      <c r="P105" s="51" t="n"/>
      <c r="Q105" s="53" t="n"/>
      <c r="R105" s="44" t="n"/>
    </row>
    <row r="106">
      <c r="L106" s="39" t="n"/>
      <c r="M106" s="57" t="n"/>
      <c r="N106" s="51" t="n"/>
      <c r="O106" s="51" t="n"/>
      <c r="P106" s="51" t="n"/>
      <c r="Q106" s="53" t="n"/>
      <c r="R106" s="44" t="n"/>
    </row>
    <row r="107">
      <c r="L107" s="18" t="n"/>
      <c r="M107" s="53" t="n"/>
      <c r="N107" s="51" t="n"/>
      <c r="O107" s="51" t="n"/>
      <c r="P107" s="51" t="n"/>
      <c r="Q107" s="53" t="n"/>
      <c r="R107" s="44" t="n"/>
    </row>
    <row r="108">
      <c r="L108" s="18" t="n"/>
      <c r="M108" s="58" t="n"/>
      <c r="N108" s="51" t="n"/>
      <c r="O108" s="51" t="n"/>
      <c r="P108" s="51" t="n"/>
      <c r="Q108" s="53" t="n"/>
      <c r="R108" s="44" t="n"/>
    </row>
    <row r="109">
      <c r="L109" s="18" t="n"/>
      <c r="M109" s="103" t="n"/>
      <c r="N109" s="51" t="n"/>
      <c r="O109" s="53" t="n"/>
      <c r="P109" s="53" t="n"/>
      <c r="Q109" s="53" t="n"/>
      <c r="R109" s="44" t="n"/>
    </row>
    <row r="110" ht="15" customHeight="1">
      <c r="L110" s="18" t="n"/>
      <c r="M110" s="53" t="n"/>
      <c r="N110" s="51" t="n"/>
      <c r="O110" s="59" t="n"/>
      <c r="P110" s="59" t="n"/>
      <c r="Q110" s="59" t="n"/>
      <c r="R110" s="60" t="n"/>
    </row>
    <row r="111" ht="15" customHeight="1">
      <c r="L111" s="164" t="n"/>
      <c r="M111" s="193" t="n"/>
      <c r="N111" s="193" t="n"/>
      <c r="O111" s="193" t="n"/>
      <c r="P111" s="193" t="n"/>
      <c r="Q111" s="32" t="n"/>
      <c r="R111" s="61"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5">
      <formula>$P$1=2</formula>
    </cfRule>
    <cfRule type="expression" priority="12" dxfId="5">
      <formula>$P$1=3</formula>
    </cfRule>
  </conditionalFormatting>
  <conditionalFormatting sqref="A28:B28">
    <cfRule type="expression" priority="10" dxfId="4">
      <formula>$P$1=3</formula>
    </cfRule>
  </conditionalFormatting>
  <conditionalFormatting sqref="A29:B29">
    <cfRule type="expression" priority="9" dxfId="46">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5">
      <formula>$P$1=2</formula>
    </cfRule>
    <cfRule type="expression" priority="6" dxfId="5">
      <formula>$P$1=3</formula>
    </cfRule>
  </conditionalFormatting>
  <conditionalFormatting sqref="L85:M85">
    <cfRule type="expression" priority="4" dxfId="4">
      <formula>$P$1=3</formula>
    </cfRule>
  </conditionalFormatting>
  <conditionalFormatting sqref="L86:M86">
    <cfRule type="expression" priority="3" dxfId="46">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8">
    <tabColor rgb="FF00B0F0"/>
    <outlinePr summaryBelow="1" summaryRight="1"/>
    <pageSetUpPr/>
  </sheetPr>
  <dimension ref="B1:AJ131"/>
  <sheetViews>
    <sheetView tabSelected="1"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9.7109375" customWidth="1" style="200" min="13" max="13"/>
    <col width="10" customWidth="1" style="201" min="14" max="14"/>
    <col width="10.7109375" customWidth="1" style="201" min="15" max="15"/>
    <col width="9.5703125"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6"/>
    <col width="9.140625" customWidth="1" style="65" min="37" max="16384"/>
  </cols>
  <sheetData>
    <row r="1" ht="13.5" customHeight="1" thickBot="1">
      <c r="M1" s="202"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M2" s="202"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505.15</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190.431447</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13.8</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110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51</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Curta curação</t>
        </is>
      </c>
      <c r="D16" s="207" t="inlineStr">
        <is>
          <t>0.1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0.26</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15.791</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63.7</t>
        </is>
      </c>
      <c r="E19" s="58" t="n"/>
      <c r="F19" s="65" t="n"/>
      <c r="G19" s="50" t="inlineStr">
        <is>
          <t>Distância Mínima Entre Eixos de Reatores (DE)</t>
        </is>
      </c>
      <c r="H19" s="51" t="n"/>
      <c r="I19" s="65" t="n"/>
      <c r="J19" s="52" t="n">
        <v>3245.645</v>
      </c>
      <c r="K19" s="78">
        <f>K21</f>
        <v/>
      </c>
      <c r="M19" s="206" t="n"/>
      <c r="N19" s="179" t="n"/>
      <c r="O19" s="179" t="n"/>
      <c r="P19" s="179" t="n"/>
      <c r="Q19" s="179" t="n"/>
      <c r="R19" s="200" t="n"/>
      <c r="S19" s="200" t="n"/>
      <c r="T19" s="179" t="n"/>
      <c r="U19" s="200" t="n">
        <v>971.75</v>
      </c>
      <c r="V19" s="200" t="n"/>
      <c r="W19" t="n">
        <v>2137.85</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495.3121936470001</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207"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2326.5</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1943.5</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71"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1943 x 1943 x 2326</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row>
    <row r="46" ht="12.95" customFormat="1" customHeight="1" s="65">
      <c r="B46" s="79" t="n"/>
      <c r="D46" s="76" t="n"/>
      <c r="E46" s="75" t="n"/>
      <c r="F46" s="65" t="n"/>
      <c r="G46" s="72" t="inlineStr">
        <is>
          <t>Isolador da topo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Format="1" customHeight="1" s="65">
      <c r="B68" s="51" t="n"/>
      <c r="C68" s="51" t="n"/>
      <c r="D68" s="51" t="n"/>
      <c r="E68" s="51" t="n"/>
      <c r="F68" s="51" t="n"/>
      <c r="G68" s="51" t="n"/>
      <c r="H68" s="51" t="n"/>
      <c r="I68" s="65" t="n"/>
      <c r="J68" s="65" t="n"/>
      <c r="K68" s="65" t="n"/>
      <c r="N68" s="201" t="n"/>
      <c r="O68" s="201" t="n"/>
      <c r="P68" s="201" t="n"/>
      <c r="Q68" s="121" t="n"/>
      <c r="R68" s="201" t="n"/>
      <c r="S68" s="201" t="n"/>
      <c r="T68" s="179" t="n"/>
      <c r="U68" s="179" t="n"/>
      <c r="V68" s="203" t="n"/>
      <c r="W68" s="203" t="n"/>
      <c r="X68" s="203" t="n"/>
      <c r="Y68" s="203" t="n"/>
      <c r="Z68" s="203" t="n"/>
      <c r="AA68" s="203" t="n"/>
      <c r="AB68" s="203" t="n"/>
      <c r="AC68" s="203" t="n"/>
      <c r="AD68" s="203" t="n"/>
    </row>
    <row r="69" ht="16.5" customFormat="1" customHeight="1" s="65">
      <c r="B69" s="51" t="n"/>
      <c r="C69" s="51" t="n"/>
      <c r="D69" s="51" t="n"/>
      <c r="E69" s="51" t="n"/>
      <c r="F69" s="51" t="n"/>
      <c r="G69" s="51" t="n"/>
      <c r="H69" s="51" t="n"/>
      <c r="I69" s="65" t="n"/>
      <c r="J69" s="65" t="n"/>
      <c r="K69" s="65" t="n"/>
      <c r="N69" s="201" t="n"/>
      <c r="O69" s="201" t="n"/>
      <c r="P69" s="201" t="n"/>
      <c r="Q69" s="203" t="n"/>
      <c r="R69" s="201" t="n"/>
      <c r="S69" s="201"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row r="124"/>
    <row r="125"/>
    <row r="126"/>
    <row r="127"/>
    <row r="128"/>
    <row r="129"/>
    <row r="130"/>
    <row r="131"/>
  </sheetData>
  <mergeCells count="32">
    <mergeCell ref="M57:M58"/>
    <mergeCell ref="M38:M39"/>
    <mergeCell ref="M41:M42"/>
    <mergeCell ref="M44:M45"/>
    <mergeCell ref="M47:M52"/>
    <mergeCell ref="M54:M55"/>
    <mergeCell ref="M19:M22"/>
    <mergeCell ref="M24:M25"/>
    <mergeCell ref="M27:M28"/>
    <mergeCell ref="M30:M31"/>
    <mergeCell ref="M33:M36"/>
    <mergeCell ref="M4:M5"/>
    <mergeCell ref="M7:M8"/>
    <mergeCell ref="M10:M11"/>
    <mergeCell ref="M13:M14"/>
    <mergeCell ref="M16:M17"/>
    <mergeCell ref="C58:E59"/>
    <mergeCell ref="C3:I3"/>
    <mergeCell ref="M60:M61"/>
    <mergeCell ref="M63:M131"/>
    <mergeCell ref="G4:I4"/>
    <mergeCell ref="C5:I5"/>
    <mergeCell ref="H99:J99"/>
    <mergeCell ref="G33:H33"/>
    <mergeCell ref="C35:C42"/>
    <mergeCell ref="C44:C50"/>
    <mergeCell ref="G41:H41"/>
    <mergeCell ref="E65:G67"/>
    <mergeCell ref="B65:D67"/>
    <mergeCell ref="H65:K67"/>
    <mergeCell ref="C56:E57"/>
    <mergeCell ref="H116:J116"/>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disablePrompts="1" count="3">
    <dataValidation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3.xml><?xml version="1.0" encoding="utf-8"?>
<worksheet xmlns:r="http://schemas.openxmlformats.org/officeDocument/2006/relationships" xmlns="http://schemas.openxmlformats.org/spreadsheetml/2006/main">
  <sheetPr codeName="Planilha12">
    <tabColor rgb="FF00B0F0"/>
    <outlinePr summaryBelow="1" summaryRight="1"/>
    <pageSetUpPr/>
  </sheetPr>
  <dimension ref="B1:AF135"/>
  <sheetViews>
    <sheetView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2"/>
    <col width="9.140625" customWidth="1" style="65" min="33"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"Technical Offer"&amp;" "&amp;W2</f>
        <v/>
      </c>
      <c r="J3" s="92" t="n"/>
      <c r="K3" s="93" t="n"/>
      <c r="M3" s="203" t="n"/>
      <c r="N3" s="200" t="n"/>
      <c r="O3" s="200" t="n"/>
      <c r="P3" s="200" t="n"/>
      <c r="Q3" s="200" t="n"/>
      <c r="R3" s="200" t="n"/>
      <c r="S3" s="200" t="n"/>
      <c r="T3" s="179" t="n"/>
      <c r="U3" s="200" t="n"/>
      <c r="V3" s="200" t="n"/>
    </row>
    <row r="4" ht="12.95" customHeight="1">
      <c r="B4" s="91" t="n"/>
      <c r="C4" s="94" t="inlineStr">
        <is>
          <t>Reference:</t>
        </is>
      </c>
      <c r="D4" s="204">
        <f>O2</f>
        <v/>
      </c>
      <c r="E4" s="85" t="n"/>
      <c r="F4" s="94" t="inlineStr">
        <is>
          <t>Client:</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Air Coil(s), type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Electrical Characteristics</t>
        </is>
      </c>
      <c r="D7" s="51" t="n"/>
      <c r="E7" s="51" t="n"/>
      <c r="F7" s="51" t="n"/>
      <c r="G7" s="83" t="inlineStr">
        <is>
          <t>Industry Electrical Testing</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Nominal Inductance</t>
        </is>
      </c>
      <c r="D9" s="207" t="n">
        <v>505.15</v>
      </c>
      <c r="E9" s="103" t="inlineStr">
        <is>
          <t>mH</t>
        </is>
      </c>
      <c r="F9" s="51" t="n"/>
      <c r="G9" s="53" t="inlineStr">
        <is>
          <t>Applicable Standard</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Nominal Impedance</t>
        </is>
      </c>
      <c r="D10" s="207" t="n">
        <v>190.431447</v>
      </c>
      <c r="E10" s="209" t="inlineStr">
        <is>
          <t>Ω</t>
        </is>
      </c>
      <c r="F10" s="51" t="n"/>
      <c r="G10" s="53" t="inlineStr">
        <is>
          <t>→ Visual and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Rated Voltage</t>
        </is>
      </c>
      <c r="D11" s="207" t="inlineStr">
        <is>
          <t>13.8</t>
        </is>
      </c>
      <c r="E11" s="103" t="inlineStr">
        <is>
          <t>kV</t>
        </is>
      </c>
      <c r="F11" s="51" t="n"/>
      <c r="G11" s="53" t="inlineStr">
        <is>
          <t>→ Measurement of ohmic resistance of the winding.</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Basic Insulation Level (BIL)</t>
        </is>
      </c>
      <c r="D12" s="207" t="inlineStr">
        <is>
          <t>110</t>
        </is>
      </c>
      <c r="E12" s="103" t="inlineStr">
        <is>
          <t>kVp</t>
        </is>
      </c>
      <c r="F12" s="51" t="n"/>
      <c r="G12" s="53" t="inlineStr">
        <is>
          <t>→ Reactance measurement.</t>
        </is>
      </c>
      <c r="H12" s="53" t="n"/>
      <c r="I12" s="51" t="n"/>
      <c r="J12" s="65" t="n"/>
      <c r="K12" s="80" t="n"/>
      <c r="N12" s="203" t="n"/>
      <c r="O12" s="115" t="n"/>
      <c r="P12" s="200" t="n"/>
      <c r="Q12" s="200" t="n"/>
      <c r="R12" s="200" t="n"/>
      <c r="S12" s="200" t="n"/>
      <c r="T12" s="179" t="n"/>
      <c r="U12" s="200" t="n"/>
      <c r="V12" s="200" t="n"/>
    </row>
    <row r="13" ht="12.95" customHeight="1">
      <c r="B13" s="77" t="n"/>
      <c r="C13" s="53" t="inlineStr">
        <is>
          <t>Rated Frequency</t>
        </is>
      </c>
      <c r="D13" s="207" t="inlineStr">
        <is>
          <t>60</t>
        </is>
      </c>
      <c r="E13" s="103" t="inlineStr">
        <is>
          <t>Hz</t>
        </is>
      </c>
      <c r="F13" s="65" t="n"/>
      <c r="G13" s="53" t="inlineStr">
        <is>
          <t>→ Measurement of losses at room temperature.</t>
        </is>
      </c>
      <c r="H13" s="53" t="n"/>
      <c r="I13" s="51" t="n"/>
      <c r="J13" s="65" t="n"/>
      <c r="K13" s="80" t="n"/>
      <c r="M13" s="206" t="n"/>
      <c r="N13" s="179" t="n"/>
      <c r="O13" s="179" t="n"/>
      <c r="P13" s="179" t="n"/>
      <c r="Q13" s="179" t="n"/>
      <c r="R13" s="179" t="n"/>
      <c r="S13" s="179" t="n"/>
      <c r="T13" s="179" t="n"/>
      <c r="U13" s="179" t="n"/>
    </row>
    <row r="14" ht="12.95" customHeight="1">
      <c r="B14" s="77" t="n"/>
      <c r="C14" s="53" t="inlineStr">
        <is>
          <t>Tuning Frequency</t>
        </is>
      </c>
      <c r="D14" s="212" t="inlineStr"/>
      <c r="E14" s="103" t="inlineStr">
        <is>
          <t>Hz</t>
        </is>
      </c>
      <c r="F14" s="65" t="n"/>
      <c r="G14" s="53" t="inlineStr">
        <is>
          <t>→ Measurement of inductance and quality factor at tuning frequency.</t>
        </is>
      </c>
      <c r="H14" s="51" t="n"/>
      <c r="I14" s="51" t="n"/>
      <c r="J14" s="65" t="n"/>
      <c r="K14" s="80" t="n"/>
      <c r="N14" s="200" t="n"/>
      <c r="O14" s="200" t="n"/>
      <c r="P14" s="179" t="n"/>
      <c r="Q14" s="200" t="n"/>
      <c r="R14" s="200" t="n"/>
    </row>
    <row r="15" ht="12.95" customHeight="1">
      <c r="B15" s="77" t="n"/>
      <c r="C15" s="53" t="inlineStr">
        <is>
          <t>Rated Current</t>
        </is>
      </c>
      <c r="D15" s="207" t="inlineStr">
        <is>
          <t>51</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Rated Short Time Current Thermal</t>
        </is>
      </c>
      <c r="D16" s="207" t="inlineStr">
        <is>
          <t>0.1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Mechanical Short Circuit Current</t>
        </is>
      </c>
      <c r="D17" s="207" t="inlineStr">
        <is>
          <t>0.26</t>
        </is>
      </c>
      <c r="E17" s="103" t="inlineStr">
        <is>
          <t>kAp</t>
        </is>
      </c>
      <c r="F17" s="65" t="n"/>
      <c r="G17" s="83" t="inlineStr">
        <is>
          <t>Magnetic Clearance</t>
        </is>
      </c>
      <c r="H17" s="83" t="n"/>
      <c r="I17" s="84" t="n"/>
      <c r="J17" s="51" t="n"/>
      <c r="K17" s="80" t="n"/>
      <c r="N17" s="203" t="n"/>
      <c r="O17" s="115" t="n"/>
      <c r="P17" s="200" t="n"/>
      <c r="Q17" s="200" t="n"/>
      <c r="R17" s="200" t="n"/>
      <c r="S17" s="200" t="n"/>
      <c r="T17" s="179" t="n"/>
      <c r="U17" s="200" t="n"/>
      <c r="V17" s="200" t="n"/>
    </row>
    <row r="18" ht="12.95" customHeight="1">
      <c r="B18" s="77" t="n"/>
      <c r="C18" s="53" t="inlineStr">
        <is>
          <t>Losses per Phase at 75ºC / Rated Current</t>
        </is>
      </c>
      <c r="D18" s="207" t="n">
        <v>15.791</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Q Factor at 75ºC / Rated Frequency</t>
        </is>
      </c>
      <c r="D19" s="207" t="inlineStr">
        <is>
          <t>63.7</t>
        </is>
      </c>
      <c r="E19" s="58" t="n"/>
      <c r="F19" s="65" t="n"/>
      <c r="G19" s="50" t="inlineStr">
        <is>
          <t>Minimum Distance Between Air Coil Axes</t>
        </is>
      </c>
      <c r="H19" s="51" t="n"/>
      <c r="I19" s="65" t="n"/>
      <c r="J19" s="52" t="n">
        <v>3245.645</v>
      </c>
      <c r="K19" s="78">
        <f>K21</f>
        <v/>
      </c>
      <c r="M19" s="206" t="n"/>
      <c r="N19" s="179" t="n"/>
      <c r="O19" s="179" t="n"/>
      <c r="P19" s="179" t="n"/>
      <c r="Q19" s="179" t="n"/>
      <c r="R19" s="200" t="n"/>
      <c r="S19" s="200" t="n"/>
      <c r="T19" s="179" t="n"/>
      <c r="U19" s="200" t="n">
        <v>971.75</v>
      </c>
      <c r="V19" s="200" t="n"/>
      <c r="W19" t="n">
        <v>2137.85</v>
      </c>
    </row>
    <row r="20" ht="12.95" customHeight="1">
      <c r="B20" s="77" t="n"/>
      <c r="C20" s="53" t="inlineStr">
        <is>
          <t>Q Factor at 75ºC / Tuning Frequency</t>
        </is>
      </c>
      <c r="D20" s="212" t="inlineStr">
        <is>
          <t xml:space="preserve">≥ </t>
        </is>
      </c>
      <c r="E20" s="58" t="inlineStr"/>
      <c r="F20" s="65" t="n"/>
      <c r="G20" s="74" t="inlineStr">
        <is>
          <t>Axial distance from the top / bottom ends to:</t>
        </is>
      </c>
      <c r="H20" s="54" t="n"/>
      <c r="I20" s="51" t="n"/>
      <c r="J20" s="51" t="n"/>
      <c r="K20" s="80" t="n"/>
      <c r="N20" s="203" t="n"/>
      <c r="O20" s="115" t="n"/>
      <c r="P20" s="200" t="n"/>
      <c r="Q20" s="200" t="n"/>
      <c r="R20" s="200" t="n"/>
      <c r="S20" s="200" t="n"/>
      <c r="T20" s="179" t="n"/>
      <c r="U20" s="200" t="n"/>
      <c r="V20" s="200" t="n"/>
    </row>
    <row r="21" ht="12.95" customHeight="1">
      <c r="B21" s="77" t="n"/>
      <c r="C21" s="53" t="inlineStr">
        <is>
          <t>Rated Power</t>
        </is>
      </c>
      <c r="D21" s="207" t="n">
        <v>495.3121936470001</v>
      </c>
      <c r="E21" s="103" t="inlineStr">
        <is>
          <t>kVAr</t>
        </is>
      </c>
      <c r="F21" s="65" t="n"/>
      <c r="G21" s="50" t="inlineStr">
        <is>
          <t>→ Small metal parts not formed in closed loops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Cooling</t>
        </is>
      </c>
      <c r="D22" s="207" t="inlineStr">
        <is>
          <t>A.N.</t>
        </is>
      </c>
      <c r="E22" s="76" t="n"/>
      <c r="F22" s="65" t="n"/>
      <c r="G22" s="74" t="inlineStr">
        <is>
          <t>Radial distance from the Air Coil centerline to:</t>
        </is>
      </c>
      <c r="H22" s="54" t="n"/>
      <c r="I22" s="55" t="n"/>
      <c r="J22" s="51" t="n"/>
      <c r="K22" s="80" t="n"/>
      <c r="N22" s="203" t="n"/>
      <c r="O22" s="115" t="n"/>
      <c r="P22" s="200" t="n"/>
      <c r="Q22" s="200" t="n"/>
      <c r="R22" s="200" t="n"/>
      <c r="S22" s="200" t="n"/>
      <c r="T22" s="179" t="n"/>
      <c r="U22" s="200" t="n"/>
      <c r="V22" s="200" t="n"/>
    </row>
    <row r="23" ht="12.95" customHeight="1">
      <c r="B23" s="77" t="n"/>
      <c r="C23" s="53" t="inlineStr">
        <is>
          <t>Insulation Class</t>
        </is>
      </c>
      <c r="D23" s="207" t="inlineStr">
        <is>
          <t>155</t>
        </is>
      </c>
      <c r="E23" s="213" t="inlineStr">
        <is>
          <t>°C</t>
        </is>
      </c>
      <c r="F23" s="65" t="n"/>
      <c r="G23" s="50" t="inlineStr">
        <is>
          <t>→ Small metal parts not forming closed loops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Air Coil Height Module</t>
        </is>
      </c>
      <c r="D28" s="207" t="n">
        <v>2326.5</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Air Coil Diameter</t>
        </is>
      </c>
      <c r="D29" s="207" t="n">
        <v>1943.5</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Foundation Diameter</t>
        </is>
      </c>
      <c r="D30" s="212" t="inlineStr"/>
      <c r="E30" s="53" t="inlineStr">
        <is>
          <t>mm</t>
        </is>
      </c>
      <c r="F30" s="51" t="n"/>
      <c r="G30" s="51" t="n"/>
      <c r="H30" s="51" t="n"/>
      <c r="I30" s="65" t="n"/>
      <c r="J30" s="65" t="n"/>
      <c r="K30" s="80" t="n"/>
      <c r="M30" s="206" t="n"/>
      <c r="N30" s="179" t="n"/>
      <c r="O30" s="179" t="n"/>
    </row>
    <row r="31" ht="12.95" customHeight="1">
      <c r="B31" s="77" t="n"/>
      <c r="C31" s="53" t="inlineStr">
        <is>
          <t>Weight per Module</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Total Weight</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Environment</t>
        </is>
      </c>
      <c r="I33" s="82" t="n"/>
      <c r="J33" s="65" t="n"/>
      <c r="K33" s="80" t="n"/>
      <c r="M33" s="206" t="n"/>
      <c r="N33" s="179" t="n"/>
      <c r="O33" s="179" t="n"/>
      <c r="P33" s="179" t="n"/>
      <c r="Q33" s="179" t="n"/>
      <c r="R33" s="179" t="n"/>
      <c r="S33" s="179" t="n"/>
      <c r="T33" s="179" t="n"/>
      <c r="U33" s="179" t="n"/>
      <c r="V33" s="200" t="n"/>
    </row>
    <row r="34" ht="12.95" customHeight="1">
      <c r="B34" s="77" t="n"/>
      <c r="C34" s="98" t="inlineStr">
        <is>
          <t>Total height of the three-phase set (")</t>
        </is>
      </c>
      <c r="D34" s="99">
        <f>'PROPOSTA (PT-BR)'!D34</f>
        <v/>
      </c>
      <c r="E34" s="100" t="inlineStr">
        <is>
          <t>"</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'PROPOSTA (PT-BR)'!C35</f>
        <v/>
      </c>
      <c r="D35" s="76" t="n"/>
      <c r="E35" s="75" t="n"/>
      <c r="F35" s="51" t="n"/>
      <c r="G35" s="53" t="inlineStr">
        <is>
          <t>Installation</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Maximum Altitude</t>
        </is>
      </c>
      <c r="H36" s="51" t="n"/>
      <c r="I36" s="71" t="inlineStr">
        <is>
          <t>1943 x 1943 x 2326</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Ambient Temperature</t>
        </is>
      </c>
      <c r="H37" s="51" t="n"/>
      <c r="I37" s="215">
        <f>N5</f>
        <v/>
      </c>
      <c r="J37" s="53" t="inlineStr">
        <is>
          <t>ºC</t>
        </is>
      </c>
      <c r="K37" s="80" t="n"/>
      <c r="L37" s="65"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row>
    <row r="38" ht="12.95" customFormat="1" customHeight="1" s="65">
      <c r="B38" s="77" t="n"/>
      <c r="D38" s="76" t="n"/>
      <c r="E38" s="75" t="n"/>
      <c r="F38" s="51" t="n"/>
      <c r="G38" s="53" t="inlineStr">
        <is>
          <t>Wind Speed</t>
        </is>
      </c>
      <c r="H38" s="51" t="n"/>
      <c r="I38" s="215">
        <f>S5</f>
        <v/>
      </c>
      <c r="J38" s="53" t="inlineStr">
        <is>
          <t>km/h</t>
        </is>
      </c>
      <c r="K38" s="80" t="n"/>
      <c r="L38" s="65"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row>
    <row r="39" ht="12.95" customFormat="1" customHeight="1" s="65">
      <c r="B39" s="79" t="n"/>
      <c r="D39" s="76" t="n"/>
      <c r="E39" s="75" t="n"/>
      <c r="F39" s="51" t="n"/>
      <c r="G39" s="51" t="n"/>
      <c r="H39" s="51" t="n"/>
      <c r="I39" s="65" t="n"/>
      <c r="J39" s="65" t="n"/>
      <c r="K39" s="80" t="n"/>
      <c r="L39" s="65"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row>
    <row r="40" ht="12.95" customFormat="1" customHeight="1" s="65">
      <c r="B40" s="79" t="n"/>
      <c r="D40" s="76" t="n"/>
      <c r="E40" s="75" t="n"/>
      <c r="F40" s="65" t="n"/>
      <c r="G40" s="65" t="n"/>
      <c r="H40" s="65" t="n"/>
      <c r="I40" s="65" t="n"/>
      <c r="J40" s="65" t="n"/>
      <c r="K40" s="80" t="n"/>
      <c r="L40" s="65"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row>
    <row r="41" ht="12.95" customFormat="1" customHeight="1" s="65">
      <c r="B41" s="79" t="n"/>
      <c r="D41" s="76" t="n"/>
      <c r="E41" s="75" t="n"/>
      <c r="F41" s="65" t="n"/>
      <c r="G41" s="176" t="inlineStr">
        <is>
          <t>Support information</t>
        </is>
      </c>
      <c r="I41" s="65" t="n"/>
      <c r="J41" s="65" t="n"/>
      <c r="K41" s="80" t="n"/>
      <c r="L41" s="65"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row>
    <row r="42" ht="12.95" customFormat="1" customHeight="1" s="65">
      <c r="B42" s="79" t="n"/>
      <c r="D42" s="76" t="n"/>
      <c r="E42" s="75" t="n"/>
      <c r="F42" s="65" t="n"/>
      <c r="J42" s="65" t="n"/>
      <c r="K42" s="80" t="n"/>
      <c r="L42" s="65"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row>
    <row r="43" ht="12.95" customFormat="1" customHeight="1" s="65">
      <c r="B43" s="79" t="n"/>
      <c r="C43" s="177" t="n"/>
      <c r="D43" s="76" t="n"/>
      <c r="E43" s="75" t="n"/>
      <c r="F43" s="65" t="n"/>
      <c r="G43" s="53" t="inlineStr">
        <is>
          <t>Insulators</t>
        </is>
      </c>
      <c r="H43" s="75" t="n"/>
      <c r="I43" s="127" t="inlineStr">
        <is>
          <t>Não inclusos</t>
        </is>
      </c>
      <c r="J43" s="65" t="n"/>
      <c r="K43" s="80" t="n"/>
      <c r="L43" s="65"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row>
    <row r="44" ht="12.95" customFormat="1" customHeight="1" s="65">
      <c r="B44" s="79" t="n"/>
      <c r="C44" s="177">
        <f>'PROPOSTA (PT-BR)'!C44</f>
        <v/>
      </c>
      <c r="D44" s="76" t="n"/>
      <c r="E44" s="75" t="n"/>
      <c r="F44" s="65" t="n"/>
      <c r="G44" s="53" t="n"/>
      <c r="H44" s="75" t="n"/>
      <c r="I44" s="216">
        <f>N17</f>
        <v/>
      </c>
      <c r="J44" s="65" t="n"/>
      <c r="K44" s="80" t="n"/>
      <c r="L44" s="65"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row>
    <row r="45" ht="12.95" customFormat="1" customHeight="1" s="65">
      <c r="B45" s="79" t="n"/>
      <c r="D45" s="76" t="n"/>
      <c r="E45" s="75" t="n"/>
      <c r="F45" s="65" t="n"/>
      <c r="G45" s="53" t="n"/>
      <c r="H45" s="75" t="n"/>
      <c r="I45" s="216">
        <f>Q17</f>
        <v/>
      </c>
      <c r="J45" s="65" t="n"/>
      <c r="K45" s="80" t="n"/>
      <c r="L45" s="65"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row>
    <row r="46" ht="12.95" customFormat="1" customHeight="1" s="65">
      <c r="B46" s="79" t="n"/>
      <c r="D46" s="76" t="n"/>
      <c r="E46" s="75" t="n"/>
      <c r="F46" s="65" t="n"/>
      <c r="G46" s="72" t="n"/>
      <c r="H46" s="75" t="n"/>
      <c r="I46" s="216">
        <f>R17</f>
        <v/>
      </c>
      <c r="J46" s="65" t="n"/>
      <c r="K46" s="80" t="n"/>
      <c r="L46" s="65"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row>
    <row r="47" ht="12.95" customFormat="1" customHeight="1" s="65">
      <c r="B47" s="79" t="n"/>
      <c r="D47" s="76" t="n"/>
      <c r="E47" s="75" t="n"/>
      <c r="F47" s="65" t="n"/>
      <c r="G47" s="53" t="inlineStr">
        <is>
          <t>Type of Installation</t>
        </is>
      </c>
      <c r="I47" s="217">
        <f>U11</f>
        <v/>
      </c>
      <c r="J47" s="65" t="n"/>
      <c r="K47" s="80" t="n"/>
      <c r="L47" s="65"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row>
    <row r="48" ht="12.95" customFormat="1" customHeight="1" s="65">
      <c r="B48" s="79" t="n"/>
      <c r="D48" s="76" t="n"/>
      <c r="E48" s="75" t="n"/>
      <c r="F48" s="65" t="n"/>
      <c r="G48" s="65" t="n"/>
      <c r="H48" s="65" t="n"/>
      <c r="I48" s="65" t="n"/>
      <c r="J48" s="65" t="n"/>
      <c r="K48" s="80" t="n"/>
      <c r="L48" s="65"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row>
    <row r="49" ht="12.95" customFormat="1" customHeight="1" s="65">
      <c r="B49" s="79" t="n"/>
      <c r="D49" s="76" t="n"/>
      <c r="E49" s="75" t="n"/>
      <c r="F49" s="81" t="n"/>
      <c r="G49" s="65" t="n"/>
      <c r="H49" s="65" t="n"/>
      <c r="I49" s="65" t="n"/>
      <c r="J49" s="65" t="n"/>
      <c r="K49" s="80" t="n"/>
      <c r="L49" s="65"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row>
    <row r="50" ht="12.95" customFormat="1" customHeight="1" s="65">
      <c r="B50" s="79" t="n"/>
      <c r="D50" s="76" t="n"/>
      <c r="E50" s="75" t="n"/>
      <c r="F50" s="81" t="n"/>
      <c r="K50" s="80" t="n"/>
      <c r="L50" s="65"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row>
    <row r="51" ht="12.95" customFormat="1" customHeight="1" s="65">
      <c r="B51" s="79" t="n"/>
      <c r="C51" s="65" t="n"/>
      <c r="D51" s="65" t="n"/>
      <c r="E51" s="65" t="n"/>
      <c r="F51" s="81" t="n"/>
      <c r="G51" s="65" t="n"/>
      <c r="H51" s="85" t="inlineStr">
        <is>
          <t>Package Dimensions</t>
        </is>
      </c>
      <c r="I51" s="86" t="n"/>
      <c r="J51" s="65" t="n"/>
      <c r="K51" s="80" t="n"/>
      <c r="L51" s="65"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row>
    <row r="52" ht="12.95" customFormat="1" customHeight="1" s="65">
      <c r="B52" s="79" t="n"/>
      <c r="C52" s="65" t="n"/>
      <c r="D52" s="65" t="n"/>
      <c r="E52" s="65" t="n"/>
      <c r="F52" s="177" t="n"/>
      <c r="G52" s="65" t="n"/>
      <c r="H52" s="53" t="n"/>
      <c r="I52" s="51" t="n"/>
      <c r="J52" s="65" t="n"/>
      <c r="K52" s="80" t="n"/>
      <c r="L52" s="65"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row>
    <row r="53" ht="12.95" customFormat="1" customHeight="1" s="65">
      <c r="B53" s="79" t="n"/>
      <c r="C53" s="73" t="inlineStr">
        <is>
          <t>Note</t>
        </is>
      </c>
      <c r="D53" s="51" t="n"/>
      <c r="E53" s="51" t="n"/>
      <c r="F53" s="65" t="n"/>
      <c r="G53" s="65" t="n"/>
      <c r="H53" s="70" t="inlineStr">
        <is>
          <t>Package Contents</t>
        </is>
      </c>
      <c r="I53" s="127" t="inlineStr">
        <is>
          <t>1 x Air Coil</t>
        </is>
      </c>
      <c r="J53" s="65" t="n"/>
      <c r="K53" s="80" t="n"/>
      <c r="L53" s="65"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row>
    <row r="54" ht="12.75" customFormat="1" customHeight="1" s="65">
      <c r="B54" s="79" t="n"/>
      <c r="C54" s="53" t="inlineStr">
        <is>
          <t>1 - Air Coil color - Ansi 70 Light Gray.</t>
        </is>
      </c>
      <c r="D54" s="51" t="n"/>
      <c r="E54" s="51" t="n"/>
      <c r="F54" s="65" t="n"/>
      <c r="G54" s="65" t="n"/>
      <c r="H54" s="70" t="inlineStr">
        <is>
          <t>L x W x H (cm) :</t>
        </is>
      </c>
      <c r="I54" s="57">
        <f>Q55&amp;" x "&amp;R55&amp;" x "&amp;S55</f>
        <v/>
      </c>
      <c r="J54" s="65" t="n"/>
      <c r="K54" s="80" t="n"/>
      <c r="L54" s="65"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row>
    <row r="55" ht="12.75" customHeight="1">
      <c r="B55" s="79" t="n"/>
      <c r="C55" s="53" t="inlineStr">
        <is>
          <t>2 - Orientation design for proposal.</t>
        </is>
      </c>
      <c r="D55" s="51" t="n"/>
      <c r="E55" s="51" t="n"/>
      <c r="F55" s="65" t="n"/>
      <c r="G55" s="65" t="n"/>
      <c r="H55" s="70" t="inlineStr">
        <is>
          <t>Packing Type:</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Location of the terminals can be modified to meet the customer's specification.</t>
        </is>
      </c>
      <c r="F56" s="65" t="n"/>
      <c r="G56" s="65" t="n"/>
      <c r="H56" s="70" t="inlineStr">
        <is>
          <t>Gross weight (kg):</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Number of Packing</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Dimensions in mm</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n"/>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Date:</t>
        </is>
      </c>
      <c r="K64" s="97">
        <f>TODAY()</f>
        <v/>
      </c>
      <c r="N64" s="203" t="n"/>
      <c r="O64" s="115" t="n"/>
      <c r="R64" s="200" t="n"/>
      <c r="S64" s="200" t="n"/>
      <c r="T64" s="179" t="n"/>
      <c r="U64" s="200" t="n"/>
      <c r="V64" s="200" t="n"/>
    </row>
    <row r="65" ht="15.75" customHeight="1">
      <c r="B65" s="183" t="inlineStr">
        <is>
          <t xml:space="preserve">Commercial +55 41 3167-4000 or 4002                    Engineering +55 41 3167-4016        </t>
        </is>
      </c>
      <c r="E65" s="181" t="inlineStr">
        <is>
          <t>www.bree.com.br                           reativos@bree.com.br</t>
        </is>
      </c>
      <c r="H65" s="185" t="inlineStr">
        <is>
          <t>Street Pref. Domingos Mocelin Neto, 157                                                  Zip Code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customFormat="1" s="65">
      <c r="B123" s="51" t="n"/>
      <c r="C123" s="51" t="n"/>
      <c r="D123" s="51" t="n"/>
      <c r="E123" s="51" t="n"/>
      <c r="F123" s="51" t="n"/>
      <c r="G123" s="51" t="n"/>
      <c r="H123" s="51" t="n"/>
      <c r="I123" s="65" t="n"/>
      <c r="J123" s="65" t="n"/>
      <c r="K123" s="65" t="n"/>
      <c r="N123" s="201" t="n"/>
      <c r="O123" s="201" t="n"/>
      <c r="P123" s="201" t="n"/>
      <c r="Q123" s="201" t="n"/>
      <c r="R123" s="201" t="n"/>
      <c r="S123" s="201" t="n"/>
      <c r="T123" s="201" t="n"/>
      <c r="U123" s="201" t="n"/>
      <c r="V123" s="201" t="n"/>
      <c r="W123" s="201" t="n"/>
      <c r="X123" s="201" t="n"/>
      <c r="Y123" s="201" t="n"/>
      <c r="Z123" s="201" t="n"/>
      <c r="AA123" s="201" t="n"/>
      <c r="AB123" s="201" t="n"/>
      <c r="AC123" s="201" t="n"/>
      <c r="AD123" s="201" t="n"/>
    </row>
    <row r="124" customFormat="1" s="65">
      <c r="B124" s="51" t="n"/>
      <c r="C124" s="51" t="n"/>
      <c r="D124" s="51" t="n"/>
      <c r="E124" s="51" t="n"/>
      <c r="F124" s="51" t="n"/>
      <c r="G124" s="51" t="n"/>
      <c r="H124" s="51" t="n"/>
      <c r="I124" s="65" t="n"/>
      <c r="J124" s="65" t="n"/>
      <c r="K124" s="65" t="n"/>
      <c r="N124" s="201" t="n"/>
      <c r="O124" s="201" t="n"/>
      <c r="P124" s="201" t="n"/>
      <c r="Q124" s="201" t="n"/>
      <c r="R124" s="201" t="n"/>
      <c r="S124" s="201" t="n"/>
      <c r="T124" s="201" t="n"/>
      <c r="U124" s="201" t="n"/>
      <c r="V124" s="201" t="n"/>
      <c r="W124" s="201" t="n"/>
      <c r="X124" s="201" t="n"/>
      <c r="Y124" s="201" t="n"/>
      <c r="Z124" s="201" t="n"/>
      <c r="AA124" s="201" t="n"/>
      <c r="AB124" s="201" t="n"/>
      <c r="AC124" s="201" t="n"/>
      <c r="AD124" s="201" t="n"/>
    </row>
    <row r="125" customFormat="1" s="65">
      <c r="B125" s="51" t="n"/>
      <c r="C125" s="51" t="n"/>
      <c r="D125" s="51" t="n"/>
      <c r="E125" s="51" t="n"/>
      <c r="F125" s="51" t="n"/>
      <c r="G125" s="51" t="n"/>
      <c r="H125" s="51" t="n"/>
      <c r="I125" s="65" t="n"/>
      <c r="J125" s="65" t="n"/>
      <c r="K125" s="65" t="n"/>
      <c r="N125" s="201" t="n"/>
      <c r="O125" s="201" t="n"/>
      <c r="P125" s="201" t="n"/>
      <c r="Q125" s="201" t="n"/>
      <c r="R125" s="201" t="n"/>
      <c r="S125" s="201" t="n"/>
      <c r="T125" s="201" t="n"/>
      <c r="U125" s="201" t="n"/>
      <c r="V125" s="201" t="n"/>
      <c r="W125" s="201" t="n"/>
      <c r="X125" s="201" t="n"/>
      <c r="Y125" s="201" t="n"/>
      <c r="Z125" s="201" t="n"/>
      <c r="AA125" s="201" t="n"/>
      <c r="AB125" s="201" t="n"/>
      <c r="AC125" s="201" t="n"/>
      <c r="AD125" s="201" t="n"/>
    </row>
    <row r="126" customFormat="1" s="65">
      <c r="B126" s="51" t="n"/>
      <c r="C126" s="51" t="n"/>
      <c r="D126" s="51" t="n"/>
      <c r="E126" s="51" t="n"/>
      <c r="F126" s="51" t="n"/>
      <c r="G126" s="51" t="n"/>
      <c r="H126" s="51" t="n"/>
      <c r="I126" s="65" t="n"/>
      <c r="J126" s="65" t="n"/>
      <c r="K126" s="65" t="n"/>
      <c r="N126" s="201" t="n"/>
      <c r="O126" s="201" t="n"/>
      <c r="P126" s="201" t="n"/>
      <c r="Q126" s="201" t="n"/>
      <c r="R126" s="201" t="n"/>
      <c r="S126" s="201" t="n"/>
      <c r="T126" s="201" t="n"/>
      <c r="U126" s="201" t="n"/>
      <c r="V126" s="201" t="n"/>
      <c r="W126" s="201" t="n"/>
      <c r="X126" s="201" t="n"/>
      <c r="Y126" s="201" t="n"/>
      <c r="Z126" s="201" t="n"/>
      <c r="AA126" s="201" t="n"/>
      <c r="AB126" s="201" t="n"/>
      <c r="AC126" s="201" t="n"/>
      <c r="AD126" s="201" t="n"/>
    </row>
    <row r="127" customFormat="1" s="65">
      <c r="B127" s="51" t="n"/>
      <c r="C127" s="51" t="n"/>
      <c r="D127" s="51" t="n"/>
      <c r="E127" s="51" t="n"/>
      <c r="F127" s="51" t="n"/>
      <c r="G127" s="51" t="n"/>
      <c r="H127" s="51" t="n"/>
      <c r="I127" s="65" t="n"/>
      <c r="J127" s="65" t="n"/>
      <c r="K127" s="65" t="n"/>
      <c r="N127" s="201" t="n"/>
      <c r="O127" s="201" t="n"/>
      <c r="P127" s="201" t="n"/>
      <c r="Q127" s="201" t="n"/>
      <c r="R127" s="201" t="n"/>
      <c r="S127" s="201" t="n"/>
      <c r="T127" s="201" t="n"/>
      <c r="U127" s="201" t="n"/>
      <c r="V127" s="201" t="n"/>
      <c r="W127" s="201" t="n"/>
      <c r="X127" s="201" t="n"/>
      <c r="Y127" s="201" t="n"/>
      <c r="Z127" s="201" t="n"/>
      <c r="AA127" s="201" t="n"/>
      <c r="AB127" s="201" t="n"/>
      <c r="AC127" s="201" t="n"/>
      <c r="AD127" s="201" t="n"/>
    </row>
    <row r="128" customFormat="1" s="65">
      <c r="B128" s="51" t="n"/>
      <c r="C128" s="51" t="n"/>
      <c r="D128" s="51" t="n"/>
      <c r="E128" s="51" t="n"/>
      <c r="F128" s="51" t="n"/>
      <c r="G128" s="51" t="n"/>
      <c r="H128" s="51" t="n"/>
      <c r="I128" s="65" t="n"/>
      <c r="J128" s="65" t="n"/>
      <c r="K128" s="65" t="n"/>
      <c r="N128" s="201" t="n"/>
      <c r="O128" s="201" t="n"/>
      <c r="P128" s="201" t="n"/>
      <c r="Q128" s="201" t="n"/>
      <c r="R128" s="201" t="n"/>
      <c r="S128" s="201" t="n"/>
      <c r="T128" s="201" t="n"/>
      <c r="U128" s="201" t="n"/>
      <c r="V128" s="201" t="n"/>
      <c r="W128" s="201" t="n"/>
      <c r="X128" s="201" t="n"/>
      <c r="Y128" s="201" t="n"/>
      <c r="Z128" s="201" t="n"/>
      <c r="AA128" s="201" t="n"/>
      <c r="AB128" s="201" t="n"/>
      <c r="AC128" s="201" t="n"/>
      <c r="AD128" s="201" t="n"/>
    </row>
    <row r="129" customFormat="1" s="65">
      <c r="B129" s="51" t="n"/>
      <c r="C129" s="51" t="n"/>
      <c r="D129" s="51" t="n"/>
      <c r="E129" s="51" t="n"/>
      <c r="F129" s="51" t="n"/>
      <c r="G129" s="51" t="n"/>
      <c r="H129" s="51" t="n"/>
      <c r="I129" s="65" t="n"/>
      <c r="J129" s="65" t="n"/>
      <c r="K129" s="65" t="n"/>
      <c r="N129" s="201" t="n"/>
      <c r="O129" s="201" t="n"/>
      <c r="P129" s="201" t="n"/>
      <c r="Q129" s="201" t="n"/>
      <c r="R129" s="201" t="n"/>
      <c r="S129" s="201" t="n"/>
      <c r="T129" s="201" t="n"/>
      <c r="U129" s="201" t="n"/>
      <c r="V129" s="201" t="n"/>
      <c r="W129" s="201" t="n"/>
      <c r="X129" s="201" t="n"/>
      <c r="Y129" s="201" t="n"/>
      <c r="Z129" s="201" t="n"/>
      <c r="AA129" s="201" t="n"/>
      <c r="AB129" s="201" t="n"/>
      <c r="AC129" s="201" t="n"/>
      <c r="AD129" s="201" t="n"/>
    </row>
    <row r="130" customFormat="1" s="65">
      <c r="B130" s="51" t="n"/>
      <c r="C130" s="51" t="n"/>
      <c r="D130" s="51" t="n"/>
      <c r="E130" s="51" t="n"/>
      <c r="F130" s="51" t="n"/>
      <c r="G130" s="51" t="n"/>
      <c r="H130" s="51" t="n"/>
      <c r="I130" s="65" t="n"/>
      <c r="J130" s="65" t="n"/>
      <c r="K130" s="65" t="n"/>
      <c r="N130" s="201" t="n"/>
      <c r="O130" s="201" t="n"/>
      <c r="P130" s="201" t="n"/>
      <c r="Q130" s="201" t="n"/>
      <c r="R130" s="201" t="n"/>
      <c r="S130" s="201" t="n"/>
      <c r="T130" s="201" t="n"/>
      <c r="U130" s="201" t="n"/>
      <c r="V130" s="201" t="n"/>
      <c r="W130" s="201" t="n"/>
      <c r="X130" s="201" t="n"/>
      <c r="Y130" s="201" t="n"/>
      <c r="Z130" s="201" t="n"/>
      <c r="AA130" s="201" t="n"/>
      <c r="AB130" s="201" t="n"/>
      <c r="AC130" s="201" t="n"/>
      <c r="AD130" s="201" t="n"/>
    </row>
    <row r="131" customFormat="1" s="65">
      <c r="B131" s="51" t="n"/>
      <c r="C131" s="51" t="n"/>
      <c r="D131" s="51" t="n"/>
      <c r="E131" s="51" t="n"/>
      <c r="F131" s="51" t="n"/>
      <c r="G131" s="51" t="n"/>
      <c r="H131" s="51" t="n"/>
      <c r="I131" s="65" t="n"/>
      <c r="J131" s="65" t="n"/>
      <c r="K131" s="65" t="n"/>
      <c r="N131" s="201" t="n"/>
      <c r="O131" s="201" t="n"/>
      <c r="P131" s="201" t="n"/>
      <c r="Q131" s="201" t="n"/>
      <c r="R131" s="201" t="n"/>
      <c r="S131" s="201" t="n"/>
      <c r="T131" s="201" t="n"/>
      <c r="U131" s="201" t="n"/>
      <c r="V131" s="201" t="n"/>
      <c r="W131" s="201" t="n"/>
      <c r="X131" s="201" t="n"/>
      <c r="Y131" s="201" t="n"/>
      <c r="Z131" s="201" t="n"/>
      <c r="AA131" s="201" t="n"/>
      <c r="AB131" s="201" t="n"/>
      <c r="AC131" s="201" t="n"/>
      <c r="AD131" s="201" t="n"/>
    </row>
    <row r="132" customFormat="1" s="65">
      <c r="B132" s="51" t="n"/>
      <c r="C132" s="51" t="n"/>
      <c r="D132" s="51" t="n"/>
      <c r="E132" s="51" t="n"/>
      <c r="F132" s="51" t="n"/>
      <c r="G132" s="51" t="n"/>
      <c r="H132" s="51" t="n"/>
      <c r="I132" s="65" t="n"/>
      <c r="J132" s="65" t="n"/>
      <c r="K132" s="65" t="n"/>
      <c r="M132" s="200" t="n"/>
      <c r="N132" s="201" t="n"/>
      <c r="O132" s="201" t="n"/>
      <c r="P132" s="201" t="n"/>
      <c r="Q132" s="201" t="n"/>
      <c r="R132" s="201" t="n"/>
      <c r="S132" s="201" t="n"/>
      <c r="T132" s="201" t="n"/>
      <c r="U132" s="201" t="n"/>
      <c r="V132" s="201" t="n"/>
      <c r="W132" s="201" t="n"/>
      <c r="X132" s="201" t="n"/>
      <c r="Y132" s="201" t="n"/>
      <c r="Z132" s="201" t="n"/>
      <c r="AA132" s="201" t="n"/>
      <c r="AB132" s="201" t="n"/>
      <c r="AC132" s="201" t="n"/>
      <c r="AD132" s="201" t="n"/>
    </row>
    <row r="133" customFormat="1" s="65">
      <c r="B133" s="51" t="n"/>
      <c r="C133" s="51" t="n"/>
      <c r="D133" s="51" t="n"/>
      <c r="E133" s="51" t="n"/>
      <c r="F133" s="51" t="n"/>
      <c r="G133" s="51" t="n"/>
      <c r="H133" s="51" t="n"/>
      <c r="I133" s="65" t="n"/>
      <c r="J133" s="65" t="n"/>
      <c r="K133" s="65" t="n"/>
      <c r="M133" s="200" t="n"/>
      <c r="N133" s="201" t="n"/>
      <c r="O133" s="201" t="n"/>
      <c r="P133" s="201" t="n"/>
      <c r="Q133" s="201" t="n"/>
      <c r="R133" s="201" t="n"/>
      <c r="S133" s="201" t="n"/>
      <c r="T133" s="201" t="n"/>
      <c r="U133" s="201" t="n"/>
      <c r="V133" s="201" t="n"/>
      <c r="W133" s="201" t="n"/>
      <c r="X133" s="201" t="n"/>
      <c r="Y133" s="201" t="n"/>
      <c r="Z133" s="201" t="n"/>
      <c r="AA133" s="201" t="n"/>
      <c r="AB133" s="201" t="n"/>
      <c r="AC133" s="201" t="n"/>
      <c r="AD133" s="201" t="n"/>
    </row>
    <row r="134" customFormat="1" s="65">
      <c r="B134" s="51" t="n"/>
      <c r="C134" s="51" t="n"/>
      <c r="D134" s="51" t="n"/>
      <c r="E134" s="51" t="n"/>
      <c r="F134" s="51" t="n"/>
      <c r="G134" s="51" t="n"/>
      <c r="H134" s="51" t="n"/>
      <c r="I134" s="65" t="n"/>
      <c r="J134" s="65" t="n"/>
      <c r="K134" s="65" t="n"/>
      <c r="M134" s="200" t="n"/>
      <c r="N134" s="201" t="n"/>
      <c r="O134" s="201" t="n"/>
      <c r="P134" s="201" t="n"/>
      <c r="Q134" s="201" t="n"/>
      <c r="R134" s="201" t="n"/>
      <c r="S134" s="201" t="n"/>
      <c r="T134" s="201" t="n"/>
      <c r="U134" s="201" t="n"/>
      <c r="V134" s="201" t="n"/>
      <c r="W134" s="201" t="n"/>
      <c r="X134" s="201" t="n"/>
      <c r="Y134" s="201" t="n"/>
      <c r="Z134" s="201" t="n"/>
      <c r="AA134" s="201" t="n"/>
      <c r="AB134" s="201" t="n"/>
      <c r="AC134" s="201" t="n"/>
      <c r="AD134" s="201" t="n"/>
    </row>
    <row r="135" customFormat="1" s="65">
      <c r="B135" s="51" t="n"/>
      <c r="C135" s="51" t="n"/>
      <c r="D135" s="51" t="n"/>
      <c r="E135" s="51" t="n"/>
      <c r="F135" s="51" t="n"/>
      <c r="G135" s="51" t="n"/>
      <c r="H135" s="51" t="n"/>
      <c r="I135" s="65" t="n"/>
      <c r="J135" s="65" t="n"/>
      <c r="K135" s="65" t="n"/>
      <c r="M135" s="200" t="n"/>
      <c r="N135" s="201" t="n"/>
      <c r="O135" s="201" t="n"/>
      <c r="P135" s="201" t="n"/>
      <c r="Q135" s="201" t="n"/>
      <c r="R135" s="201" t="n"/>
      <c r="S135" s="201" t="n"/>
      <c r="T135" s="201" t="n"/>
      <c r="U135" s="201" t="n"/>
      <c r="V135" s="201" t="n"/>
      <c r="W135" s="201" t="n"/>
      <c r="X135" s="201" t="n"/>
      <c r="Y135" s="201" t="n"/>
      <c r="Z135" s="201" t="n"/>
      <c r="AA135" s="201" t="n"/>
      <c r="AB135" s="201" t="n"/>
      <c r="AC135" s="201" t="n"/>
      <c r="AD135" s="201" t="n"/>
    </row>
  </sheetData>
  <mergeCells count="33">
    <mergeCell ref="M19:M22"/>
    <mergeCell ref="M24:M25"/>
    <mergeCell ref="M27:M28"/>
    <mergeCell ref="M30:M31"/>
    <mergeCell ref="M33:M36"/>
    <mergeCell ref="M1:M2"/>
    <mergeCell ref="M4:M5"/>
    <mergeCell ref="M7:M8"/>
    <mergeCell ref="M10:M11"/>
    <mergeCell ref="M13:M14"/>
    <mergeCell ref="C44:C50"/>
    <mergeCell ref="H116:J11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C35:C42"/>
    <mergeCell ref="G41:H41"/>
  </mergeCells>
  <conditionalFormatting sqref="T7:Z7">
    <cfRule type="expression" priority="27" dxfId="0">
      <formula>#REF!=1</formula>
    </cfRule>
  </conditionalFormatting>
  <conditionalFormatting sqref="Q49:R49">
    <cfRule type="expression" priority="26" dxfId="0">
      <formula>#REF!=1</formula>
    </cfRule>
  </conditionalFormatting>
  <conditionalFormatting sqref="N51:Q51">
    <cfRule type="expression" priority="25"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3">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4.xml><?xml version="1.0" encoding="utf-8"?>
<worksheet xmlns:r="http://schemas.openxmlformats.org/officeDocument/2006/relationships" xmlns="http://schemas.openxmlformats.org/spreadsheetml/2006/main">
  <sheetPr codeName="Planilha10">
    <tabColor rgb="FF00B0F0"/>
    <outlinePr summaryBelow="1" summaryRight="1"/>
    <pageSetUpPr/>
  </sheetPr>
  <dimension ref="B1:AM131"/>
  <sheetViews>
    <sheetView zoomScale="115" zoomScaleNormal="115" workbookViewId="0">
      <selection activeCell="N24" sqref="N24"/>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9"/>
    <col width="9.140625" customWidth="1" style="65" min="40"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505.15</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190.431447</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13.8</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110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51</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Curto-circuito Térmica / Duração</t>
        </is>
      </c>
      <c r="D16" s="207" t="inlineStr">
        <is>
          <t>0.1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0.26</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15.791</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63.7</t>
        </is>
      </c>
      <c r="E19" s="58" t="n"/>
      <c r="F19" s="65" t="n"/>
      <c r="G19" s="50" t="inlineStr">
        <is>
          <t>Distância Mínima Entre Eixos de Reatores (DE)</t>
        </is>
      </c>
      <c r="H19" s="51" t="n"/>
      <c r="I19" s="65" t="n"/>
      <c r="J19" s="52" t="n">
        <v>3245.645</v>
      </c>
      <c r="K19" s="78">
        <f>K21</f>
        <v/>
      </c>
      <c r="M19" s="206" t="n"/>
      <c r="N19" s="179" t="n"/>
      <c r="O19" s="179" t="n"/>
      <c r="P19" s="179" t="n"/>
      <c r="Q19" s="179" t="n"/>
      <c r="R19" s="200" t="n"/>
      <c r="S19" s="200" t="n"/>
      <c r="T19" s="179" t="n"/>
      <c r="U19" s="200" t="n">
        <v>971.75</v>
      </c>
      <c r="V19" s="200" t="n"/>
      <c r="W19" t="n">
        <v>2137.85</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495.3121936470001</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2326.5</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1943.5</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1943 x 1943 x 2326</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c r="AK37" s="65" t="n"/>
      <c r="AL37" s="65" t="n"/>
      <c r="AM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c r="AK38" s="65" t="n"/>
      <c r="AL38" s="65" t="n"/>
      <c r="AM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c r="AK39" s="65" t="n"/>
      <c r="AL39" s="65" t="n"/>
      <c r="AM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c r="AK40" s="65" t="n"/>
      <c r="AL40" s="65" t="n"/>
      <c r="AM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c r="AK41" s="65" t="n"/>
      <c r="AL41" s="65" t="n"/>
      <c r="AM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c r="AK42" s="65" t="n"/>
      <c r="AL42" s="65" t="n"/>
      <c r="AM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c r="AK43" s="65" t="n"/>
      <c r="AL43" s="65" t="n"/>
      <c r="AM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c r="AK44" s="65" t="n"/>
      <c r="AL44" s="65" t="n"/>
      <c r="AM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c r="AK45" s="65" t="n"/>
      <c r="AL45" s="65" t="n"/>
      <c r="AM45" s="65" t="n"/>
    </row>
    <row r="46" ht="12.95" customFormat="1" customHeight="1" s="65">
      <c r="B46" s="79" t="n"/>
      <c r="D46" s="76" t="n"/>
      <c r="E46" s="75" t="n"/>
      <c r="F46" s="65" t="n"/>
      <c r="G46" s="72" t="inlineStr">
        <is>
          <t>Isolador da Base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c r="AK46" s="65" t="n"/>
      <c r="AL46" s="65" t="n"/>
      <c r="AM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c r="AK47" s="65" t="n"/>
      <c r="AL47" s="65" t="n"/>
      <c r="AM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c r="AK48" s="65" t="n"/>
      <c r="AL48" s="65" t="n"/>
      <c r="AM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c r="AK49" s="65" t="n"/>
      <c r="AL49" s="65" t="n"/>
      <c r="AM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c r="AK50" s="65" t="n"/>
      <c r="AL50" s="65" t="n"/>
      <c r="AM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c r="AK51" s="65" t="n"/>
      <c r="AL51" s="65" t="n"/>
      <c r="AM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c r="AK52" s="65" t="n"/>
      <c r="AL52" s="65" t="n"/>
      <c r="AM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c r="AK53" s="65" t="n"/>
      <c r="AL53" s="65" t="n"/>
      <c r="AM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c r="AK54" s="65" t="n"/>
      <c r="AL54" s="65" t="n"/>
      <c r="AM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row r="120"/>
    <row r="121"/>
    <row r="122"/>
    <row r="123"/>
    <row r="124"/>
    <row r="125"/>
    <row r="126"/>
    <row r="127"/>
    <row r="128"/>
    <row r="129"/>
    <row r="130"/>
    <row r="131"/>
  </sheetData>
  <mergeCells count="33">
    <mergeCell ref="C44:C50"/>
    <mergeCell ref="C56:E57"/>
    <mergeCell ref="C58:E59"/>
    <mergeCell ref="B65:D67"/>
    <mergeCell ref="E65:G67"/>
    <mergeCell ref="H65:K67"/>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C35:C42"/>
    <mergeCell ref="G41:H41"/>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4">
    <dataValidation sqref="I53" showErrorMessage="1" showInputMessage="1" allowBlank="1" type="list">
      <formula1>$T$1:$T$1</formula1>
    </dataValidation>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2022-10-25T16:28:26Z</dcterms:modified>
  <cp:lastModifiedBy>Felipe Franchi Pires</cp:lastModifiedBy>
  <cp:lastPrinted>2022-03-17T11:45:25Z</cp:lastPrinted>
</cp:coreProperties>
</file>