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20610" yWindow="915" windowWidth="20730" windowHeight="1116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0">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7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76">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6" fontId="6" fillId="2" borderId="0" applyAlignment="1" pivotButton="0" quotePrefix="0" xfId="1">
      <alignment horizontal="right" vertical="center"/>
    </xf>
    <xf numFmtId="165" fontId="35" fillId="38" borderId="0" applyAlignment="1" pivotButton="0" quotePrefix="0" xfId="1">
      <alignment vertical="center"/>
    </xf>
    <xf numFmtId="0" fontId="35" fillId="35" borderId="32" applyAlignment="1" pivotButton="0" quotePrefix="0" xfId="1">
      <alignment vertical="center"/>
    </xf>
    <xf numFmtId="0" fontId="35" fillId="39" borderId="33" applyAlignment="1" pivotButton="0" quotePrefix="0" xfId="1">
      <alignment vertical="center"/>
    </xf>
    <xf numFmtId="0" fontId="35" fillId="39" borderId="34" applyAlignment="1" pivotButton="0" quotePrefix="0" xfId="1">
      <alignment vertical="center"/>
    </xf>
    <xf numFmtId="0" fontId="3" fillId="39"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39"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 fillId="2" borderId="40" pivotButton="0" quotePrefix="0" xfId="1"/>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 fillId="39" borderId="41" pivotButton="0" quotePrefix="0" xfId="1"/>
    <xf numFmtId="0" fontId="3" fillId="2" borderId="39" pivotButton="0" quotePrefix="0" xfId="1"/>
    <xf numFmtId="0" fontId="31" fillId="2" borderId="44" applyAlignment="1" pivotButton="0" quotePrefix="0" xfId="1">
      <alignment vertical="center"/>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0" fontId="6" fillId="2" borderId="65" applyAlignment="1" pivotButton="0" quotePrefix="0" xfId="1">
      <alignment vertical="center"/>
    </xf>
    <xf numFmtId="0" fontId="3" fillId="2" borderId="66" applyAlignment="1" pivotButton="0" quotePrefix="0" xfId="1">
      <alignment vertical="center"/>
    </xf>
    <xf numFmtId="0" fontId="3" fillId="2" borderId="49" pivotButton="0" quotePrefix="0" xfId="1"/>
    <xf numFmtId="0" fontId="3" fillId="2" borderId="51" pivotButton="0" quotePrefix="0" xfId="1"/>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37" fillId="2" borderId="0" pivotButton="0" quotePrefix="0" xfId="64"/>
    <xf numFmtId="0" fontId="6" fillId="2" borderId="67" applyAlignment="1" pivotButton="0" quotePrefix="0" xfId="1">
      <alignment vertical="center"/>
    </xf>
    <xf numFmtId="164" fontId="6" fillId="2" borderId="0" applyAlignment="1" pivotButton="0" quotePrefix="0" xfId="1">
      <alignment horizontal="right" vertical="center"/>
    </xf>
    <xf numFmtId="0" fontId="5" fillId="2" borderId="11" applyAlignment="1" pivotButton="0" quotePrefix="0" xfId="1">
      <alignment horizontal="right" vertical="center" textRotation="90"/>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0" applyAlignment="1" pivotButton="0" quotePrefix="0" xfId="1">
      <alignment vertical="center"/>
    </xf>
    <xf numFmtId="0" fontId="7" fillId="2" borderId="19" applyAlignment="1" pivotButton="0" quotePrefix="0" xfId="1">
      <alignment vertical="center"/>
    </xf>
    <xf numFmtId="0" fontId="30" fillId="2" borderId="1" applyAlignment="1" pivotButton="0" quotePrefix="0" xfId="0">
      <alignment horizontal="center" wrapText="1"/>
    </xf>
    <xf numFmtId="0" fontId="30" fillId="2" borderId="2" applyAlignment="1" pivotButton="0" quotePrefix="0" xfId="0">
      <alignment horizontal="center" wrapText="1"/>
    </xf>
    <xf numFmtId="0" fontId="7" fillId="2" borderId="2" applyAlignment="1" pivotButton="0" quotePrefix="0" xfId="1">
      <alignment horizontal="center" vertical="center" shrinkToFit="1"/>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6" fillId="2" borderId="3" applyAlignment="1" pivotButton="0" quotePrefix="0" xfId="1">
      <alignment vertical="center" wrapText="1"/>
    </xf>
    <xf numFmtId="0" fontId="6" fillId="2" borderId="0" applyAlignment="1" pivotButton="0" quotePrefix="0" xfId="1">
      <alignment vertical="center" wrapText="1"/>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5" fillId="2" borderId="4" applyAlignment="1" pivotButton="0" quotePrefix="0" xfId="1">
      <alignment vertical="center" shrinkToFit="1"/>
    </xf>
    <xf numFmtId="0" fontId="5" fillId="2" borderId="9" applyAlignment="1" pivotButton="0" quotePrefix="0" xfId="1">
      <alignment vertical="center" shrinkToFit="1"/>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0" fillId="2" borderId="2" pivotButton="0" quotePrefix="0" xfId="0"/>
    <xf numFmtId="0" fontId="3" fillId="2" borderId="19" applyAlignment="1" pivotButton="0" quotePrefix="0" xfId="1">
      <alignment vertical="center"/>
    </xf>
    <xf numFmtId="0" fontId="0" fillId="0" borderId="4" applyAlignment="1" pivotButton="0" quotePrefix="0" xfId="0">
      <alignment vertical="center" shrinkToFit="1"/>
    </xf>
    <xf numFmtId="0" fontId="0" fillId="0" borderId="9" applyAlignment="1" pivotButton="0" quotePrefix="0" xfId="0">
      <alignment vertical="center" shrinkToFit="1"/>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 fillId="0" borderId="2" applyAlignment="1" pivotButton="0" quotePrefix="0" xfId="0">
      <alignment horizontal="center" vertical="center" shrinkToFit="1"/>
    </xf>
    <xf numFmtId="0" fontId="0" fillId="0" borderId="0" applyAlignment="1" pivotButton="0" quotePrefix="0" xfId="0">
      <alignment vertical="center" wrapText="1"/>
    </xf>
    <xf numFmtId="0" fontId="0" fillId="0" borderId="3" applyAlignment="1" pivotButton="0" quotePrefix="0" xfId="0">
      <alignment vertical="center" wrapText="1"/>
    </xf>
    <xf numFmtId="165" fontId="40" fillId="2" borderId="0" applyAlignment="1" pivotButton="0" quotePrefix="0" xfId="50">
      <alignment horizontal="center" vertical="center" wrapText="1"/>
    </xf>
    <xf numFmtId="0" fontId="5" fillId="2" borderId="53" applyAlignment="1" pivotButton="0" quotePrefix="0" xfId="1">
      <alignment horizontal="left" vertical="center" textRotation="90"/>
    </xf>
    <xf numFmtId="0" fontId="5" fillId="2" borderId="56" applyAlignment="1" pivotButton="0" quotePrefix="0" xfId="1">
      <alignment horizontal="left" vertical="center" textRotation="90"/>
    </xf>
    <xf numFmtId="0" fontId="5" fillId="2" borderId="58" applyAlignment="1" pivotButton="0" quotePrefix="0" xfId="1">
      <alignment horizontal="left" vertical="center" textRotation="90"/>
    </xf>
    <xf numFmtId="0" fontId="6" fillId="2" borderId="65" applyAlignment="1" pivotButton="0" quotePrefix="0" xfId="1">
      <alignment vertical="center" wrapText="1"/>
    </xf>
    <xf numFmtId="0" fontId="3" fillId="2" borderId="0" applyAlignment="1" pivotButton="0" quotePrefix="0" xfId="1">
      <alignment vertical="center"/>
    </xf>
    <xf numFmtId="0" fontId="3" fillId="2" borderId="66" applyAlignment="1" pivotButton="0" quotePrefix="0" xfId="1">
      <alignment vertical="center"/>
    </xf>
    <xf numFmtId="0" fontId="3" fillId="2" borderId="65" applyAlignment="1" pivotButton="0" quotePrefix="0" xfId="1">
      <alignment vertical="center"/>
    </xf>
    <xf numFmtId="0" fontId="36" fillId="35" borderId="0" applyAlignment="1" pivotButton="0" quotePrefix="0" xfId="1">
      <alignment horizontal="center" vertical="center"/>
    </xf>
    <xf numFmtId="0" fontId="3" fillId="2" borderId="0" pivotButton="0" quotePrefix="0" xfId="1"/>
    <xf numFmtId="165" fontId="35" fillId="38" borderId="0" applyAlignment="1" pivotButton="0" quotePrefix="0" xfId="1">
      <alignment horizontal="left" vertical="center" shrinkToFit="1"/>
    </xf>
    <xf numFmtId="0" fontId="3" fillId="38" borderId="0" applyAlignment="1" pivotButton="0" quotePrefix="0" xfId="1">
      <alignment vertical="center"/>
    </xf>
    <xf numFmtId="0" fontId="3" fillId="38" borderId="0" pivotButton="0" quotePrefix="0" xfId="1"/>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9" borderId="33" applyAlignment="1" pivotButton="0" quotePrefix="0" xfId="1">
      <alignment horizontal="left" vertical="center"/>
    </xf>
    <xf numFmtId="0" fontId="3" fillId="39" borderId="34" applyAlignment="1" pivotButton="0" quotePrefix="0" xfId="1">
      <alignment vertical="center"/>
    </xf>
    <xf numFmtId="0" fontId="35" fillId="39" borderId="39" applyAlignment="1" pivotButton="0" quotePrefix="0" xfId="1">
      <alignment horizontal="left" vertical="center"/>
    </xf>
    <xf numFmtId="0" fontId="3" fillId="39" borderId="40" pivotButton="0" quotePrefix="0" xfId="1"/>
    <xf numFmtId="0" fontId="39" fillId="35" borderId="8" applyAlignment="1" pivotButton="0" quotePrefix="0" xfId="1">
      <alignment horizontal="center" vertical="center" wrapText="1"/>
    </xf>
    <xf numFmtId="0" fontId="0" fillId="0" borderId="8" pivotButton="0" quotePrefix="0" xfId="0"/>
    <xf numFmtId="0" fontId="39" fillId="35" borderId="13" applyAlignment="1" pivotButton="0" quotePrefix="0" xfId="1">
      <alignment horizontal="center" vertical="center" wrapText="1"/>
    </xf>
    <xf numFmtId="0" fontId="0" fillId="0" borderId="5" pivotButton="0" quotePrefix="0" xfId="0"/>
    <xf numFmtId="0" fontId="0" fillId="0" borderId="13" pivotButton="0" quotePrefix="0" xfId="0"/>
    <xf numFmtId="0" fontId="39" fillId="35" borderId="12" applyAlignment="1" pivotButton="0" quotePrefix="0" xfId="1">
      <alignment horizontal="center" vertical="center" wrapText="1"/>
    </xf>
    <xf numFmtId="0" fontId="0" fillId="0" borderId="14" pivotButton="0" quotePrefix="0" xfId="0"/>
    <xf numFmtId="0" fontId="0" fillId="0" borderId="12" pivotButton="0" quotePrefix="0" xfId="0"/>
    <xf numFmtId="0" fontId="27" fillId="2" borderId="0" applyAlignment="1" pivotButton="0" quotePrefix="0" xfId="0">
      <alignment horizontal="center" vertical="center"/>
    </xf>
    <xf numFmtId="165" fontId="6" fillId="2" borderId="0" applyAlignment="1" pivotButton="0" quotePrefix="0" xfId="1">
      <alignment horizontal="left" vertical="center"/>
    </xf>
    <xf numFmtId="165" fontId="6" fillId="2" borderId="0" applyAlignment="1" pivotButton="0" quotePrefix="0" xfId="1">
      <alignment horizontal="left" vertical="center" shrinkToFit="1"/>
    </xf>
    <xf numFmtId="0" fontId="4" fillId="2" borderId="70" applyAlignment="1" pivotButton="0" quotePrefix="0" xfId="1">
      <alignment horizontal="center" vertical="center"/>
    </xf>
    <xf numFmtId="0" fontId="0" fillId="0" borderId="4" pivotButton="0" quotePrefix="0" xfId="0"/>
    <xf numFmtId="0" fontId="0" fillId="0" borderId="9" pivotButton="0" quotePrefix="0" xfId="0"/>
    <xf numFmtId="0" fontId="8" fillId="2" borderId="70" applyAlignment="1" pivotButton="0" quotePrefix="0" xfId="1">
      <alignment horizontal="center" vertical="center"/>
    </xf>
    <xf numFmtId="2" fontId="3" fillId="2" borderId="70"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1" applyAlignment="1" pivotButton="0" quotePrefix="0" xfId="0">
      <alignment horizontal="center" vertical="center"/>
    </xf>
    <xf numFmtId="0" fontId="0" fillId="0" borderId="71"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4"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6" fontId="6" fillId="2" borderId="0" applyAlignment="1" pivotButton="0" quotePrefix="0" xfId="1">
      <alignment horizontal="righ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2" borderId="0" applyAlignment="1" pivotButton="0" quotePrefix="0" xfId="1">
      <alignment horizontal="right" vertical="center"/>
    </xf>
    <xf numFmtId="0" fontId="0" fillId="0" borderId="56" pivotButton="0" quotePrefix="0" xfId="0"/>
    <xf numFmtId="0" fontId="0" fillId="0" borderId="40" pivotButton="0" quotePrefix="0" xfId="0"/>
    <xf numFmtId="165" fontId="6" fillId="2" borderId="0" applyAlignment="1" pivotButton="0" quotePrefix="0" xfId="1">
      <alignment horizontal="left" vertical="center"/>
    </xf>
    <xf numFmtId="165" fontId="6" fillId="2"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81">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678532</colOff>
      <row>24</row>
      <rowOff>141120</rowOff>
    </from>
    <to>
      <col>8</col>
      <colOff>182041</colOff>
      <row>31</row>
      <rowOff>38062</rowOff>
    </to>
    <pic>
      <nvPicPr>
        <cNvPr id="9" name="Imagem 8"/>
        <cNvPicPr>
          <a:picLocks noChangeAspect="1"/>
        </cNvPicPr>
      </nvPicPr>
      <blipFill>
        <a:blip r:embed="rId1"/>
        <a:stretch>
          <a:fillRect/>
        </a:stretch>
      </blipFill>
      <spPr>
        <a:xfrm>
          <a:off x="5118010" y="4249294"/>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8</col>
      <colOff>803142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9</col>
      <colOff>311205</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9</col>
      <colOff>319901</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9</col>
      <colOff>178043</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112816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653686</colOff>
      <row>24</row>
      <rowOff>141121</rowOff>
    </from>
    <to>
      <col>8</col>
      <colOff>155196</colOff>
      <row>31</row>
      <rowOff>34252</rowOff>
    </to>
    <pic>
      <nvPicPr>
        <cNvPr id="9" name="Imagem 8"/>
        <cNvPicPr>
          <a:picLocks noChangeAspect="1"/>
        </cNvPicPr>
      </nvPicPr>
      <blipFill>
        <a:blip r:embed="rId1"/>
        <a:stretch>
          <a:fillRect/>
        </a:stretch>
      </blipFill>
      <spPr>
        <a:xfrm>
          <a:off x="5093164" y="4249295"/>
          <a:ext cx="1895184" cy="1052696"/>
        </a:xfrm>
        <a:prstGeom prst="rect">
          <avLst/>
        </a:prstGeom>
        <a:ln>
          <a:prstDash val="solid"/>
        </a:ln>
      </spPr>
    </pic>
    <clientData/>
  </twoCellAnchor>
  <twoCellAnchor editAs="oneCell">
    <from>
      <col>8</col>
      <colOff>142706</colOff>
      <row>1</row>
      <rowOff>149925</rowOff>
    </from>
    <to>
      <col>10</col>
      <colOff>189831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150158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272987</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44005</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70558</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509918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703382</colOff>
      <row>24</row>
      <rowOff>132839</rowOff>
    </from>
    <to>
      <col>8</col>
      <colOff>205206</colOff>
      <row>31</row>
      <rowOff>25970</rowOff>
    </to>
    <pic>
      <nvPicPr>
        <cNvPr id="9" name="Imagem 8"/>
        <cNvPicPr>
          <a:picLocks noChangeAspect="1"/>
        </cNvPicPr>
      </nvPicPr>
      <blipFill>
        <a:blip r:embed="rId1"/>
        <a:stretch>
          <a:fillRect/>
        </a:stretch>
      </blipFill>
      <spPr>
        <a:xfrm>
          <a:off x="5142860" y="4241013"/>
          <a:ext cx="1895498" cy="1052696"/>
        </a:xfrm>
        <a:prstGeom prst="rect">
          <avLst/>
        </a:prstGeom>
        <a:ln>
          <a:prstDash val="solid"/>
        </a:ln>
      </spPr>
    </pic>
    <clientData/>
  </twoCellAnchor>
  <twoCellAnchor editAs="oneCell">
    <from>
      <col>8</col>
      <colOff>96323</colOff>
      <row>1</row>
      <rowOff>116794</rowOff>
    </from>
    <to>
      <col>10</col>
      <colOff>143035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403935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377346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10" min="1" max="1"/>
    <col width="10.7109375" customWidth="1" style="210" min="2" max="2"/>
    <col width="3.7109375" bestFit="1" customWidth="1" style="210" min="3" max="3"/>
    <col width="12.5703125" customWidth="1" style="210" min="4" max="4"/>
    <col width="24.7109375" bestFit="1" customWidth="1" style="210" min="5" max="5"/>
    <col width="8.42578125" customWidth="1" style="210" min="6" max="6"/>
    <col width="7.42578125" customWidth="1" style="210" min="7" max="7"/>
    <col width="9.140625" customWidth="1" style="214" min="8" max="16384"/>
  </cols>
  <sheetData>
    <row r="1" ht="24" customHeight="1">
      <c r="A1" s="235" t="inlineStr">
        <is>
          <t>PROPOSTA TÉCNICA</t>
        </is>
      </c>
      <c r="B1" s="236" t="n"/>
      <c r="C1" s="236" t="n"/>
      <c r="D1" s="236" t="n"/>
      <c r="E1" s="236" t="n"/>
      <c r="F1" s="236" t="n"/>
      <c r="G1" s="237" t="n"/>
      <c r="P1" s="6">
        <f>IF(B19="empilhado",3,IF(B19="duplo",2,1))</f>
        <v/>
      </c>
      <c r="R1" s="214" t="inlineStr">
        <is>
          <t>3 x Reatores</t>
        </is>
      </c>
      <c r="T1" s="214" t="inlineStr">
        <is>
          <t>Lado-a-lado ou triângulo</t>
        </is>
      </c>
    </row>
    <row r="2" ht="15" customHeight="1">
      <c r="A2" s="9" t="inlineStr">
        <is>
          <t>Nossa Referência:</t>
        </is>
      </c>
      <c r="B2" s="10">
        <f>#REF!</f>
        <v/>
      </c>
      <c r="D2" s="11" t="inlineStr">
        <is>
          <t>Cliente:</t>
        </is>
      </c>
      <c r="E2" s="189">
        <f>#REF!</f>
        <v/>
      </c>
      <c r="F2" s="236" t="n"/>
      <c r="G2" s="237" t="n"/>
      <c r="O2" s="40" t="inlineStr">
        <is>
          <t>isolador de topo</t>
        </is>
      </c>
      <c r="P2" s="41" t="n">
        <v>1</v>
      </c>
      <c r="R2" s="214" t="inlineStr">
        <is>
          <t>1 x Reator</t>
        </is>
      </c>
      <c r="T2" s="214" t="inlineStr">
        <is>
          <t>Empilhado</t>
        </is>
      </c>
    </row>
    <row r="3" ht="15.75" customHeight="1">
      <c r="A3" s="238">
        <f>#REF!</f>
        <v/>
      </c>
      <c r="B3" s="236" t="n"/>
      <c r="C3" s="236" t="n"/>
      <c r="D3" s="236" t="n"/>
      <c r="E3" s="236" t="n"/>
      <c r="F3" s="236" t="n"/>
      <c r="G3" s="237" t="n"/>
      <c r="P3" s="7" t="n"/>
      <c r="T3" s="214" t="inlineStr">
        <is>
          <t>Duplo</t>
        </is>
      </c>
    </row>
    <row r="4">
      <c r="A4" s="239">
        <f>(#REF!)&amp;" Reator(es), Tipo "&amp;(#REF!)</f>
        <v/>
      </c>
      <c r="B4" s="236" t="n"/>
      <c r="C4" s="236" t="n"/>
      <c r="D4" s="236" t="n"/>
      <c r="E4" s="236" t="n"/>
      <c r="F4" s="236" t="n"/>
      <c r="G4" s="23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0"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80" t="inlineStr">
        <is>
          <t>Lado-a-lado ou triângulo</t>
        </is>
      </c>
      <c r="C19" s="241" t="n"/>
      <c r="D19" s="31" t="n"/>
      <c r="E19" s="32" t="inlineStr">
        <is>
          <t>Norma Aplicável</t>
        </is>
      </c>
      <c r="F19" s="5">
        <f>#REF!</f>
        <v/>
      </c>
      <c r="G19" s="33" t="n"/>
    </row>
    <row r="20" ht="12.95" customHeight="1">
      <c r="A20" s="34" t="inlineStr">
        <is>
          <t>Notas</t>
        </is>
      </c>
      <c r="D20" s="3" t="n"/>
      <c r="E20" s="182" t="inlineStr">
        <is>
          <t>Dimensões do Reator</t>
        </is>
      </c>
      <c r="F20" s="242" t="n"/>
      <c r="G20" s="243" t="n"/>
    </row>
    <row r="21" ht="12.95" customHeight="1">
      <c r="A21" s="18" t="inlineStr">
        <is>
          <t>1 - Cor dos reatores - Munsell N6,5 (padrão BREE)</t>
        </is>
      </c>
      <c r="D21" s="173">
        <f>TEXT(F5,"0")&amp;" mm"</f>
        <v/>
      </c>
      <c r="G21" s="26" t="n"/>
    </row>
    <row r="22" ht="12.95" customHeight="1">
      <c r="A22" s="18" t="inlineStr">
        <is>
          <t>2 - Desenho orientativo para proposta.</t>
        </is>
      </c>
      <c r="D22" s="244" t="n"/>
      <c r="G22" s="26" t="n"/>
    </row>
    <row r="23" ht="12.95" customHeight="1">
      <c r="A23" s="183" t="inlineStr">
        <is>
          <t>3 - Localização dos terminais pode ser modificada para atender à especificação do cliente.</t>
        </is>
      </c>
      <c r="D23" s="244" t="n"/>
      <c r="G23" s="26" t="n"/>
    </row>
    <row r="24" ht="12.95" customHeight="1">
      <c r="A24" s="245" t="n"/>
      <c r="D24" s="244" t="n"/>
      <c r="G24" s="26" t="n"/>
    </row>
    <row r="25" ht="12.95" customHeight="1">
      <c r="A25" s="183" t="inlineStr">
        <is>
          <t>4 - Pedestal espaçador de alumínio poderá ser localizado na parte inferior ou superior do isolador.</t>
        </is>
      </c>
      <c r="D25" s="244" t="n"/>
      <c r="G25" s="26" t="n"/>
    </row>
    <row r="26" ht="12.95" customHeight="1">
      <c r="A26" s="245" t="n"/>
      <c r="D26" s="244" t="n"/>
      <c r="G26" s="26" t="n"/>
    </row>
    <row r="27" ht="12.95" customHeight="1">
      <c r="A27" s="18" t="inlineStr">
        <is>
          <t>5 - Dimensões em mm</t>
        </is>
      </c>
      <c r="D27" s="244" t="n"/>
      <c r="G27" s="26" t="n"/>
    </row>
    <row r="28" ht="12.95" customHeight="1">
      <c r="A28" s="35" t="inlineStr">
        <is>
          <t>6 - Altura total do conjunto Trifasico (mm)</t>
        </is>
      </c>
      <c r="B28" s="36">
        <f>F5*3+(2*#REF!+(IF(P2=1,2,1))*(#REF!+#REF!))*1000+IF(#REF!=2,0,(#REF!*1000))*5</f>
        <v/>
      </c>
      <c r="D28" s="244" t="n"/>
      <c r="G28" s="26" t="n"/>
    </row>
    <row r="29" ht="12.95" customHeight="1">
      <c r="A29" s="35" t="inlineStr">
        <is>
          <t>6 - Altura total do conjunto Duplo (mm)</t>
        </is>
      </c>
      <c r="B29" s="36">
        <f>F5*2+(#REF!+#REF!+#REF!)*1000+IF(#REF!=2,0,(#REF!*1000))*3</f>
        <v/>
      </c>
      <c r="D29" s="173" t="n"/>
      <c r="G29" s="26" t="n"/>
    </row>
    <row r="30" ht="12.95" customHeight="1">
      <c r="A30" s="18" t="n"/>
      <c r="B30" s="21" t="n"/>
      <c r="D30" s="173">
        <f>TEXT(#REF!*1000+#REF!,"0")&amp;" mm"</f>
        <v/>
      </c>
      <c r="G30" s="26" t="n"/>
    </row>
    <row r="31" ht="12.95" customHeight="1">
      <c r="A31" s="29" t="n"/>
      <c r="D31" s="244" t="n"/>
      <c r="G31" s="26" t="n"/>
    </row>
    <row r="32" ht="12.95" customHeight="1">
      <c r="A32" s="34" t="inlineStr">
        <is>
          <t>Dados Suporte</t>
        </is>
      </c>
      <c r="D32" s="244" t="n"/>
      <c r="G32" s="26" t="n"/>
    </row>
    <row r="33" ht="12.95" customHeight="1">
      <c r="A33" s="18" t="inlineStr">
        <is>
          <t>Isoladores</t>
        </is>
      </c>
      <c r="B33" s="21" t="inlineStr">
        <is>
          <t>Não inclusos</t>
        </is>
      </c>
      <c r="D33" s="244" t="n"/>
      <c r="G33" s="26" t="n"/>
    </row>
    <row r="34" ht="12.95" customHeight="1">
      <c r="A34" s="18" t="inlineStr">
        <is>
          <t>Isolador da Base (quantidade x tipo)</t>
        </is>
      </c>
      <c r="B34" s="21">
        <f>#REF!&amp;" X "&amp;#REF!</f>
        <v/>
      </c>
      <c r="D34" s="244" t="n"/>
      <c r="G34" s="26" t="n"/>
    </row>
    <row r="35" ht="12.95" customHeight="1">
      <c r="A35" s="18" t="inlineStr">
        <is>
          <t>Isolador Entre fases (quantidade x tipo)</t>
        </is>
      </c>
      <c r="B35" s="21">
        <f>IF(P1=3,(2*#REF!&amp;" X "&amp;#REF!),IF(P1=2,(#REF!&amp;" X "&amp;#REF!)))</f>
        <v/>
      </c>
      <c r="D35" s="244" t="n"/>
      <c r="G35" s="26" t="n"/>
    </row>
    <row r="36" ht="12.95" customHeight="1">
      <c r="A36" s="54" t="inlineStr">
        <is>
          <t>Isolador da Base (quantidade x tipo)</t>
        </is>
      </c>
      <c r="B36" s="55">
        <f>#REF!&amp;" X "&amp;#REF!</f>
        <v/>
      </c>
      <c r="D36" s="244" t="n"/>
      <c r="G36" s="26" t="n"/>
    </row>
    <row r="37" ht="12.95" customHeight="1">
      <c r="A37" s="29" t="n"/>
      <c r="B37" s="31" t="n"/>
      <c r="C37" s="31" t="n"/>
      <c r="E37" s="246" t="inlineStr">
        <is>
          <t>Imagem meramente ilustrativa</t>
        </is>
      </c>
      <c r="F37" s="241" t="n"/>
      <c r="G37" s="247" t="n"/>
    </row>
    <row r="38" ht="12.95" customHeight="1">
      <c r="A38" s="176" t="inlineStr">
        <is>
          <t>Distanciamento Magnético</t>
        </is>
      </c>
      <c r="B38" s="242" t="n"/>
      <c r="C38" s="197" t="n"/>
      <c r="D38" s="197" t="n"/>
      <c r="E38" s="177" t="inlineStr">
        <is>
          <t>Ensaios Elétricos em Fábrica</t>
        </is>
      </c>
      <c r="F38" s="177"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76" t="inlineStr">
        <is>
          <t>Dimensões das Embalagens</t>
        </is>
      </c>
      <c r="B46" s="197" t="n"/>
      <c r="C46" s="197" t="n"/>
      <c r="D46" s="197" t="n"/>
      <c r="E46" s="197" t="n"/>
      <c r="F46" s="177"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178" t="inlineStr">
        <is>
          <t>Rua Prefeito Domingos Mocelin Neto, 155 CEP 83420-000 | Quatro Barras - PR,  Brasil - Tel.: +55 41 3167-4000</t>
        </is>
      </c>
      <c r="B54" s="241" t="n"/>
      <c r="C54" s="241" t="n"/>
      <c r="D54" s="241" t="n"/>
      <c r="E54" s="241" t="n"/>
      <c r="F54" s="32" t="inlineStr">
        <is>
          <t>Data:</t>
        </is>
      </c>
      <c r="G54" s="53">
        <f>TODAY()</f>
        <v/>
      </c>
    </row>
    <row r="58" ht="12.75" customHeight="1">
      <c r="L58" s="235" t="n"/>
      <c r="M58" s="236" t="n"/>
      <c r="N58" s="236" t="n"/>
      <c r="O58" s="236" t="n"/>
      <c r="P58" s="236" t="n"/>
      <c r="Q58" s="236" t="n"/>
      <c r="R58" s="237" t="n"/>
    </row>
    <row r="59" ht="12.75" customHeight="1">
      <c r="L59" s="9" t="n"/>
      <c r="M59" s="10" t="n"/>
      <c r="N59" s="210" t="n"/>
      <c r="O59" s="11" t="n"/>
      <c r="P59" s="189" t="n"/>
      <c r="Q59" s="236" t="n"/>
      <c r="R59" s="237" t="n"/>
    </row>
    <row r="60" ht="12.75" customHeight="1">
      <c r="L60" s="238" t="n"/>
      <c r="M60" s="236" t="n"/>
      <c r="N60" s="236" t="n"/>
      <c r="O60" s="236" t="n"/>
      <c r="P60" s="236" t="n"/>
      <c r="Q60" s="236" t="n"/>
      <c r="R60" s="237" t="n"/>
    </row>
    <row r="61" ht="15" customHeight="1">
      <c r="L61" s="239" t="n"/>
      <c r="M61" s="236" t="n"/>
      <c r="N61" s="236" t="n"/>
      <c r="O61" s="236" t="n"/>
      <c r="P61" s="236" t="n"/>
      <c r="Q61" s="236" t="n"/>
      <c r="R61" s="237" t="n"/>
    </row>
    <row r="62" ht="15" customHeight="1">
      <c r="J62" s="214" t="inlineStr">
        <is>
          <t>PF00001</t>
        </is>
      </c>
      <c r="L62" s="12" t="n"/>
      <c r="M62" s="13" t="n"/>
      <c r="N62" s="14" t="n"/>
      <c r="O62" s="15" t="n"/>
      <c r="P62" s="14" t="n"/>
      <c r="Q62" s="16" t="n"/>
      <c r="R62" s="17" t="n"/>
    </row>
    <row r="63" ht="15" customHeight="1">
      <c r="L63" s="18" t="n"/>
      <c r="M63" s="19" t="n"/>
      <c r="N63" s="240"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10" t="n"/>
      <c r="Q68" s="210"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10" t="n"/>
      <c r="Q72" s="210" t="n"/>
      <c r="R72" s="26" t="n"/>
    </row>
    <row r="73">
      <c r="L73" s="18" t="n"/>
      <c r="M73" s="24" t="n"/>
      <c r="N73" s="28" t="n"/>
      <c r="O73" s="21" t="n"/>
      <c r="P73" s="21" t="n"/>
      <c r="Q73" s="24" t="n"/>
      <c r="R73" s="26" t="n"/>
    </row>
    <row r="74">
      <c r="L74" s="29" t="n"/>
      <c r="M74" s="210" t="n"/>
      <c r="N74" s="21" t="n"/>
      <c r="O74" s="21" t="n"/>
      <c r="P74" s="21" t="n"/>
      <c r="Q74" s="24" t="n"/>
      <c r="R74" s="26" t="n"/>
    </row>
    <row r="75">
      <c r="L75" s="18" t="n"/>
      <c r="M75" s="19" t="n"/>
      <c r="N75" s="21" t="n"/>
      <c r="O75" s="21" t="n"/>
      <c r="P75" s="21" t="n"/>
      <c r="Q75" s="24" t="n"/>
      <c r="R75" s="26" t="n"/>
    </row>
    <row r="76">
      <c r="L76" s="30" t="n"/>
      <c r="M76" s="180" t="n"/>
      <c r="N76" s="241" t="n"/>
      <c r="O76" s="31" t="n"/>
      <c r="P76" s="32" t="n"/>
      <c r="Q76" s="5" t="n"/>
      <c r="R76" s="33" t="n"/>
    </row>
    <row r="77">
      <c r="L77" s="34" t="n"/>
      <c r="M77" s="210" t="n"/>
      <c r="N77" s="210" t="n"/>
      <c r="O77" s="3" t="n"/>
      <c r="P77" s="182" t="n"/>
      <c r="Q77" s="242" t="n"/>
      <c r="R77" s="243" t="n"/>
    </row>
    <row r="78" ht="12.75" customHeight="1">
      <c r="L78" s="18" t="n"/>
      <c r="M78" s="210" t="n"/>
      <c r="N78" s="210" t="n"/>
      <c r="O78" s="173" t="n"/>
      <c r="P78" s="210" t="n"/>
      <c r="Q78" s="210" t="n"/>
      <c r="R78" s="26" t="n"/>
    </row>
    <row r="79">
      <c r="L79" s="18" t="n"/>
      <c r="M79" s="210" t="n"/>
      <c r="N79" s="210" t="n"/>
      <c r="O79" s="244" t="n"/>
      <c r="P79" s="210" t="n"/>
      <c r="Q79" s="210" t="n"/>
      <c r="R79" s="26" t="n"/>
    </row>
    <row r="80" ht="12.75" customHeight="1">
      <c r="L80" s="183" t="n"/>
      <c r="O80" s="244" t="n"/>
      <c r="P80" s="210" t="n"/>
      <c r="Q80" s="210" t="n"/>
      <c r="R80" s="26" t="n"/>
    </row>
    <row r="81" ht="12.75" customHeight="1">
      <c r="L81" s="245" t="n"/>
      <c r="O81" s="244" t="n"/>
      <c r="P81" s="210" t="n"/>
      <c r="Q81" s="210" t="n"/>
      <c r="R81" s="26" t="n"/>
    </row>
    <row r="82" ht="12.75" customHeight="1">
      <c r="L82" s="183" t="n"/>
      <c r="O82" s="244" t="n"/>
      <c r="P82" s="210" t="n"/>
      <c r="Q82" s="210" t="n"/>
      <c r="R82" s="26" t="n"/>
    </row>
    <row r="83" ht="12.75" customHeight="1">
      <c r="L83" s="245" t="n"/>
      <c r="O83" s="244" t="n"/>
      <c r="P83" s="210" t="n"/>
      <c r="Q83" s="210" t="n"/>
      <c r="R83" s="26" t="n"/>
    </row>
    <row r="84">
      <c r="L84" s="18" t="n"/>
      <c r="M84" s="210" t="n"/>
      <c r="N84" s="210" t="n"/>
      <c r="O84" s="244" t="n"/>
      <c r="P84" s="210" t="n"/>
      <c r="Q84" s="210" t="n"/>
      <c r="R84" s="26" t="n"/>
    </row>
    <row r="85">
      <c r="L85" s="35" t="n"/>
      <c r="M85" s="36" t="n"/>
      <c r="N85" s="210" t="n"/>
      <c r="O85" s="244" t="n"/>
      <c r="P85" s="210" t="n"/>
      <c r="Q85" s="210" t="n"/>
      <c r="R85" s="26" t="n"/>
    </row>
    <row r="86">
      <c r="L86" s="35" t="n"/>
      <c r="M86" s="36" t="n"/>
      <c r="N86" s="210" t="n"/>
      <c r="O86" s="173" t="n"/>
      <c r="P86" s="210" t="n"/>
      <c r="Q86" s="210" t="n"/>
      <c r="R86" s="26" t="n"/>
    </row>
    <row r="87" ht="12.75" customHeight="1">
      <c r="L87" s="18" t="n"/>
      <c r="M87" s="21" t="n"/>
      <c r="N87" s="210" t="n"/>
      <c r="O87" s="173" t="n"/>
      <c r="P87" s="210" t="n"/>
      <c r="Q87" s="210" t="n"/>
      <c r="R87" s="26" t="n"/>
    </row>
    <row r="88" ht="12.75" customHeight="1">
      <c r="L88" s="29" t="n"/>
      <c r="M88" s="210" t="n"/>
      <c r="N88" s="210" t="n"/>
      <c r="O88" s="244" t="n"/>
      <c r="P88" s="210" t="n"/>
      <c r="Q88" s="210" t="n"/>
      <c r="R88" s="26" t="n"/>
    </row>
    <row r="89" ht="12.75" customHeight="1">
      <c r="L89" s="34" t="n"/>
      <c r="M89" s="210" t="n"/>
      <c r="N89" s="210" t="n"/>
      <c r="O89" s="244" t="n"/>
      <c r="P89" s="210" t="n"/>
      <c r="Q89" s="210" t="n"/>
      <c r="R89" s="26" t="n"/>
    </row>
    <row r="90" ht="12.75" customHeight="1">
      <c r="L90" s="18" t="n"/>
      <c r="M90" s="21" t="n"/>
      <c r="N90" s="210" t="n"/>
      <c r="O90" s="244" t="n"/>
      <c r="P90" s="210" t="n"/>
      <c r="Q90" s="210" t="n"/>
      <c r="R90" s="26" t="n"/>
    </row>
    <row r="91" ht="12.75" customHeight="1">
      <c r="L91" s="18" t="n"/>
      <c r="M91" s="21" t="n"/>
      <c r="N91" s="210" t="n"/>
      <c r="O91" s="244" t="n"/>
      <c r="P91" s="210" t="n"/>
      <c r="Q91" s="210" t="n"/>
      <c r="R91" s="26" t="n"/>
    </row>
    <row r="92" ht="12.75" customHeight="1">
      <c r="L92" s="18" t="n"/>
      <c r="M92" s="21" t="n"/>
      <c r="N92" s="210" t="n"/>
      <c r="O92" s="244" t="n"/>
      <c r="P92" s="210" t="n"/>
      <c r="Q92" s="210" t="n"/>
      <c r="R92" s="26" t="n"/>
    </row>
    <row r="93" ht="12.75" customHeight="1">
      <c r="L93" s="54" t="n"/>
      <c r="M93" s="55" t="n"/>
      <c r="N93" s="210" t="n"/>
      <c r="O93" s="244" t="n"/>
      <c r="P93" s="210" t="n"/>
      <c r="Q93" s="210" t="n"/>
      <c r="R93" s="26" t="n"/>
    </row>
    <row r="94">
      <c r="L94" s="29" t="n"/>
      <c r="M94" s="31" t="n"/>
      <c r="N94" s="31" t="n"/>
      <c r="O94" s="210" t="n"/>
      <c r="P94" s="246" t="n"/>
      <c r="Q94" s="241" t="n"/>
      <c r="R94" s="247" t="n"/>
    </row>
    <row r="95">
      <c r="L95" s="176" t="n"/>
      <c r="M95" s="242" t="n"/>
      <c r="N95" s="197" t="n"/>
      <c r="O95" s="197" t="n"/>
      <c r="P95" s="177" t="n"/>
      <c r="Q95" s="177" t="n"/>
      <c r="R95" s="37" t="n"/>
    </row>
    <row r="96">
      <c r="L96" s="45" t="n"/>
      <c r="M96" s="46" t="n"/>
      <c r="N96" s="210" t="n"/>
      <c r="O96" s="210" t="n"/>
      <c r="P96" s="210" t="n"/>
      <c r="Q96" s="21" t="n"/>
      <c r="R96" s="26" t="n"/>
    </row>
    <row r="97">
      <c r="L97" s="45" t="n"/>
      <c r="M97" s="210" t="n"/>
      <c r="N97" s="25" t="n"/>
      <c r="O97" s="21" t="n"/>
      <c r="P97" s="21" t="n"/>
      <c r="Q97" s="21" t="n"/>
      <c r="R97" s="26" t="n"/>
    </row>
    <row r="98">
      <c r="L98" s="34" t="n"/>
      <c r="M98" s="47" t="n"/>
      <c r="N98" s="210" t="n"/>
      <c r="O98" s="210" t="n"/>
      <c r="P98" s="21" t="n"/>
      <c r="Q98" s="21" t="n"/>
      <c r="R98" s="26" t="n"/>
    </row>
    <row r="99">
      <c r="L99" s="45" t="n"/>
      <c r="M99" s="46" t="n"/>
      <c r="N99" s="25" t="n"/>
      <c r="O99" s="21" t="n"/>
      <c r="P99" s="21" t="n"/>
      <c r="Q99" s="21" t="n"/>
      <c r="R99" s="26" t="n"/>
    </row>
    <row r="100">
      <c r="L100" s="34" t="n"/>
      <c r="M100" s="47" t="n"/>
      <c r="N100" s="48" t="n"/>
      <c r="O100" s="210" t="n"/>
      <c r="P100" s="21" t="n"/>
      <c r="Q100" s="21" t="n"/>
      <c r="R100" s="26" t="n"/>
    </row>
    <row r="101">
      <c r="L101" s="45" t="n"/>
      <c r="M101" s="46" t="n"/>
      <c r="N101" s="25" t="n"/>
      <c r="O101" s="21" t="n"/>
      <c r="P101" s="21" t="n"/>
      <c r="Q101" s="210" t="n"/>
      <c r="R101" s="26" t="n"/>
    </row>
    <row r="102">
      <c r="L102" s="29" t="n"/>
      <c r="M102" s="210" t="n"/>
      <c r="N102" s="210" t="n"/>
      <c r="O102" s="210" t="n"/>
      <c r="P102" s="210" t="n"/>
      <c r="Q102" s="210" t="n"/>
      <c r="R102" s="26" t="n"/>
    </row>
    <row r="103">
      <c r="L103" s="176" t="n"/>
      <c r="M103" s="197" t="n"/>
      <c r="N103" s="197" t="n"/>
      <c r="O103" s="197" t="n"/>
      <c r="P103" s="197" t="n"/>
      <c r="Q103" s="177" t="n"/>
      <c r="R103" s="43" t="n"/>
    </row>
    <row r="104">
      <c r="L104" s="18" t="n"/>
      <c r="M104" s="210" t="n"/>
      <c r="N104" s="210" t="n"/>
      <c r="O104" s="210" t="n"/>
      <c r="P104" s="210" t="n"/>
      <c r="Q104" s="21" t="n"/>
      <c r="R104" s="23" t="n"/>
    </row>
    <row r="105">
      <c r="L105" s="39" t="n"/>
      <c r="M105" s="49" t="n"/>
      <c r="N105" s="21" t="n"/>
      <c r="O105" s="210" t="n"/>
      <c r="P105" s="210" t="n"/>
      <c r="Q105" s="21" t="n"/>
      <c r="R105" s="23" t="n"/>
    </row>
    <row r="106">
      <c r="L106" s="39" t="n"/>
      <c r="M106" s="50" t="n"/>
      <c r="N106" s="210" t="n"/>
      <c r="O106" s="210" t="n"/>
      <c r="P106" s="210" t="n"/>
      <c r="Q106" s="21" t="n"/>
      <c r="R106" s="23" t="n"/>
    </row>
    <row r="107">
      <c r="L107" s="18" t="n"/>
      <c r="M107" s="21" t="n"/>
      <c r="N107" s="210" t="n"/>
      <c r="O107" s="210" t="n"/>
      <c r="P107" s="210" t="n"/>
      <c r="Q107" s="21" t="n"/>
      <c r="R107" s="23" t="n"/>
    </row>
    <row r="108">
      <c r="L108" s="18" t="n"/>
      <c r="M108" s="28" t="n"/>
      <c r="N108" s="210" t="n"/>
      <c r="O108" s="210" t="n"/>
      <c r="P108" s="210" t="n"/>
      <c r="Q108" s="21" t="n"/>
      <c r="R108" s="23" t="n"/>
    </row>
    <row r="109">
      <c r="L109" s="18" t="n"/>
      <c r="M109" s="49" t="n"/>
      <c r="N109" s="210" t="n"/>
      <c r="O109" s="21" t="n"/>
      <c r="P109" s="21" t="n"/>
      <c r="Q109" s="21" t="n"/>
      <c r="R109" s="23" t="n"/>
    </row>
    <row r="110" ht="15" customHeight="1">
      <c r="L110" s="18" t="n"/>
      <c r="M110" s="21" t="n"/>
      <c r="N110" s="210" t="n"/>
      <c r="O110" s="51" t="n"/>
      <c r="P110" s="51" t="n"/>
      <c r="Q110" s="51" t="n"/>
      <c r="R110" s="52" t="n"/>
    </row>
    <row r="111" ht="15" customHeight="1">
      <c r="L111" s="178" t="n"/>
      <c r="M111" s="241" t="n"/>
      <c r="N111" s="241" t="n"/>
      <c r="O111" s="241" t="n"/>
      <c r="P111" s="241" t="n"/>
      <c r="Q111" s="32" t="n"/>
      <c r="R111" s="53"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7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7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L13" sqref="L13"/>
    </sheetView>
  </sheetViews>
  <sheetFormatPr baseColWidth="8" defaultColWidth="9.140625" defaultRowHeight="12.75"/>
  <cols>
    <col width="9.140625" customWidth="1" style="214" min="1" max="1"/>
    <col width="5.7109375" customWidth="1" style="210" min="2" max="2"/>
    <col width="27.85546875" bestFit="1" customWidth="1" style="210" min="3" max="3"/>
    <col width="7.7109375" customWidth="1" style="210" min="4" max="4"/>
    <col width="9" customWidth="1" style="210" min="5" max="5"/>
    <col width="7.140625" bestFit="1" customWidth="1" style="210" min="6" max="6"/>
    <col width="15.85546875" customWidth="1" style="210" min="7" max="7"/>
    <col width="20" customWidth="1" style="210" min="8" max="8"/>
    <col width="13.28515625" customWidth="1" style="214" min="9" max="9"/>
    <col width="5.140625" bestFit="1" customWidth="1" style="214" min="10" max="10"/>
    <col width="10.7109375" bestFit="1" customWidth="1" style="214" min="11" max="11"/>
    <col width="9.140625" customWidth="1" style="214" min="12" max="12"/>
    <col width="9.7109375" customWidth="1" style="248" min="13" max="13"/>
    <col width="10" customWidth="1" style="249" min="14" max="14"/>
    <col width="10.7109375" customWidth="1" style="249" min="15" max="15"/>
    <col width="9.5703125" customWidth="1" style="249" min="16" max="16"/>
    <col width="43.5703125" bestFit="1" customWidth="1" style="249" min="17" max="17"/>
    <col width="33.85546875" bestFit="1" customWidth="1" style="249" min="18" max="18"/>
    <col width="37.85546875" bestFit="1" customWidth="1" style="249" min="19" max="19"/>
    <col width="42.42578125" bestFit="1" customWidth="1" style="249" min="20" max="20"/>
    <col width="33.85546875" bestFit="1" customWidth="1" style="249" min="21" max="21"/>
    <col width="42.28515625" bestFit="1" customWidth="1" style="249" min="22" max="22"/>
    <col width="41.7109375" bestFit="1" customWidth="1" style="249" min="23" max="23"/>
    <col width="45.28515625" bestFit="1" customWidth="1" style="249" min="24" max="24"/>
    <col width="42.42578125" bestFit="1" customWidth="1" style="249" min="25" max="25"/>
    <col width="15.140625" bestFit="1" customWidth="1" style="249" min="26" max="26"/>
    <col width="24" bestFit="1" customWidth="1" style="249" min="27" max="27"/>
    <col width="23.28515625" customWidth="1" style="249" min="28" max="28"/>
    <col width="20.85546875" bestFit="1" customWidth="1" style="249" min="29" max="29"/>
    <col width="25.7109375" bestFit="1" customWidth="1" style="249" min="30" max="30"/>
    <col width="12.5703125" bestFit="1" customWidth="1" style="214" min="31" max="31"/>
    <col width="9.140625" customWidth="1" style="214" min="32" max="16384"/>
  </cols>
  <sheetData>
    <row r="1" ht="13.5" customHeight="1" thickBot="1">
      <c r="M1" s="250" t="n"/>
      <c r="N1" s="248" t="n"/>
      <c r="O1" s="248" t="n"/>
      <c r="P1" s="248" t="n"/>
      <c r="Q1" s="248" t="n"/>
      <c r="R1" s="248" t="n"/>
      <c r="S1" s="248" t="n"/>
      <c r="T1" s="248" t="n"/>
      <c r="U1" s="248" t="n"/>
      <c r="V1" s="248" t="n"/>
    </row>
    <row r="2" ht="15" customHeight="1">
      <c r="B2" s="66" t="n"/>
      <c r="C2" s="67" t="n"/>
      <c r="D2" s="67" t="n"/>
      <c r="E2" s="67" t="n"/>
      <c r="F2" s="67" t="n"/>
      <c r="G2" s="67" t="n"/>
      <c r="H2" s="67" t="n"/>
      <c r="I2" s="68" t="n"/>
      <c r="J2" s="68" t="n"/>
      <c r="K2" s="65" t="n"/>
      <c r="M2" s="250" t="inlineStr">
        <is>
          <t>RFH-26,3MH-145A</t>
        </is>
      </c>
      <c r="N2" s="248" t="inlineStr">
        <is>
          <t>1</t>
        </is>
      </c>
      <c r="O2" s="248" t="n"/>
      <c r="P2" s="248" t="n"/>
      <c r="Q2" s="248" t="n"/>
      <c r="R2" s="248" t="n"/>
      <c r="S2" s="248" t="n"/>
      <c r="T2" s="79" t="n"/>
      <c r="U2" s="248" t="n"/>
      <c r="V2" s="248" t="n"/>
    </row>
    <row r="3" ht="21" customHeight="1">
      <c r="B3" s="69" t="n"/>
      <c r="C3" s="213">
        <f>"Proposta Técnica para Reator Núcleo de Ar"&amp;" "&amp;W2</f>
        <v/>
      </c>
      <c r="J3" s="70" t="n"/>
      <c r="K3" s="71" t="n"/>
      <c r="M3" s="251" t="n"/>
      <c r="N3" s="248" t="n"/>
      <c r="O3" s="248" t="n"/>
      <c r="P3" s="248" t="n"/>
      <c r="Q3" s="248" t="n"/>
      <c r="R3" s="248" t="n"/>
      <c r="S3" s="248" t="n"/>
      <c r="T3" s="79" t="n"/>
      <c r="U3" s="248" t="n"/>
      <c r="V3" s="248" t="n"/>
    </row>
    <row r="4" ht="12.95" customHeight="1">
      <c r="B4" s="69" t="n"/>
      <c r="C4" s="72" t="inlineStr">
        <is>
          <t>Nossa Referência:</t>
        </is>
      </c>
      <c r="D4" s="252" t="inlineStr">
        <is>
          <t>None</t>
        </is>
      </c>
      <c r="E4" s="64" t="n"/>
      <c r="F4" s="72" t="inlineStr">
        <is>
          <t>Cliente:</t>
        </is>
      </c>
      <c r="G4" s="253" t="inlineStr">
        <is>
          <t>GE</t>
        </is>
      </c>
      <c r="J4" s="70" t="n"/>
      <c r="K4" s="71" t="n"/>
      <c r="M4" s="254" t="n"/>
      <c r="N4" s="79" t="n"/>
      <c r="O4" s="79" t="n"/>
      <c r="P4" s="79" t="n"/>
      <c r="Q4" s="79" t="n"/>
      <c r="R4" s="79" t="n"/>
      <c r="S4" s="79" t="n"/>
      <c r="T4" s="79" t="n"/>
      <c r="U4" s="248" t="n"/>
      <c r="V4" s="248" t="n"/>
    </row>
    <row r="5" ht="12.95" customHeight="1">
      <c r="B5" s="69" t="n"/>
      <c r="C5" s="218">
        <f>N2&amp;" Reator(es), Tipo "&amp;(M2)</f>
        <v/>
      </c>
      <c r="J5" s="70" t="n"/>
      <c r="K5" s="71" t="n"/>
      <c r="N5" s="251" t="n"/>
      <c r="O5" s="251" t="n"/>
      <c r="P5" s="248" t="n"/>
      <c r="Q5" s="248" t="n"/>
      <c r="R5" s="248" t="n"/>
      <c r="S5" s="248" t="n"/>
      <c r="T5" s="79" t="n"/>
      <c r="U5" s="248" t="n"/>
      <c r="V5" s="248" t="n"/>
    </row>
    <row r="6" ht="12.95" customHeight="1" thickBot="1">
      <c r="B6" s="59" t="n"/>
      <c r="K6" s="56" t="n"/>
      <c r="M6" s="251" t="n"/>
      <c r="N6" s="251" t="n"/>
      <c r="O6" s="251" t="n"/>
      <c r="P6" s="248" t="n"/>
      <c r="Q6" s="248" t="n"/>
      <c r="R6" s="248" t="n"/>
      <c r="S6" s="248" t="n"/>
      <c r="T6" s="79" t="n"/>
      <c r="U6" s="248" t="n"/>
      <c r="V6" s="248" t="n"/>
    </row>
    <row r="7" ht="12.95" customHeight="1" thickBot="1" thickTop="1">
      <c r="B7" s="59" t="n"/>
      <c r="C7" s="102" t="inlineStr">
        <is>
          <t xml:space="preserve">Características elétricas </t>
        </is>
      </c>
      <c r="G7" s="103" t="inlineStr">
        <is>
          <t>Ensaios Elétricos em Fábrica</t>
        </is>
      </c>
      <c r="H7" s="104" t="n"/>
      <c r="I7" s="105" t="n"/>
      <c r="K7" s="56" t="n"/>
      <c r="M7" s="254" t="n"/>
      <c r="N7" s="79" t="n"/>
      <c r="O7" s="79" t="n"/>
      <c r="P7" s="79" t="n"/>
      <c r="Q7" s="79" t="n"/>
      <c r="R7" s="79" t="n"/>
      <c r="S7" s="79" t="n"/>
      <c r="T7" s="79" t="n"/>
      <c r="U7" s="79" t="n"/>
      <c r="V7" s="79" t="n"/>
      <c r="W7" s="79" t="n"/>
      <c r="X7" s="79" t="n"/>
      <c r="Y7" s="79" t="n"/>
      <c r="Z7" s="79" t="n"/>
      <c r="AA7" s="79" t="n"/>
      <c r="AB7" s="79" t="n"/>
      <c r="AC7" s="79" t="n"/>
    </row>
    <row r="8" ht="12.95" customHeight="1" thickTop="1">
      <c r="B8" s="59" t="n"/>
      <c r="C8" s="106" t="n"/>
      <c r="D8" s="107" t="n"/>
      <c r="E8" s="108" t="n"/>
      <c r="G8" s="109" t="n"/>
      <c r="H8" s="110" t="n"/>
      <c r="I8" s="110" t="n"/>
      <c r="J8" s="111" t="n"/>
      <c r="K8" s="56" t="n"/>
      <c r="N8" s="251" t="n"/>
      <c r="O8" s="89" t="n"/>
      <c r="P8" s="248" t="n"/>
      <c r="Q8" s="248" t="n"/>
      <c r="R8" s="248" t="n"/>
      <c r="S8" s="248" t="n"/>
      <c r="T8" s="79" t="n"/>
      <c r="U8" s="248" t="n"/>
      <c r="V8" s="248" t="n"/>
    </row>
    <row r="9" ht="12.95" customHeight="1">
      <c r="B9" s="59" t="n"/>
      <c r="C9" s="112" t="inlineStr">
        <is>
          <t>Indutância Nominal</t>
        </is>
      </c>
      <c r="D9" s="255" t="n">
        <v>26.3</v>
      </c>
      <c r="E9" s="113" t="inlineStr">
        <is>
          <t>mH</t>
        </is>
      </c>
      <c r="G9" s="114" t="inlineStr">
        <is>
          <t>Norma Aplicável</t>
        </is>
      </c>
      <c r="H9" s="256" t="inlineStr">
        <is>
          <t>ABNT NBR 5356-06</t>
        </is>
      </c>
      <c r="I9" s="210" t="n"/>
      <c r="J9" s="115" t="n"/>
      <c r="K9" s="56" t="n"/>
      <c r="N9" s="251" t="n"/>
      <c r="O9" s="89" t="n"/>
      <c r="P9" s="248" t="n"/>
      <c r="Q9" s="248" t="n"/>
      <c r="R9" s="248" t="n"/>
      <c r="S9" s="248" t="n"/>
      <c r="T9" s="79" t="n"/>
      <c r="U9" s="248" t="n"/>
      <c r="V9" s="248" t="n"/>
    </row>
    <row r="10" ht="12.95" customHeight="1">
      <c r="B10" s="59" t="n"/>
      <c r="C10" s="112" t="inlineStr">
        <is>
          <t>Impedância Nominal</t>
        </is>
      </c>
      <c r="D10" s="255" t="n">
        <v>9.914574</v>
      </c>
      <c r="E10" s="257" t="inlineStr">
        <is>
          <t>Ω</t>
        </is>
      </c>
      <c r="G10" s="114" t="inlineStr">
        <is>
          <t>→ Visual e dimensional.</t>
        </is>
      </c>
      <c r="H10" s="21" t="n"/>
      <c r="I10" s="210" t="n"/>
      <c r="J10" s="115" t="n"/>
      <c r="K10" s="56" t="n"/>
      <c r="M10" s="254" t="n"/>
      <c r="N10" s="79" t="n"/>
      <c r="O10" s="79" t="n"/>
      <c r="P10" s="79" t="n"/>
      <c r="Q10" s="79" t="n"/>
      <c r="R10" s="79" t="n"/>
      <c r="S10" s="79" t="n"/>
      <c r="T10" s="79" t="n"/>
      <c r="U10" s="258" t="n"/>
      <c r="V10" s="258" t="n"/>
      <c r="W10" s="258" t="n"/>
      <c r="X10" s="258" t="n"/>
      <c r="Y10" s="258" t="n"/>
      <c r="Z10" s="258" t="n"/>
      <c r="AA10" s="258" t="n"/>
      <c r="AB10" s="258" t="n"/>
    </row>
    <row r="11" ht="12.95" customHeight="1">
      <c r="B11" s="59" t="n"/>
      <c r="C11" s="112" t="inlineStr">
        <is>
          <t>Tensão do Sistema</t>
        </is>
      </c>
      <c r="D11" s="259" t="inlineStr">
        <is>
          <t>34.5</t>
        </is>
      </c>
      <c r="E11" s="113" t="inlineStr">
        <is>
          <t>kV</t>
        </is>
      </c>
      <c r="G11" s="114" t="inlineStr">
        <is>
          <t>→ Medição de resistência ôhmica do enrolamento.</t>
        </is>
      </c>
      <c r="H11" s="21" t="n"/>
      <c r="I11" s="210" t="n"/>
      <c r="J11" s="115" t="n"/>
      <c r="K11" s="56" t="n"/>
      <c r="N11" s="251" t="n"/>
      <c r="O11" s="89" t="n"/>
      <c r="P11" s="248" t="n"/>
      <c r="Q11" s="248" t="n"/>
      <c r="U11" s="260" t="n"/>
      <c r="V11" s="260" t="n"/>
      <c r="W11" s="260" t="n"/>
      <c r="X11" s="260" t="n"/>
      <c r="Y11" s="260" t="n"/>
      <c r="Z11" s="260" t="n"/>
      <c r="AA11" s="260" t="n"/>
      <c r="AB11" s="260" t="n"/>
    </row>
    <row r="12" ht="12.95" customHeight="1">
      <c r="B12" s="59" t="n"/>
      <c r="C12" s="112" t="inlineStr">
        <is>
          <t xml:space="preserve">Nível de Isolamento Entre Terminais (NBI) </t>
        </is>
      </c>
      <c r="D12" s="259" t="n">
        <v>250</v>
      </c>
      <c r="E12" s="113" t="inlineStr">
        <is>
          <t>kVp</t>
        </is>
      </c>
      <c r="G12" s="114" t="inlineStr">
        <is>
          <t>→ Medição da reatância.</t>
        </is>
      </c>
      <c r="H12" s="21" t="n"/>
      <c r="I12" s="210" t="n"/>
      <c r="J12" s="115" t="n"/>
      <c r="K12" s="56" t="n"/>
      <c r="N12" s="251" t="n"/>
      <c r="O12" s="89" t="n"/>
      <c r="P12" s="248" t="n"/>
      <c r="Q12" s="248" t="n"/>
      <c r="R12" s="248" t="n"/>
      <c r="S12" s="248" t="n"/>
      <c r="T12" s="79" t="n"/>
      <c r="U12" s="248" t="n"/>
      <c r="V12" s="248" t="n"/>
    </row>
    <row r="13" ht="12.95" customHeight="1">
      <c r="B13" s="59" t="n"/>
      <c r="C13" s="112" t="inlineStr">
        <is>
          <t>Frequência</t>
        </is>
      </c>
      <c r="D13" s="259" t="inlineStr">
        <is>
          <t>60</t>
        </is>
      </c>
      <c r="E13" s="113" t="inlineStr">
        <is>
          <t>Hz</t>
        </is>
      </c>
      <c r="F13" s="214" t="n"/>
      <c r="G13" s="114" t="inlineStr">
        <is>
          <t>→ Medição de perdas à temperatura ambiente.</t>
        </is>
      </c>
      <c r="H13" s="21" t="n"/>
      <c r="I13" s="210" t="n"/>
      <c r="J13" s="115" t="n"/>
      <c r="K13" s="56" t="n"/>
      <c r="M13" s="254" t="n"/>
      <c r="N13" s="79" t="n"/>
      <c r="O13" s="79" t="n"/>
      <c r="P13" s="79" t="n"/>
      <c r="Q13" s="79" t="n"/>
      <c r="R13" s="79" t="n"/>
      <c r="S13" s="79" t="n"/>
      <c r="T13" s="79" t="n"/>
      <c r="U13" s="79" t="n"/>
    </row>
    <row r="14" ht="12.95" customHeight="1">
      <c r="B14" s="59" t="n"/>
      <c r="C14" s="112" t="inlineStr">
        <is>
          <t>Frequência de Sintonia</t>
        </is>
      </c>
      <c r="D14" s="259" t="inlineStr"/>
      <c r="E14" s="113" t="inlineStr">
        <is>
          <t>Hz</t>
        </is>
      </c>
      <c r="F14" s="214" t="n"/>
      <c r="G14" s="114" t="inlineStr">
        <is>
          <t>→ Medição da indutância e do fator de qualidade na frequência de sintonia.</t>
        </is>
      </c>
      <c r="I14" s="210" t="n"/>
      <c r="J14" s="115" t="n"/>
      <c r="K14" s="56" t="n"/>
      <c r="N14" s="248" t="n"/>
      <c r="O14" s="248" t="n"/>
      <c r="P14" s="79" t="n"/>
      <c r="Q14" s="248" t="n"/>
      <c r="R14" s="248" t="n"/>
    </row>
    <row r="15" ht="12.95" customHeight="1" thickBot="1">
      <c r="B15" s="59" t="n"/>
      <c r="C15" s="112" t="inlineStr">
        <is>
          <t>Corrente Nominal</t>
        </is>
      </c>
      <c r="D15" s="259" t="inlineStr">
        <is>
          <t>145</t>
        </is>
      </c>
      <c r="E15" s="113" t="inlineStr">
        <is>
          <t>A</t>
        </is>
      </c>
      <c r="F15" s="214" t="n"/>
      <c r="G15" s="117" t="n"/>
      <c r="H15" s="118" t="n"/>
      <c r="I15" s="118" t="n"/>
      <c r="J15" s="119" t="n"/>
      <c r="K15" s="56" t="n"/>
      <c r="N15" s="251" t="n"/>
      <c r="O15" s="89" t="n"/>
      <c r="P15" s="248" t="n"/>
      <c r="Q15" s="248" t="n"/>
      <c r="R15" s="248" t="n"/>
      <c r="S15" s="248" t="n"/>
      <c r="T15" s="79" t="n"/>
      <c r="U15" s="248" t="n"/>
      <c r="V15" s="248" t="n"/>
    </row>
    <row r="16" ht="12.95" customHeight="1" thickBot="1" thickTop="1">
      <c r="B16" s="59" t="n"/>
      <c r="C16" s="112" t="inlineStr">
        <is>
          <t>Corrente de Curta curação</t>
        </is>
      </c>
      <c r="D16" s="259" t="inlineStr">
        <is>
          <t>3.2 / 1</t>
        </is>
      </c>
      <c r="E16" s="113" t="inlineStr">
        <is>
          <t>kA/s</t>
        </is>
      </c>
      <c r="K16" s="56" t="n"/>
      <c r="M16" s="254" t="n"/>
      <c r="N16" s="79" t="n"/>
      <c r="O16" s="79" t="n"/>
      <c r="P16" s="79" t="n"/>
      <c r="Q16" s="248" t="n"/>
      <c r="R16" s="248" t="n"/>
      <c r="S16" s="248" t="n"/>
      <c r="T16" s="79" t="n"/>
      <c r="U16" s="248" t="n"/>
      <c r="V16" s="248" t="n"/>
    </row>
    <row r="17" ht="12.95" customHeight="1" thickBot="1" thickTop="1">
      <c r="B17" s="59" t="n"/>
      <c r="C17" s="112" t="inlineStr">
        <is>
          <t>Corrente de Curto-circuito Dinâmica</t>
        </is>
      </c>
      <c r="D17" s="259" t="inlineStr">
        <is>
          <t>8.16</t>
        </is>
      </c>
      <c r="E17" s="113" t="inlineStr">
        <is>
          <t>kAp</t>
        </is>
      </c>
      <c r="F17" s="214" t="n"/>
      <c r="G17" s="103" t="inlineStr">
        <is>
          <t>Distanciamento Magnético</t>
        </is>
      </c>
      <c r="H17" s="104" t="n"/>
      <c r="I17" s="120" t="n"/>
      <c r="J17" s="210" t="n"/>
      <c r="K17" s="56" t="n"/>
      <c r="N17" s="251" t="n"/>
      <c r="O17" s="89" t="n"/>
      <c r="P17" s="248" t="n"/>
      <c r="Q17" s="248" t="n"/>
      <c r="R17" s="248" t="n"/>
      <c r="S17" s="248" t="n"/>
      <c r="T17" s="79" t="n"/>
      <c r="U17" s="248" t="n"/>
      <c r="V17" s="248" t="n"/>
    </row>
    <row r="18" ht="12.95" customHeight="1" thickTop="1">
      <c r="B18" s="59" t="n"/>
      <c r="C18" s="112" t="inlineStr">
        <is>
          <t>Perdas por Fase à 75ºC / Corrente Nominal</t>
        </is>
      </c>
      <c r="D18" s="259" t="n">
        <v>4.919699999999999</v>
      </c>
      <c r="E18" s="113" t="inlineStr">
        <is>
          <t>kW</t>
        </is>
      </c>
      <c r="F18" s="214" t="n"/>
      <c r="G18" s="121" t="n"/>
      <c r="H18" s="122" t="n"/>
      <c r="I18" s="110" t="n"/>
      <c r="J18" s="123" t="n"/>
      <c r="K18" s="56" t="n"/>
      <c r="N18" s="251" t="n"/>
      <c r="O18" s="89" t="n"/>
      <c r="P18" s="248" t="n"/>
      <c r="Q18" s="248" t="n"/>
      <c r="R18" s="248" t="n"/>
      <c r="S18" s="248" t="n"/>
      <c r="T18" s="79" t="n"/>
      <c r="U18" s="248" t="n"/>
      <c r="V18" s="248" t="n"/>
    </row>
    <row r="19" ht="12.95" customHeight="1">
      <c r="B19" s="59" t="n"/>
      <c r="C19" s="112" t="inlineStr">
        <is>
          <t>Fator Q à 75ºC / Frequencia Nominal</t>
        </is>
      </c>
      <c r="D19" s="259" t="n">
        <v>39.2</v>
      </c>
      <c r="E19" s="124" t="n"/>
      <c r="F19" s="214" t="n"/>
      <c r="G19" s="125" t="inlineStr">
        <is>
          <t>Distância Mínima Entre Eixos de Reatores (DE)</t>
        </is>
      </c>
      <c r="I19" s="25" t="n">
        <v>1533.728</v>
      </c>
      <c r="J19" s="126" t="inlineStr">
        <is>
          <t>mm</t>
        </is>
      </c>
      <c r="K19" s="60" t="n"/>
      <c r="M19" s="254" t="n"/>
      <c r="N19" s="79" t="n"/>
      <c r="O19" s="79" t="n"/>
      <c r="P19" s="79" t="n"/>
      <c r="Q19" s="79" t="n"/>
      <c r="R19" s="248" t="n"/>
      <c r="S19" s="248" t="n"/>
      <c r="T19" s="79" t="n"/>
      <c r="U19" s="248" t="n"/>
      <c r="V19" s="248" t="n"/>
    </row>
    <row r="20" ht="12.95" customHeight="1">
      <c r="B20" s="59" t="n"/>
      <c r="C20" s="127" t="inlineStr">
        <is>
          <t>Fator Q à 75ºC / Frequencia de Sintonia</t>
        </is>
      </c>
      <c r="D20" s="261" t="inlineStr">
        <is>
          <t xml:space="preserve">≥ </t>
        </is>
      </c>
      <c r="E20" s="124" t="inlineStr"/>
      <c r="F20" s="214" t="n"/>
      <c r="G20" s="129" t="inlineStr">
        <is>
          <t>Distanciamento axial a partir da cruzeta superior/inferior para:</t>
        </is>
      </c>
      <c r="H20" s="47" t="n"/>
      <c r="I20" s="210" t="n"/>
      <c r="J20" s="130" t="n"/>
      <c r="K20" s="56" t="n"/>
      <c r="N20" s="251" t="n"/>
      <c r="O20" s="89" t="n"/>
      <c r="P20" s="248" t="n"/>
      <c r="Q20" s="248" t="n"/>
      <c r="R20" s="248" t="n"/>
      <c r="S20" s="248" t="n"/>
      <c r="T20" s="79" t="n"/>
      <c r="U20" s="248" t="n"/>
      <c r="V20" s="248" t="n"/>
    </row>
    <row r="21" ht="12.95" customHeight="1">
      <c r="B21" s="59" t="n"/>
      <c r="C21" s="112" t="inlineStr">
        <is>
          <t>Potência Nominal</t>
        </is>
      </c>
      <c r="D21" s="259" t="n">
        <v>208.45391835</v>
      </c>
      <c r="E21" s="113" t="inlineStr">
        <is>
          <t>kVAr</t>
        </is>
      </c>
      <c r="F21" s="214" t="n"/>
      <c r="G21" s="125" t="inlineStr">
        <is>
          <t>→ Pequenas partes metálicas não formando laços fechados (MC1A)</t>
        </is>
      </c>
      <c r="H21" s="46" t="n"/>
      <c r="I21" s="25" t="n">
        <v>459.2</v>
      </c>
      <c r="J21" s="126" t="inlineStr">
        <is>
          <t>mm</t>
        </is>
      </c>
      <c r="K21" s="60" t="n"/>
      <c r="N21" s="79" t="n"/>
      <c r="O21" s="79" t="n"/>
      <c r="P21" s="79" t="n"/>
      <c r="Q21" s="79" t="n"/>
      <c r="R21" s="248" t="n"/>
      <c r="S21" s="248" t="n"/>
      <c r="T21" s="79" t="n"/>
      <c r="U21" s="248" t="n"/>
      <c r="V21" s="248" t="n"/>
    </row>
    <row r="22" ht="12.95" customHeight="1">
      <c r="B22" s="59" t="n"/>
      <c r="C22" s="112" t="inlineStr">
        <is>
          <t>Resfriamento</t>
        </is>
      </c>
      <c r="D22" s="259" t="inlineStr">
        <is>
          <t>A.N.</t>
        </is>
      </c>
      <c r="E22" s="131" t="n"/>
      <c r="F22" s="214" t="n"/>
      <c r="G22" s="129" t="inlineStr">
        <is>
          <t>Distanciamento radial a partir da linha de centro do reator para:</t>
        </is>
      </c>
      <c r="H22" s="47" t="n"/>
      <c r="I22" s="48" t="n"/>
      <c r="J22" s="130" t="n"/>
      <c r="K22" s="56" t="n"/>
      <c r="N22" s="251" t="n"/>
      <c r="O22" s="89" t="n"/>
      <c r="P22" s="248" t="n"/>
      <c r="Q22" s="248" t="n"/>
      <c r="R22" s="248" t="n"/>
      <c r="S22" s="248" t="n"/>
      <c r="T22" s="79" t="n"/>
      <c r="U22" s="248" t="n"/>
      <c r="V22" s="248" t="n"/>
    </row>
    <row r="23" ht="12.95" customHeight="1">
      <c r="B23" s="59" t="n"/>
      <c r="C23" s="112" t="inlineStr">
        <is>
          <t>Classe de Isolamento</t>
        </is>
      </c>
      <c r="D23" s="259" t="inlineStr">
        <is>
          <t>155</t>
        </is>
      </c>
      <c r="E23" s="262" t="inlineStr">
        <is>
          <t>°C</t>
        </is>
      </c>
      <c r="F23" s="214" t="n"/>
      <c r="G23" s="125" t="inlineStr">
        <is>
          <t>→ Pequenas partes metálicas não formando laços fechados (MC1R)</t>
        </is>
      </c>
      <c r="H23" s="46" t="n"/>
      <c r="I23" s="25" t="n">
        <v>1010.24</v>
      </c>
      <c r="J23" s="126" t="inlineStr">
        <is>
          <t>mm</t>
        </is>
      </c>
      <c r="K23" s="60" t="n"/>
      <c r="N23" s="251" t="n"/>
      <c r="O23" s="89" t="n"/>
      <c r="P23" s="248" t="n"/>
      <c r="Q23" s="248" t="n"/>
      <c r="R23" s="248" t="n"/>
      <c r="S23" s="248" t="n"/>
      <c r="T23" s="79" t="n"/>
      <c r="U23" s="248" t="n"/>
      <c r="V23" s="248" t="n"/>
    </row>
    <row r="24" ht="12.95" customHeight="1" thickBot="1">
      <c r="B24" s="59" t="n"/>
      <c r="C24" s="133" t="n"/>
      <c r="D24" s="134" t="n"/>
      <c r="E24" s="135" t="n"/>
      <c r="F24" s="214" t="n"/>
      <c r="G24" s="117" t="n"/>
      <c r="H24" s="118" t="n"/>
      <c r="I24" s="118" t="n"/>
      <c r="J24" s="119" t="n"/>
      <c r="K24" s="56" t="n"/>
      <c r="M24" s="254" t="n"/>
      <c r="N24" s="79" t="n"/>
      <c r="O24" s="79" t="n"/>
      <c r="P24" s="79" t="n"/>
      <c r="Q24" s="79" t="n"/>
      <c r="R24" s="79" t="n"/>
      <c r="S24" s="248" t="n"/>
      <c r="T24" s="79" t="n"/>
      <c r="U24" s="248" t="n"/>
      <c r="V24" s="248" t="n"/>
    </row>
    <row r="25" ht="12.95" customHeight="1" thickBot="1" thickTop="1">
      <c r="B25" s="59" t="n"/>
      <c r="F25" s="214" t="n"/>
      <c r="G25" s="214" t="n"/>
      <c r="H25" s="214" t="n"/>
      <c r="K25" s="56" t="n"/>
      <c r="N25" s="251" t="n"/>
      <c r="O25" s="89" t="n"/>
      <c r="P25" s="248" t="n"/>
      <c r="Q25" s="248" t="n"/>
      <c r="R25" s="248" t="n"/>
      <c r="S25" s="248" t="n"/>
      <c r="T25" s="79" t="n"/>
      <c r="U25" s="248" t="n"/>
      <c r="V25" s="248" t="n"/>
    </row>
    <row r="26" ht="12.95" customHeight="1" thickBot="1" thickTop="1">
      <c r="B26" s="59" t="n"/>
      <c r="C26" s="136" t="inlineStr">
        <is>
          <t xml:space="preserve">Dimensional </t>
        </is>
      </c>
      <c r="F26" s="214" t="n"/>
      <c r="G26" s="214" t="n"/>
      <c r="H26" s="214" t="n"/>
      <c r="K26" s="56" t="n"/>
      <c r="N26" s="251" t="n"/>
      <c r="O26" s="89" t="n"/>
      <c r="P26" s="248" t="n"/>
      <c r="Q26" s="248" t="n"/>
      <c r="R26" s="248" t="n"/>
      <c r="S26" s="248" t="n"/>
      <c r="T26" s="79" t="n"/>
      <c r="U26" s="248" t="n"/>
      <c r="V26" s="248" t="n"/>
    </row>
    <row r="27" ht="12.95" customHeight="1" thickTop="1">
      <c r="B27" s="59" t="n"/>
      <c r="C27" s="106" t="n"/>
      <c r="D27" s="107" t="n"/>
      <c r="E27" s="108" t="n"/>
      <c r="F27" s="214" t="n"/>
      <c r="G27" s="214" t="n"/>
      <c r="H27" s="214" t="n"/>
      <c r="K27" s="56" t="n"/>
      <c r="M27" s="254" t="n"/>
      <c r="N27" s="79" t="n"/>
      <c r="O27" s="79" t="n"/>
      <c r="P27" s="79" t="n"/>
      <c r="Q27" s="79" t="n"/>
      <c r="R27" s="248" t="n"/>
      <c r="S27" s="248" t="n"/>
      <c r="T27" s="79" t="n"/>
      <c r="U27" s="248" t="n"/>
      <c r="V27" s="248" t="n"/>
    </row>
    <row r="28" ht="12.95" customHeight="1">
      <c r="B28" s="59" t="n"/>
      <c r="C28" s="112" t="inlineStr">
        <is>
          <t>Altura Reator Módulo</t>
        </is>
      </c>
      <c r="D28" s="259" t="n">
        <v>1378.5</v>
      </c>
      <c r="E28" s="137" t="inlineStr">
        <is>
          <t>mm</t>
        </is>
      </c>
      <c r="F28" s="21" t="n"/>
      <c r="K28" s="56" t="n"/>
      <c r="N28" s="251" t="n"/>
      <c r="O28" s="89" t="n"/>
      <c r="P28" s="248" t="n"/>
      <c r="Q28" s="248" t="n"/>
      <c r="R28" s="248" t="n"/>
      <c r="S28" s="248" t="n"/>
      <c r="T28" s="79" t="n"/>
      <c r="U28" s="248" t="n"/>
      <c r="V28" s="248" t="n"/>
    </row>
    <row r="29" ht="12.95" customHeight="1">
      <c r="B29" s="59" t="n"/>
      <c r="C29" s="112" t="inlineStr">
        <is>
          <t>Diâmetro Externo</t>
        </is>
      </c>
      <c r="D29" s="259" t="n">
        <v>918.4</v>
      </c>
      <c r="E29" s="137" t="inlineStr">
        <is>
          <t>mm</t>
        </is>
      </c>
      <c r="K29" s="56" t="n"/>
      <c r="N29" s="251" t="n"/>
      <c r="O29" s="89" t="n"/>
      <c r="P29" s="248" t="n"/>
      <c r="Q29" s="248" t="n"/>
      <c r="R29" s="248" t="n"/>
      <c r="S29" s="248" t="n"/>
      <c r="T29" s="79" t="n"/>
      <c r="U29" s="248" t="n"/>
      <c r="V29" s="248" t="n"/>
    </row>
    <row r="30" ht="12.95" customHeight="1">
      <c r="B30" s="59" t="n"/>
      <c r="C30" s="112" t="inlineStr">
        <is>
          <t>Altura Total</t>
        </is>
      </c>
      <c r="D30" s="259" t="n">
        <v>1868.5</v>
      </c>
      <c r="E30" s="137" t="inlineStr">
        <is>
          <t>mm</t>
        </is>
      </c>
      <c r="K30" s="56" t="n"/>
      <c r="M30" s="254" t="n"/>
      <c r="N30" s="79" t="n"/>
      <c r="O30" s="79" t="n"/>
    </row>
    <row r="31" ht="12.95" customHeight="1">
      <c r="B31" s="59" t="n"/>
      <c r="C31" s="112" t="inlineStr">
        <is>
          <t>Peso por Módulo</t>
        </is>
      </c>
      <c r="D31" s="259" t="n">
        <v>478.6989794109704</v>
      </c>
      <c r="E31" s="137" t="inlineStr">
        <is>
          <t>kg</t>
        </is>
      </c>
      <c r="K31" s="56" t="n"/>
      <c r="N31" s="251" t="n"/>
      <c r="O31" s="89" t="n"/>
      <c r="P31" s="248" t="n"/>
      <c r="Q31" s="248" t="n"/>
      <c r="R31" s="248" t="n"/>
      <c r="S31" s="248" t="n"/>
      <c r="T31" s="79" t="n"/>
      <c r="U31" s="248" t="n"/>
      <c r="V31" s="248" t="n"/>
    </row>
    <row r="32" ht="12.95" customHeight="1" thickBot="1">
      <c r="B32" s="61" t="n"/>
      <c r="C32" s="112" t="inlineStr">
        <is>
          <t xml:space="preserve">Peso Total </t>
        </is>
      </c>
      <c r="D32" s="259" t="n">
        <v>514.6989794109704</v>
      </c>
      <c r="E32" s="137" t="inlineStr">
        <is>
          <t>kg</t>
        </is>
      </c>
      <c r="K32" s="56" t="n"/>
      <c r="N32" s="251" t="n"/>
      <c r="O32" s="89" t="n"/>
      <c r="P32" s="248" t="n"/>
      <c r="Q32" s="248" t="n"/>
      <c r="R32" s="248" t="n"/>
      <c r="S32" s="248" t="n"/>
      <c r="T32" s="79" t="n"/>
      <c r="U32" s="248" t="n"/>
      <c r="V32" s="248" t="n"/>
    </row>
    <row r="33" ht="12.95" customHeight="1" thickBot="1" thickTop="1">
      <c r="B33" s="61" t="n"/>
      <c r="C33" s="138" t="n"/>
      <c r="D33" s="263" t="n"/>
      <c r="E33" s="140" t="n"/>
      <c r="G33" s="220" t="inlineStr">
        <is>
          <t>Ambiental</t>
        </is>
      </c>
      <c r="H33" s="264" t="n"/>
      <c r="I33" s="105" t="n"/>
      <c r="K33" s="56" t="n"/>
      <c r="M33" s="254" t="n"/>
      <c r="N33" s="79" t="n"/>
      <c r="O33" s="79" t="n"/>
      <c r="P33" s="79" t="n"/>
      <c r="Q33" s="79" t="n"/>
      <c r="R33" s="79" t="n"/>
      <c r="S33" s="79" t="n"/>
      <c r="T33" s="79" t="n"/>
      <c r="U33" s="79" t="n"/>
      <c r="V33" s="248" t="n"/>
    </row>
    <row r="34" ht="12.95" customHeight="1" thickBot="1" thickTop="1">
      <c r="B34" s="59" t="n"/>
      <c r="C34" s="76" t="inlineStr">
        <is>
          <t>Altura total do conjunto Trifasico</t>
        </is>
      </c>
      <c r="D34" s="77">
        <f>D28*3+(2*#REF!+(IF(Q1=1,2,1))*(#REF!+#REF!))*1000+IF(#REF!=2,0,(#REF!*1000))*5</f>
        <v/>
      </c>
      <c r="E34" s="78" t="inlineStr">
        <is>
          <t>mm</t>
        </is>
      </c>
      <c r="G34" s="109" t="n"/>
      <c r="H34" s="110" t="n"/>
      <c r="I34" s="141" t="n"/>
      <c r="J34" s="111" t="n"/>
      <c r="K34" s="56" t="n"/>
      <c r="N34" s="251" t="n"/>
      <c r="O34" s="89" t="n"/>
      <c r="P34" s="248" t="n"/>
      <c r="Q34" s="248" t="n"/>
      <c r="R34" s="248" t="n"/>
      <c r="S34" s="248" t="n"/>
      <c r="T34" s="79" t="n"/>
      <c r="U34" s="248" t="n"/>
      <c r="V34" s="248" t="n"/>
    </row>
    <row r="35" ht="12.95" customHeight="1" thickTop="1">
      <c r="B35" s="59" t="n"/>
      <c r="C35" s="265">
        <f>TEXT(D30,"0")&amp;" mm"</f>
        <v/>
      </c>
      <c r="D35" s="142" t="n"/>
      <c r="E35" s="143" t="n"/>
      <c r="G35" s="114" t="inlineStr">
        <is>
          <t>Instalação</t>
        </is>
      </c>
      <c r="I35" s="266" t="inlineStr">
        <is>
          <t>Externa</t>
        </is>
      </c>
      <c r="J35" s="144" t="n"/>
      <c r="K35" s="56" t="n"/>
      <c r="N35" s="79" t="n"/>
      <c r="O35" s="79" t="n"/>
      <c r="P35" s="79" t="n"/>
      <c r="Q35" s="79" t="n"/>
      <c r="R35" s="79" t="n"/>
      <c r="S35" s="79" t="n"/>
      <c r="T35" s="79" t="n"/>
      <c r="U35" s="79" t="n"/>
      <c r="V35" s="79" t="n"/>
      <c r="W35" s="79" t="n"/>
      <c r="X35" s="79" t="n"/>
      <c r="Y35" s="79" t="n"/>
    </row>
    <row r="36" ht="12.95" customHeight="1">
      <c r="B36" s="59" t="n"/>
      <c r="C36" s="267" t="n"/>
      <c r="D36" s="58" t="n"/>
      <c r="E36" s="145" t="n"/>
      <c r="G36" s="114" t="inlineStr">
        <is>
          <t>Altitude Máxima</t>
        </is>
      </c>
      <c r="I36" s="22" t="inlineStr">
        <is>
          <t>1000</t>
        </is>
      </c>
      <c r="J36" s="146" t="inlineStr">
        <is>
          <t>manm</t>
        </is>
      </c>
      <c r="K36" s="56" t="n"/>
      <c r="N36" s="251" t="n"/>
      <c r="O36" s="89" t="n"/>
      <c r="P36" s="248" t="n"/>
      <c r="Q36" s="248" t="n"/>
      <c r="R36" s="248" t="n"/>
      <c r="S36" s="248" t="n"/>
      <c r="T36" s="79" t="n"/>
      <c r="U36" s="248" t="n"/>
      <c r="V36" s="248" t="n"/>
    </row>
    <row r="37" ht="12.95" customHeight="1">
      <c r="B37" s="59" t="n"/>
      <c r="C37" s="267" t="n"/>
      <c r="D37" s="58" t="n"/>
      <c r="E37" s="145" t="n"/>
      <c r="G37" s="114" t="inlineStr">
        <is>
          <t>Temperatura Ambiente</t>
        </is>
      </c>
      <c r="I37" s="266" t="inlineStr">
        <is>
          <t>40</t>
        </is>
      </c>
      <c r="J37" s="146" t="inlineStr">
        <is>
          <t>ºC</t>
        </is>
      </c>
      <c r="K37" s="56" t="n"/>
      <c r="N37" s="251" t="n"/>
      <c r="O37" s="89" t="n"/>
      <c r="P37" s="248" t="n"/>
      <c r="Q37" s="248" t="n"/>
      <c r="R37" s="248" t="n"/>
      <c r="S37" s="248" t="n"/>
      <c r="T37" s="79" t="n"/>
      <c r="U37" s="248" t="n"/>
      <c r="V37" s="248" t="n"/>
    </row>
    <row r="38" ht="12.95" customHeight="1">
      <c r="B38" s="59" t="n"/>
      <c r="C38" s="267" t="n"/>
      <c r="D38" s="58" t="n"/>
      <c r="E38" s="145" t="n"/>
      <c r="G38" s="114" t="inlineStr">
        <is>
          <t>Velocidade do Vento</t>
        </is>
      </c>
      <c r="I38" s="266" t="inlineStr">
        <is>
          <t>120</t>
        </is>
      </c>
      <c r="J38" s="146" t="inlineStr">
        <is>
          <t>km/h</t>
        </is>
      </c>
      <c r="K38" s="56" t="n"/>
      <c r="M38" s="254" t="n"/>
      <c r="N38" s="79" t="n"/>
      <c r="O38" s="79" t="n"/>
      <c r="P38" s="248" t="n"/>
      <c r="Q38" s="248" t="n"/>
      <c r="R38" s="248" t="n"/>
      <c r="S38" s="248" t="n"/>
      <c r="T38" s="79" t="n"/>
      <c r="U38" s="248" t="n"/>
      <c r="V38" s="248" t="n"/>
    </row>
    <row r="39" ht="12.95" customHeight="1" thickBot="1">
      <c r="B39" s="61" t="n"/>
      <c r="C39" s="267" t="n"/>
      <c r="D39" s="58" t="n"/>
      <c r="E39" s="145" t="n"/>
      <c r="G39" s="147" t="n"/>
      <c r="H39" s="148" t="n"/>
      <c r="I39" s="118" t="n"/>
      <c r="J39" s="119" t="n"/>
      <c r="K39" s="56" t="n"/>
      <c r="N39" s="251" t="n"/>
      <c r="O39" s="89" t="n"/>
      <c r="P39" s="248" t="n"/>
      <c r="Q39" s="248" t="n"/>
      <c r="R39" s="248" t="n"/>
      <c r="S39" s="248" t="n"/>
      <c r="T39" s="79" t="n"/>
      <c r="U39" s="248" t="n"/>
      <c r="V39" s="248" t="n"/>
    </row>
    <row r="40" ht="12.95" customHeight="1" thickBot="1" thickTop="1">
      <c r="B40" s="61" t="n"/>
      <c r="C40" s="267" t="n"/>
      <c r="D40" s="58" t="n"/>
      <c r="E40" s="145" t="n"/>
      <c r="F40" s="214" t="n"/>
      <c r="G40" s="214" t="n"/>
      <c r="H40" s="214" t="n"/>
      <c r="K40" s="56" t="n"/>
      <c r="N40" s="251" t="n"/>
      <c r="O40" s="89" t="n"/>
      <c r="P40" s="248" t="n"/>
      <c r="Q40" s="248" t="n"/>
      <c r="R40" s="248" t="n"/>
      <c r="S40" s="248" t="n"/>
      <c r="T40" s="79" t="n"/>
      <c r="U40" s="248" t="n"/>
      <c r="V40" s="248" t="n"/>
    </row>
    <row r="41" ht="12.95" customHeight="1" thickBot="1" thickTop="1">
      <c r="B41" s="61" t="n"/>
      <c r="C41" s="267" t="n"/>
      <c r="D41" s="58" t="n"/>
      <c r="E41" s="145" t="n"/>
      <c r="F41" s="214" t="n"/>
      <c r="G41" s="222" t="inlineStr">
        <is>
          <t>Dados Suporte</t>
        </is>
      </c>
      <c r="H41" s="268" t="n"/>
      <c r="I41" s="149" t="n"/>
      <c r="K41" s="56" t="n"/>
      <c r="M41" s="254" t="n"/>
      <c r="N41" s="79" t="n"/>
      <c r="O41" s="79" t="n"/>
      <c r="P41" s="79" t="n"/>
      <c r="Q41" s="79" t="n"/>
      <c r="R41" s="79" t="n"/>
      <c r="S41" s="79" t="n"/>
      <c r="T41" s="79" t="n"/>
      <c r="U41" s="248" t="n"/>
      <c r="V41" s="248" t="n"/>
    </row>
    <row r="42" ht="12.95" customHeight="1" thickTop="1">
      <c r="B42" s="61" t="n"/>
      <c r="C42" s="267" t="n"/>
      <c r="D42" s="58" t="n"/>
      <c r="E42" s="145" t="n"/>
      <c r="F42" s="214" t="n"/>
      <c r="G42" s="150" t="n"/>
      <c r="H42" s="141" t="n"/>
      <c r="I42" s="141" t="n"/>
      <c r="J42" s="111" t="n"/>
      <c r="K42" s="56" t="n"/>
      <c r="N42" s="251" t="n"/>
      <c r="O42" s="89" t="n"/>
      <c r="P42" s="248" t="n"/>
      <c r="Q42" s="248" t="n"/>
      <c r="R42" s="248" t="n"/>
      <c r="S42" s="248" t="n"/>
      <c r="T42" s="79" t="n"/>
      <c r="U42" s="248" t="n"/>
      <c r="V42" s="248" t="n"/>
    </row>
    <row r="43" ht="12.95" customHeight="1">
      <c r="B43" s="61" t="n"/>
      <c r="C43" s="267" t="n"/>
      <c r="D43" s="58" t="n"/>
      <c r="E43" s="145" t="n"/>
      <c r="F43" s="214" t="n"/>
      <c r="G43" s="114" t="inlineStr">
        <is>
          <t>Isoladores</t>
        </is>
      </c>
      <c r="H43" s="57" t="n"/>
      <c r="I43" s="49" t="inlineStr">
        <is>
          <t>Não inclusos</t>
        </is>
      </c>
      <c r="J43" s="115" t="n"/>
      <c r="K43" s="56" t="n"/>
      <c r="Q43" s="248" t="n"/>
      <c r="R43" s="248" t="n"/>
      <c r="S43" s="248" t="n"/>
      <c r="T43" s="79" t="n"/>
      <c r="U43" s="248" t="n"/>
      <c r="V43" s="248" t="n"/>
    </row>
    <row r="44" ht="12.95" customHeight="1">
      <c r="B44" s="61" t="n"/>
      <c r="C44" s="267" t="n"/>
      <c r="D44" s="58" t="n"/>
      <c r="E44" s="145" t="n"/>
      <c r="F44" s="214" t="n"/>
      <c r="G44" s="114" t="inlineStr">
        <is>
          <t>Isolador da Base (quantidade x tipo)</t>
        </is>
      </c>
      <c r="H44" s="57" t="n"/>
      <c r="I44" s="269" t="inlineStr">
        <is>
          <t>6 x TR202</t>
        </is>
      </c>
      <c r="J44" s="115" t="n"/>
      <c r="K44" s="56" t="n"/>
      <c r="M44" s="254" t="n"/>
      <c r="N44" s="79" t="n"/>
      <c r="O44" s="79" t="n"/>
      <c r="P44" s="79" t="n"/>
      <c r="Q44" s="248" t="n"/>
      <c r="R44" s="248" t="n"/>
      <c r="S44" s="248" t="n"/>
      <c r="T44" s="79" t="n"/>
      <c r="U44" s="248" t="n"/>
      <c r="V44" s="248" t="n"/>
    </row>
    <row r="45" ht="12.95" customHeight="1">
      <c r="B45" s="61" t="n"/>
      <c r="C45" s="267" t="n"/>
      <c r="D45" s="58" t="n"/>
      <c r="E45" s="145" t="n"/>
      <c r="F45" s="214" t="n"/>
      <c r="G45" s="114" t="n"/>
      <c r="H45" s="57" t="n"/>
      <c r="I45" s="269" t="n"/>
      <c r="J45" s="115" t="n"/>
      <c r="K45" s="56" t="n"/>
      <c r="N45" s="251" t="n"/>
      <c r="O45" s="89" t="n"/>
      <c r="P45" s="248" t="n"/>
      <c r="Q45" s="248" t="n"/>
      <c r="R45" s="248" t="n"/>
      <c r="S45" s="248" t="n"/>
      <c r="T45" s="79" t="n"/>
      <c r="U45" s="248" t="n"/>
      <c r="V45" s="248" t="n"/>
    </row>
    <row r="46" ht="12.95" customHeight="1">
      <c r="B46" s="61" t="n"/>
      <c r="C46" s="267" t="n"/>
      <c r="D46" s="58" t="n"/>
      <c r="E46" s="145" t="n"/>
      <c r="F46" s="214" t="n"/>
      <c r="G46" s="151" t="n"/>
      <c r="H46" s="57" t="n"/>
      <c r="I46" s="269" t="n"/>
      <c r="J46" s="115" t="n"/>
      <c r="K46" s="56" t="n"/>
      <c r="N46" s="251" t="n"/>
      <c r="O46" s="89" t="n"/>
      <c r="P46" s="248" t="n"/>
      <c r="Q46" s="248" t="n"/>
      <c r="R46" s="248" t="n"/>
      <c r="S46" s="248" t="n"/>
      <c r="T46" s="79" t="n"/>
      <c r="U46" s="248" t="n"/>
      <c r="V46" s="248" t="n"/>
    </row>
    <row r="47" ht="12.95" customHeight="1">
      <c r="B47" s="61" t="n"/>
      <c r="C47" s="267" t="n"/>
      <c r="D47" s="58" t="n"/>
      <c r="E47" s="145" t="n"/>
      <c r="F47" s="214" t="n"/>
      <c r="G47" s="114" t="inlineStr">
        <is>
          <t>Tipo de Montagem</t>
        </is>
      </c>
      <c r="H47" s="214" t="n"/>
      <c r="I47" s="270" t="inlineStr">
        <is>
          <t>Lado-a-lado</t>
        </is>
      </c>
      <c r="J47" s="115" t="n"/>
      <c r="K47" s="56" t="n"/>
      <c r="M47" s="254" t="n"/>
      <c r="N47" s="92" t="n"/>
      <c r="O47" s="92" t="n"/>
      <c r="P47" s="92" t="n"/>
      <c r="Q47" s="248" t="n"/>
      <c r="R47" s="248" t="n"/>
      <c r="S47" s="248" t="n"/>
      <c r="T47" s="79" t="n"/>
      <c r="U47" s="248" t="n"/>
      <c r="V47" s="248" t="n"/>
    </row>
    <row r="48" ht="12.95" customHeight="1" thickBot="1">
      <c r="B48" s="61" t="n"/>
      <c r="C48" s="267" t="n"/>
      <c r="D48" s="58" t="n"/>
      <c r="E48" s="145" t="n"/>
      <c r="F48" s="214" t="n"/>
      <c r="G48" s="117" t="n"/>
      <c r="H48" s="118" t="n"/>
      <c r="I48" s="118" t="n"/>
      <c r="J48" s="119" t="n"/>
      <c r="K48" s="56" t="n"/>
      <c r="N48" s="92" t="n"/>
      <c r="O48" s="92" t="n"/>
      <c r="P48" s="92" t="n"/>
      <c r="Q48" s="248" t="n"/>
      <c r="R48" s="248" t="n"/>
      <c r="S48" s="248" t="n"/>
      <c r="T48" s="79" t="n"/>
      <c r="U48" s="248" t="n"/>
      <c r="V48" s="248" t="n"/>
    </row>
    <row r="49" ht="12.95" customHeight="1" thickTop="1">
      <c r="B49" s="61" t="n"/>
      <c r="C49" s="267" t="n"/>
      <c r="D49" s="58" t="n"/>
      <c r="E49" s="145" t="n"/>
      <c r="F49" s="62" t="n"/>
      <c r="G49" s="214" t="n"/>
      <c r="H49" s="214" t="n"/>
      <c r="K49" s="56" t="n"/>
      <c r="N49" s="92" t="n"/>
      <c r="O49" s="248" t="n"/>
      <c r="P49" s="92" t="n"/>
      <c r="Q49" s="248" t="n"/>
      <c r="R49" s="248" t="n"/>
      <c r="S49" s="248" t="n"/>
      <c r="T49" s="79" t="n"/>
      <c r="U49" s="248" t="n"/>
      <c r="V49" s="248" t="n"/>
    </row>
    <row r="50" ht="12.95" customHeight="1" thickBot="1">
      <c r="B50" s="61" t="n"/>
      <c r="C50" s="271" t="n"/>
      <c r="D50" s="152" t="n"/>
      <c r="E50" s="153" t="n"/>
      <c r="F50" s="62" t="n"/>
      <c r="G50" s="214" t="n"/>
      <c r="H50" s="214" t="n"/>
      <c r="K50" s="56" t="n"/>
      <c r="N50" s="92" t="n"/>
      <c r="O50" s="92" t="n"/>
      <c r="P50" s="92" t="n"/>
      <c r="Q50" s="248" t="n"/>
      <c r="R50" s="248" t="n"/>
      <c r="S50" s="248" t="n"/>
      <c r="T50" s="79" t="n"/>
      <c r="U50" s="248" t="n"/>
      <c r="V50" s="248" t="n"/>
    </row>
    <row r="51" ht="12.95" customHeight="1" thickTop="1">
      <c r="B51" s="61" t="n"/>
      <c r="C51" s="214" t="n"/>
      <c r="D51" s="214" t="n"/>
      <c r="E51" s="214" t="n"/>
      <c r="F51" s="62" t="n"/>
      <c r="G51" s="214" t="n"/>
      <c r="H51" s="154" t="inlineStr">
        <is>
          <t>Dimensões das Embalagens</t>
        </is>
      </c>
      <c r="I51" s="155" t="n"/>
      <c r="K51" s="56" t="n"/>
      <c r="N51" s="248" t="n"/>
      <c r="O51" s="248" t="n"/>
      <c r="P51" s="248" t="n"/>
      <c r="Q51" s="248" t="n"/>
      <c r="R51" s="248" t="n"/>
      <c r="S51" s="248" t="n"/>
      <c r="T51" s="79" t="n"/>
      <c r="U51" s="248" t="n"/>
      <c r="V51" s="248" t="n"/>
    </row>
    <row r="52" ht="12.95" customHeight="1" thickBot="1">
      <c r="B52" s="61" t="n"/>
      <c r="C52" s="214" t="n"/>
      <c r="D52" s="214" t="n"/>
      <c r="E52" s="214" t="n"/>
      <c r="F52" s="98" t="n"/>
      <c r="G52" s="214" t="n"/>
      <c r="H52" s="112" t="n"/>
      <c r="I52" s="156" t="n"/>
      <c r="K52" s="56" t="n"/>
      <c r="N52" s="92" t="n"/>
      <c r="O52" s="92" t="n"/>
      <c r="P52" s="92" t="n"/>
      <c r="Q52" s="248" t="n"/>
      <c r="R52" s="248" t="n"/>
      <c r="S52" s="248" t="n"/>
      <c r="T52" s="79" t="n"/>
      <c r="U52" s="248" t="n"/>
      <c r="V52" s="248" t="n"/>
    </row>
    <row r="53" ht="12.95" customHeight="1" thickBot="1" thickTop="1">
      <c r="B53" s="61" t="n"/>
      <c r="C53" s="157" t="inlineStr">
        <is>
          <t>Notas</t>
        </is>
      </c>
      <c r="F53" s="214" t="n"/>
      <c r="G53" s="214" t="n"/>
      <c r="H53" s="158" t="inlineStr">
        <is>
          <t>Conteudo por Emb</t>
        </is>
      </c>
      <c r="I53" s="113" t="inlineStr">
        <is>
          <t>1 x Reator</t>
        </is>
      </c>
      <c r="K53" s="56" t="n"/>
      <c r="N53" s="92" t="n"/>
      <c r="O53" s="92" t="n"/>
      <c r="P53" s="92" t="n"/>
      <c r="Q53" s="248" t="n"/>
      <c r="R53" s="248" t="n"/>
      <c r="S53" s="248" t="n"/>
      <c r="T53" s="79" t="n"/>
      <c r="U53" s="248" t="n"/>
      <c r="V53" s="248" t="n"/>
    </row>
    <row r="54" ht="12.75" customHeight="1" thickTop="1">
      <c r="B54" s="61" t="n"/>
      <c r="C54" s="159" t="inlineStr">
        <is>
          <t>1 - Cor dos reatores - Munsell N6,5 (padrão BREE)</t>
        </is>
      </c>
      <c r="D54" s="160" t="n"/>
      <c r="E54" s="161" t="n"/>
      <c r="F54" s="214" t="n"/>
      <c r="G54" s="214" t="n"/>
      <c r="H54" s="158" t="inlineStr">
        <is>
          <t>C x L x A (cm) :</t>
        </is>
      </c>
      <c r="I54" s="124" t="inlineStr">
        <is>
          <t>918 x 918 x 1378</t>
        </is>
      </c>
      <c r="K54" s="56" t="n"/>
      <c r="M54" s="254" t="n"/>
      <c r="N54" s="248" t="n"/>
      <c r="O54" s="92" t="n"/>
      <c r="P54" s="93" t="n"/>
      <c r="Q54" s="94" t="n"/>
      <c r="R54" s="94" t="n"/>
      <c r="S54" s="94" t="n"/>
      <c r="T54" s="79" t="n"/>
      <c r="U54" s="248" t="n"/>
      <c r="V54" s="248" t="n"/>
    </row>
    <row r="55" ht="12.75" customHeight="1">
      <c r="B55" s="61" t="n"/>
      <c r="C55" s="162" t="inlineStr">
        <is>
          <t>2 - Desenho orientativo para proposta.</t>
        </is>
      </c>
      <c r="E55" s="211" t="n"/>
      <c r="F55" s="214" t="n"/>
      <c r="G55" s="214" t="n"/>
      <c r="H55" s="158" t="inlineStr">
        <is>
          <t>Tipo da embalagem:</t>
        </is>
      </c>
      <c r="I55" s="113" t="inlineStr">
        <is>
          <t>Engradado</t>
        </is>
      </c>
      <c r="K55" s="56" t="n"/>
      <c r="N55" s="92" t="n"/>
      <c r="O55" s="92" t="n"/>
      <c r="P55" s="92" t="n"/>
      <c r="Q55" s="248" t="n"/>
      <c r="R55" s="248" t="n"/>
      <c r="S55" s="248" t="n"/>
      <c r="T55" s="79" t="n"/>
      <c r="U55" s="248" t="n"/>
      <c r="V55" s="248" t="n"/>
    </row>
    <row r="56" ht="12.75" customHeight="1">
      <c r="B56" s="61" t="n"/>
      <c r="C56" s="272" t="inlineStr">
        <is>
          <t>3 - Localização dos terminais pode ser modificada para atender à especificação do cliente.</t>
        </is>
      </c>
      <c r="E56" s="273" t="n"/>
      <c r="F56" s="214" t="n"/>
      <c r="G56" s="214" t="n"/>
      <c r="H56" s="158" t="inlineStr">
        <is>
          <t>Peso bruto (kg) :</t>
        </is>
      </c>
      <c r="I56" s="124" t="n">
        <v>542.9470816624034</v>
      </c>
      <c r="K56" s="56" t="n"/>
      <c r="N56" s="92" t="n"/>
      <c r="O56" s="92" t="n"/>
      <c r="P56" s="92" t="n"/>
      <c r="Q56" s="248" t="n"/>
      <c r="R56" s="248" t="n"/>
      <c r="S56" s="248" t="n"/>
      <c r="T56" s="79" t="n"/>
      <c r="U56" s="248" t="n"/>
      <c r="V56" s="248" t="n"/>
    </row>
    <row r="57" ht="12.75" customHeight="1">
      <c r="B57" s="61" t="n"/>
      <c r="C57" s="274" t="n"/>
      <c r="E57" s="273" t="n"/>
      <c r="G57" s="214" t="n"/>
      <c r="H57" s="158" t="inlineStr">
        <is>
          <t>Nº de Engradados</t>
        </is>
      </c>
      <c r="I57" s="113" t="n">
        <v>1</v>
      </c>
      <c r="K57" s="56" t="n"/>
      <c r="M57" s="254" t="n"/>
      <c r="N57" s="79" t="n"/>
      <c r="O57" s="92" t="n"/>
      <c r="P57" s="92" t="n"/>
      <c r="Q57" s="248" t="n"/>
      <c r="R57" s="248" t="n"/>
      <c r="S57" s="248" t="n"/>
      <c r="T57" s="79" t="n"/>
      <c r="U57" s="248" t="n"/>
      <c r="V57" s="248" t="n"/>
    </row>
    <row r="58" ht="12.75" customHeight="1" thickBot="1">
      <c r="B58" s="61" t="n"/>
      <c r="C58" s="272" t="inlineStr">
        <is>
          <t>4 - Pedestal espaçador de alumínio poderá ser localizado na parte inferior ou superior do isolador.</t>
        </is>
      </c>
      <c r="E58" s="273" t="n"/>
      <c r="H58" s="164" t="n"/>
      <c r="I58" s="165" t="n"/>
      <c r="K58" s="56" t="n"/>
      <c r="N58" s="92" t="n"/>
      <c r="O58" s="92" t="n"/>
      <c r="P58" s="92" t="n"/>
      <c r="Q58" s="248" t="n"/>
      <c r="R58" s="248" t="n"/>
      <c r="S58" s="248" t="n"/>
      <c r="T58" s="79" t="n"/>
      <c r="U58" s="248" t="n"/>
      <c r="V58" s="248" t="n"/>
    </row>
    <row r="59" ht="12.75" customHeight="1" thickTop="1">
      <c r="B59" s="61" t="n"/>
      <c r="C59" s="274" t="n"/>
      <c r="E59" s="273" t="n"/>
      <c r="K59" s="56" t="n"/>
      <c r="N59" s="92" t="n"/>
      <c r="O59" s="92" t="n"/>
      <c r="P59" s="92" t="n"/>
      <c r="Q59" s="248" t="n"/>
      <c r="R59" s="248" t="n"/>
      <c r="S59" s="248" t="n"/>
      <c r="T59" s="79" t="n"/>
      <c r="U59" s="248" t="n"/>
      <c r="V59" s="248" t="n"/>
    </row>
    <row r="60" ht="15.75" customHeight="1" thickBot="1">
      <c r="B60" s="61" t="n"/>
      <c r="C60" s="171" t="inlineStr">
        <is>
          <t>5 - Dimensões em mm</t>
        </is>
      </c>
      <c r="D60" s="166" t="n"/>
      <c r="E60" s="167" t="n"/>
      <c r="K60" s="56" t="n"/>
      <c r="M60" s="254" t="n"/>
      <c r="R60" s="248" t="n"/>
      <c r="S60" s="248" t="n"/>
      <c r="T60" s="79" t="n"/>
      <c r="U60" s="248" t="n"/>
      <c r="V60" s="248" t="n"/>
    </row>
    <row r="61" ht="15.75" customHeight="1" thickTop="1">
      <c r="B61" s="59" t="n"/>
      <c r="K61" s="56" t="n"/>
      <c r="N61" s="92" t="n"/>
      <c r="O61" s="92" t="n"/>
      <c r="P61" s="92" t="n"/>
      <c r="Q61" s="248" t="n"/>
      <c r="R61" s="248" t="n"/>
      <c r="S61" s="248" t="n"/>
      <c r="T61" s="79" t="n"/>
      <c r="U61" s="248" t="n"/>
      <c r="V61" s="248" t="n"/>
    </row>
    <row r="62" ht="15" customHeight="1">
      <c r="B62" s="59" t="n"/>
      <c r="K62" s="56" t="n"/>
      <c r="N62" s="92" t="n"/>
      <c r="O62" s="92" t="n"/>
      <c r="P62" s="92" t="n"/>
      <c r="Q62" s="248" t="n"/>
      <c r="R62" s="248" t="n"/>
      <c r="S62" s="248" t="n"/>
      <c r="T62" s="79" t="n"/>
      <c r="U62" s="248" t="n"/>
      <c r="V62" s="248" t="n"/>
    </row>
    <row r="63" ht="12.75" customHeight="1">
      <c r="B63" s="59" t="n"/>
      <c r="J63" s="168" t="inlineStr">
        <is>
          <t>ID:</t>
        </is>
      </c>
      <c r="K63" s="169" t="n"/>
      <c r="M63" s="254" t="n"/>
      <c r="N63" s="79" t="n"/>
      <c r="O63" s="79" t="n"/>
      <c r="R63" s="248" t="n"/>
      <c r="S63" s="248" t="n"/>
      <c r="T63" s="79" t="n"/>
      <c r="U63" s="248" t="n"/>
      <c r="V63" s="248" t="n"/>
    </row>
    <row r="64" ht="15" customHeight="1">
      <c r="B64" s="74" t="n"/>
      <c r="C64" s="73" t="n"/>
      <c r="D64" s="73" t="n"/>
      <c r="E64" s="73" t="n"/>
      <c r="F64" s="73" t="n"/>
      <c r="G64" s="73" t="n"/>
      <c r="H64" s="73" t="n"/>
      <c r="I64" s="73" t="n"/>
      <c r="J64" s="63" t="inlineStr">
        <is>
          <t>Data:</t>
        </is>
      </c>
      <c r="K64" s="75">
        <f>TODAY()</f>
        <v/>
      </c>
      <c r="N64" s="251" t="n"/>
      <c r="O64" s="89" t="n"/>
      <c r="R64" s="248" t="n"/>
      <c r="S64" s="248" t="n"/>
      <c r="T64" s="79" t="n"/>
      <c r="U64" s="248" t="n"/>
      <c r="V64" s="248" t="n"/>
    </row>
    <row r="65" ht="15.75" customHeight="1" thickBot="1">
      <c r="B65" s="226" t="inlineStr">
        <is>
          <t xml:space="preserve">Comercial (41) 3167-4000 ou 4002                     Engenharia (41) 3167-4016        </t>
        </is>
      </c>
      <c r="E65" s="224" t="inlineStr">
        <is>
          <t>www.bree.com.br                           reativos@bree.com.br</t>
        </is>
      </c>
      <c r="H65" s="229" t="inlineStr">
        <is>
          <t>R. Pref. Domingos Mocelin Neto, 157                                                  CEP 83420-000    Quatro Barras - PR</t>
        </is>
      </c>
      <c r="K65" s="230" t="n"/>
      <c r="N65" s="251" t="n"/>
      <c r="O65" s="251" t="n"/>
    </row>
    <row r="66" ht="15" customHeight="1">
      <c r="B66" s="227" t="n"/>
      <c r="K66" s="230" t="n"/>
      <c r="T66" s="79" t="n"/>
      <c r="U66" s="79" t="n"/>
    </row>
    <row r="67" ht="15" customHeight="1" thickBot="1">
      <c r="B67" s="228" t="n"/>
      <c r="C67" s="225" t="n"/>
      <c r="D67" s="225" t="n"/>
      <c r="E67" s="225" t="n"/>
      <c r="F67" s="225" t="n"/>
      <c r="G67" s="225" t="n"/>
      <c r="H67" s="225" t="n"/>
      <c r="I67" s="225" t="n"/>
      <c r="J67" s="225" t="n"/>
      <c r="K67" s="231" t="n"/>
      <c r="Q67" s="251" t="n"/>
      <c r="T67" s="79" t="n"/>
      <c r="U67" s="79" t="n"/>
      <c r="V67" s="251" t="n"/>
      <c r="W67" s="251" t="n"/>
      <c r="X67" s="251" t="n"/>
      <c r="Y67" s="251" t="n"/>
      <c r="Z67" s="251" t="n"/>
      <c r="AA67" s="251" t="n"/>
      <c r="AB67" s="251" t="n"/>
      <c r="AC67" s="251" t="n"/>
      <c r="AD67" s="251" t="n"/>
    </row>
    <row r="68" ht="15" customHeight="1">
      <c r="Q68" s="95" t="n"/>
      <c r="T68" s="79" t="n"/>
      <c r="U68" s="79" t="n"/>
      <c r="V68" s="251" t="n"/>
      <c r="W68" s="251" t="n"/>
      <c r="X68" s="251" t="n"/>
      <c r="Y68" s="251" t="n"/>
      <c r="Z68" s="251" t="n"/>
      <c r="AA68" s="251" t="n"/>
      <c r="AB68" s="251" t="n"/>
      <c r="AC68" s="251" t="n"/>
      <c r="AD68" s="251" t="n"/>
    </row>
    <row r="69" ht="16.5" customHeight="1">
      <c r="Q69" s="251" t="n"/>
      <c r="T69" s="79" t="n"/>
      <c r="U69" s="79" t="n"/>
      <c r="V69" s="251" t="n"/>
      <c r="W69" s="251" t="n"/>
      <c r="X69" s="251" t="n"/>
      <c r="Y69" s="251" t="n"/>
      <c r="Z69" s="251" t="n"/>
      <c r="AA69" s="251" t="n"/>
      <c r="AB69" s="251" t="n"/>
      <c r="AC69" s="251" t="n"/>
      <c r="AD69" s="251" t="n"/>
    </row>
    <row r="70" ht="12.75" customHeight="1">
      <c r="Q70" s="251" t="n"/>
      <c r="T70" s="79" t="n"/>
      <c r="U70" s="79" t="n"/>
      <c r="V70" s="251" t="n"/>
      <c r="W70" s="251" t="n"/>
      <c r="X70" s="251" t="n"/>
      <c r="Y70" s="251" t="n"/>
      <c r="Z70" s="251" t="n"/>
      <c r="AA70" s="251" t="n"/>
      <c r="AB70" s="251" t="n"/>
      <c r="AC70" s="251" t="n"/>
      <c r="AD70" s="251" t="n"/>
    </row>
    <row r="71" ht="12.75" customHeight="1">
      <c r="Q71" s="251" t="n"/>
      <c r="T71" s="79" t="n"/>
      <c r="U71" s="79" t="n"/>
      <c r="V71" s="251" t="n"/>
      <c r="W71" s="251" t="n"/>
      <c r="X71" s="251" t="n"/>
      <c r="Y71" s="251" t="n"/>
      <c r="Z71" s="251" t="n"/>
      <c r="AA71" s="251" t="n"/>
      <c r="AB71" s="251" t="n"/>
      <c r="AC71" s="251" t="n"/>
      <c r="AD71" s="251" t="n"/>
    </row>
    <row r="72" ht="16.5" customHeight="1">
      <c r="Q72" s="251" t="n"/>
      <c r="T72" s="79" t="n"/>
      <c r="U72" s="79" t="n"/>
      <c r="V72" s="251" t="n"/>
      <c r="W72" s="251" t="n"/>
      <c r="X72" s="251" t="n"/>
      <c r="Y72" s="251" t="n"/>
      <c r="Z72" s="251" t="n"/>
      <c r="AA72" s="251" t="n"/>
      <c r="AB72" s="251" t="n"/>
      <c r="AC72" s="251" t="n"/>
      <c r="AD72" s="251" t="n"/>
    </row>
    <row r="73" ht="16.5" customHeight="1">
      <c r="Q73" s="275" t="n"/>
      <c r="T73" s="79" t="n"/>
      <c r="U73" s="79" t="n"/>
      <c r="V73" s="251" t="n"/>
      <c r="W73" s="251" t="n"/>
      <c r="X73" s="251" t="n"/>
      <c r="Y73" s="251" t="n"/>
      <c r="Z73" s="251" t="n"/>
      <c r="AA73" s="251" t="n"/>
      <c r="AB73" s="251" t="n"/>
      <c r="AC73" s="251" t="n"/>
      <c r="AD73" s="251" t="n"/>
    </row>
    <row r="74" ht="15" customHeight="1">
      <c r="Q74" s="97" t="n"/>
      <c r="T74" s="79" t="n"/>
      <c r="U74" s="79" t="n"/>
    </row>
    <row r="75" ht="15" customHeight="1">
      <c r="Q75" s="97" t="n"/>
      <c r="T75" s="79" t="n"/>
      <c r="U75" s="79" t="n"/>
      <c r="V75" s="258" t="n"/>
      <c r="W75" s="258" t="n"/>
      <c r="X75" s="258" t="n"/>
      <c r="Y75" s="258" t="n"/>
      <c r="Z75" s="258" t="n"/>
      <c r="AA75" s="258" t="n"/>
      <c r="AB75" s="258" t="n"/>
      <c r="AC75" s="258" t="n"/>
      <c r="AD75" s="258" t="n"/>
    </row>
    <row r="76" ht="15" customHeight="1">
      <c r="Q76" s="97" t="n"/>
      <c r="T76" s="79" t="n"/>
      <c r="U76" s="79" t="n"/>
      <c r="V76" s="260" t="n"/>
      <c r="W76" s="260" t="n"/>
      <c r="X76" s="260" t="n"/>
      <c r="Y76" s="260" t="n"/>
      <c r="Z76" s="260" t="n"/>
      <c r="AA76" s="260" t="n"/>
      <c r="AB76" s="260" t="n"/>
      <c r="AC76" s="260" t="n"/>
      <c r="AD76" s="260" t="n"/>
    </row>
    <row r="77" ht="15" customHeight="1">
      <c r="C77" s="80" t="n"/>
      <c r="D77" s="170" t="n"/>
      <c r="E77" s="81" t="n"/>
      <c r="F77" s="81" t="n"/>
      <c r="G77" s="81" t="n"/>
      <c r="H77" s="81" t="n"/>
      <c r="I77" s="81" t="n"/>
      <c r="J77" s="82" t="n"/>
      <c r="K77" s="83" t="n"/>
      <c r="Q77" s="97" t="n"/>
      <c r="T77" s="79" t="n"/>
      <c r="U77" s="79" t="n"/>
    </row>
    <row r="78" ht="15" customHeight="1">
      <c r="C78" s="80" t="n"/>
      <c r="D78" s="170"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19" t="n"/>
    </row>
    <row r="100">
      <c r="I100" s="210" t="n"/>
      <c r="J100" s="210" t="n"/>
    </row>
    <row r="101">
      <c r="I101" s="210" t="n"/>
      <c r="J101" s="210" t="n"/>
    </row>
    <row r="102">
      <c r="I102" s="210" t="n"/>
      <c r="J102" s="210" t="n"/>
    </row>
    <row r="103">
      <c r="I103" s="210" t="n"/>
      <c r="J103" s="210" t="n"/>
    </row>
    <row r="104">
      <c r="I104" s="210" t="n"/>
      <c r="J104" s="210" t="n"/>
    </row>
    <row r="105">
      <c r="I105" s="210" t="n"/>
      <c r="J105" s="210" t="n"/>
    </row>
    <row r="106">
      <c r="I106" s="210" t="n"/>
      <c r="J106" s="210" t="n"/>
    </row>
    <row r="107">
      <c r="I107" s="210" t="n"/>
      <c r="J107" s="210" t="n"/>
    </row>
    <row r="108">
      <c r="I108" s="210" t="n"/>
      <c r="J108" s="210" t="n"/>
    </row>
    <row r="109">
      <c r="I109" s="210" t="n"/>
      <c r="J109" s="210" t="n"/>
    </row>
    <row r="110">
      <c r="I110" s="210" t="n"/>
      <c r="J110" s="210" t="n"/>
    </row>
    <row r="111">
      <c r="I111" s="210" t="n"/>
      <c r="J111" s="210" t="n"/>
    </row>
    <row r="112">
      <c r="I112" s="210" t="n"/>
      <c r="J112" s="210" t="n"/>
    </row>
    <row r="113">
      <c r="I113" s="210" t="n"/>
      <c r="J113" s="210" t="n"/>
    </row>
    <row r="114">
      <c r="I114" s="210" t="n"/>
      <c r="J114" s="210" t="n"/>
    </row>
    <row r="115">
      <c r="I115" s="210" t="n"/>
      <c r="J115" s="210" t="n"/>
    </row>
    <row r="116">
      <c r="H116" s="232" t="n"/>
    </row>
    <row r="117"/>
    <row r="118"/>
    <row r="119"/>
    <row r="120"/>
    <row r="121"/>
    <row r="122"/>
    <row r="123"/>
    <row r="124"/>
    <row r="125"/>
    <row r="126"/>
    <row r="127"/>
    <row r="128"/>
    <row r="129"/>
    <row r="130"/>
    <row r="131"/>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B1" sqref="B1:K1048576"/>
    </sheetView>
  </sheetViews>
  <sheetFormatPr baseColWidth="8" defaultColWidth="9.140625" defaultRowHeight="12.75"/>
  <cols>
    <col width="9.140625" customWidth="1" style="214" min="1" max="1"/>
    <col width="5.7109375" customWidth="1" style="210" min="2" max="2"/>
    <col width="27.85546875" bestFit="1" customWidth="1" style="210" min="3" max="3"/>
    <col width="7.7109375" customWidth="1" style="210" min="4" max="4"/>
    <col width="9" customWidth="1" style="210" min="5" max="5"/>
    <col width="7.140625" bestFit="1" customWidth="1" style="210" min="6" max="6"/>
    <col width="15.85546875" customWidth="1" style="210" min="7" max="7"/>
    <col width="20" customWidth="1" style="210" min="8" max="8"/>
    <col width="13.28515625" customWidth="1" style="214" min="9" max="9"/>
    <col width="5.140625" bestFit="1" customWidth="1" style="214" min="10" max="10"/>
    <col width="10.7109375" bestFit="1" customWidth="1" style="214" min="11" max="11"/>
    <col width="9.140625" customWidth="1" style="214" min="12" max="12"/>
    <col width="17.42578125" customWidth="1" style="248" min="13" max="13"/>
    <col width="39.85546875" bestFit="1" customWidth="1" style="249" min="14" max="14"/>
    <col width="37.5703125" bestFit="1" customWidth="1" style="249" min="15" max="15"/>
    <col width="35.7109375" bestFit="1" customWidth="1" style="249" min="16" max="16"/>
    <col width="43.5703125" bestFit="1" customWidth="1" style="249" min="17" max="17"/>
    <col width="33.85546875" bestFit="1" customWidth="1" style="249" min="18" max="18"/>
    <col width="37.85546875" bestFit="1" customWidth="1" style="249" min="19" max="19"/>
    <col width="42.42578125" bestFit="1" customWidth="1" style="249" min="20" max="20"/>
    <col width="33.85546875" bestFit="1" customWidth="1" style="249" min="21" max="21"/>
    <col width="42.28515625" bestFit="1" customWidth="1" style="249" min="22" max="22"/>
    <col width="41.7109375" bestFit="1" customWidth="1" style="249" min="23" max="23"/>
    <col width="45.28515625" bestFit="1" customWidth="1" style="249" min="24" max="24"/>
    <col width="42.42578125" bestFit="1" customWidth="1" style="249" min="25" max="25"/>
    <col width="15.140625" bestFit="1" customWidth="1" style="249" min="26" max="26"/>
    <col width="24" bestFit="1" customWidth="1" style="249" min="27" max="27"/>
    <col width="23.28515625" customWidth="1" style="249" min="28" max="28"/>
    <col width="20.85546875" bestFit="1" customWidth="1" style="249" min="29" max="29"/>
    <col width="25.7109375" bestFit="1" customWidth="1" style="249" min="30" max="30"/>
    <col width="12.5703125" bestFit="1" customWidth="1" style="214" min="31" max="31"/>
    <col width="9.140625" customWidth="1" style="214" min="32" max="16384"/>
  </cols>
  <sheetData>
    <row r="1" ht="13.5" customHeight="1" thickBot="1">
      <c r="M1" s="250" t="n"/>
      <c r="N1" s="248" t="n"/>
      <c r="O1" s="248" t="n"/>
      <c r="P1" s="248" t="n"/>
      <c r="Q1" s="248" t="n"/>
      <c r="R1" s="248" t="n"/>
      <c r="S1" s="248" t="n"/>
      <c r="T1" s="248" t="n"/>
      <c r="U1" s="248" t="n"/>
      <c r="V1" s="248" t="n"/>
    </row>
    <row r="2" ht="15" customHeight="1">
      <c r="B2" s="66" t="n"/>
      <c r="C2" s="67" t="n"/>
      <c r="D2" s="67" t="n"/>
      <c r="E2" s="67" t="n"/>
      <c r="F2" s="67" t="n"/>
      <c r="G2" s="67" t="n"/>
      <c r="H2" s="67" t="n"/>
      <c r="I2" s="68" t="n"/>
      <c r="J2" s="68" t="n"/>
      <c r="K2" s="65" t="n"/>
      <c r="M2" s="250" t="inlineStr">
        <is>
          <t>RFH-26,3MH-145A</t>
        </is>
      </c>
      <c r="N2" s="248" t="inlineStr">
        <is>
          <t>1</t>
        </is>
      </c>
      <c r="O2" s="248" t="n"/>
      <c r="P2" s="248" t="n"/>
      <c r="Q2" s="248" t="n"/>
      <c r="R2" s="248" t="n"/>
      <c r="S2" s="248" t="n"/>
      <c r="T2" s="79" t="n"/>
      <c r="U2" s="248" t="n"/>
      <c r="V2" s="248" t="n"/>
    </row>
    <row r="3" ht="21" customHeight="1">
      <c r="B3" s="69" t="n"/>
      <c r="C3" s="213">
        <f>"Technical Offer for an Air Core Reactor"&amp;" "&amp;W2</f>
        <v/>
      </c>
      <c r="J3" s="70" t="n"/>
      <c r="K3" s="71" t="n"/>
      <c r="M3" s="251" t="n"/>
      <c r="N3" s="248" t="n"/>
      <c r="O3" s="248" t="n"/>
      <c r="P3" s="248" t="n"/>
      <c r="Q3" s="248" t="n"/>
      <c r="R3" s="248" t="n"/>
      <c r="S3" s="248" t="n"/>
      <c r="T3" s="79" t="n"/>
      <c r="U3" s="248" t="n"/>
      <c r="V3" s="248" t="n"/>
    </row>
    <row r="4" ht="12.95" customHeight="1">
      <c r="B4" s="69" t="n"/>
      <c r="C4" s="72" t="inlineStr">
        <is>
          <t>Reference:</t>
        </is>
      </c>
      <c r="D4" s="252" t="inlineStr">
        <is>
          <t>None</t>
        </is>
      </c>
      <c r="E4" s="64" t="n"/>
      <c r="F4" s="72" t="inlineStr">
        <is>
          <t>Client:</t>
        </is>
      </c>
      <c r="G4" s="253" t="inlineStr">
        <is>
          <t>GE</t>
        </is>
      </c>
      <c r="J4" s="70" t="n"/>
      <c r="K4" s="71" t="n"/>
      <c r="M4" s="254" t="n"/>
      <c r="N4" s="79" t="n"/>
      <c r="O4" s="79" t="n"/>
      <c r="P4" s="79" t="n"/>
      <c r="Q4" s="79" t="n"/>
      <c r="R4" s="79" t="n"/>
      <c r="S4" s="79" t="n"/>
      <c r="T4" s="79" t="n"/>
      <c r="U4" s="248" t="n"/>
      <c r="V4" s="248" t="n"/>
    </row>
    <row r="5" ht="12.95" customHeight="1">
      <c r="B5" s="69" t="n"/>
      <c r="C5" s="218">
        <f>(N2)&amp;" Air Coil (s)  Type "&amp;(M2)</f>
        <v/>
      </c>
      <c r="J5" s="70" t="n"/>
      <c r="K5" s="71" t="n"/>
      <c r="N5" s="251" t="n"/>
      <c r="O5" s="251" t="n"/>
      <c r="P5" s="248" t="n"/>
      <c r="Q5" s="248" t="n"/>
      <c r="R5" s="248" t="n"/>
      <c r="S5" s="248" t="n"/>
      <c r="T5" s="79" t="n"/>
      <c r="U5" s="248" t="n"/>
      <c r="V5" s="248" t="n"/>
    </row>
    <row r="6" ht="12.95" customHeight="1" thickBot="1">
      <c r="B6" s="59" t="n"/>
      <c r="K6" s="56" t="n"/>
      <c r="M6" s="251" t="n"/>
      <c r="N6" s="251" t="n"/>
      <c r="O6" s="251" t="n"/>
      <c r="P6" s="248" t="n"/>
      <c r="Q6" s="248" t="n"/>
      <c r="R6" s="248" t="n"/>
      <c r="S6" s="248" t="n"/>
      <c r="T6" s="79" t="n"/>
      <c r="U6" s="248" t="n"/>
      <c r="V6" s="248" t="n"/>
    </row>
    <row r="7" ht="12.95" customHeight="1" thickBot="1" thickTop="1">
      <c r="B7" s="59" t="n"/>
      <c r="C7" s="102" t="inlineStr">
        <is>
          <t>Electrical Characteristics</t>
        </is>
      </c>
      <c r="G7" s="103" t="inlineStr">
        <is>
          <t>Industry Electrical Testing</t>
        </is>
      </c>
      <c r="H7" s="104" t="n"/>
      <c r="I7" s="105" t="n"/>
      <c r="K7" s="56" t="n"/>
      <c r="M7" s="254" t="n"/>
      <c r="N7" s="79" t="n"/>
      <c r="O7" s="79" t="n"/>
      <c r="P7" s="79" t="n"/>
      <c r="Q7" s="79" t="n"/>
      <c r="R7" s="79" t="n"/>
      <c r="S7" s="79" t="n"/>
      <c r="T7" s="79" t="n"/>
      <c r="U7" s="79" t="n"/>
      <c r="V7" s="79" t="n"/>
      <c r="W7" s="79" t="n"/>
      <c r="X7" s="79" t="n"/>
      <c r="Y7" s="79" t="n"/>
      <c r="Z7" s="79" t="n"/>
      <c r="AA7" s="79" t="n"/>
      <c r="AB7" s="79" t="n"/>
      <c r="AC7" s="79" t="n"/>
    </row>
    <row r="8" ht="12.95" customHeight="1" thickTop="1">
      <c r="B8" s="59" t="n"/>
      <c r="C8" s="106" t="n"/>
      <c r="D8" s="107" t="n"/>
      <c r="E8" s="108" t="n"/>
      <c r="G8" s="109" t="n"/>
      <c r="H8" s="110" t="n"/>
      <c r="I8" s="110" t="n"/>
      <c r="J8" s="111" t="n"/>
      <c r="K8" s="56" t="n"/>
      <c r="N8" s="251" t="n"/>
      <c r="O8" s="89" t="n"/>
      <c r="P8" s="248" t="n"/>
      <c r="Q8" s="248" t="n"/>
      <c r="R8" s="248" t="n"/>
      <c r="S8" s="248" t="n"/>
      <c r="T8" s="79" t="n"/>
      <c r="U8" s="248" t="n"/>
      <c r="V8" s="248" t="n"/>
    </row>
    <row r="9" ht="12.95" customHeight="1">
      <c r="B9" s="59" t="n"/>
      <c r="C9" s="112" t="inlineStr">
        <is>
          <t>Nominal Inductance</t>
        </is>
      </c>
      <c r="D9" s="255" t="n">
        <v>26.3</v>
      </c>
      <c r="E9" s="113" t="inlineStr">
        <is>
          <t>mH</t>
        </is>
      </c>
      <c r="G9" s="114" t="inlineStr">
        <is>
          <t>Applicable Standard</t>
        </is>
      </c>
      <c r="H9" s="256" t="inlineStr">
        <is>
          <t>ABNT NBR 5356-06</t>
        </is>
      </c>
      <c r="I9" s="210" t="n"/>
      <c r="J9" s="115" t="n"/>
      <c r="K9" s="56" t="n"/>
      <c r="N9" s="251" t="n"/>
      <c r="O9" s="89" t="n"/>
      <c r="P9" s="248" t="n"/>
      <c r="Q9" s="248" t="n"/>
      <c r="R9" s="248" t="n"/>
      <c r="S9" s="248" t="n"/>
      <c r="T9" s="79" t="n"/>
      <c r="U9" s="248" t="n"/>
      <c r="V9" s="248" t="n"/>
    </row>
    <row r="10" ht="12.95" customHeight="1">
      <c r="B10" s="59" t="n"/>
      <c r="C10" s="112" t="inlineStr">
        <is>
          <t>Nominal Impedance</t>
        </is>
      </c>
      <c r="D10" s="255" t="n">
        <v>9.914574</v>
      </c>
      <c r="E10" s="257" t="inlineStr">
        <is>
          <t>Ω</t>
        </is>
      </c>
      <c r="G10" s="114" t="inlineStr">
        <is>
          <t>→ Visual and dimensional.</t>
        </is>
      </c>
      <c r="H10" s="21" t="n"/>
      <c r="I10" s="210" t="n"/>
      <c r="J10" s="115" t="n"/>
      <c r="K10" s="56" t="n"/>
      <c r="M10" s="254" t="n"/>
      <c r="N10" s="79" t="n"/>
      <c r="O10" s="79" t="n"/>
      <c r="P10" s="79" t="n"/>
      <c r="Q10" s="79" t="n"/>
      <c r="R10" s="79" t="n"/>
      <c r="S10" s="79" t="n"/>
      <c r="T10" s="79" t="n"/>
      <c r="U10" s="258" t="n"/>
      <c r="V10" s="258" t="n"/>
      <c r="W10" s="258" t="n"/>
      <c r="X10" s="258" t="n"/>
      <c r="Y10" s="258" t="n"/>
      <c r="Z10" s="258" t="n"/>
      <c r="AA10" s="258" t="n"/>
      <c r="AB10" s="258" t="n"/>
    </row>
    <row r="11" ht="12.95" customHeight="1">
      <c r="B11" s="59" t="n"/>
      <c r="C11" s="112" t="inlineStr">
        <is>
          <t>Rated Voltage</t>
        </is>
      </c>
      <c r="D11" s="259" t="inlineStr">
        <is>
          <t>34.5</t>
        </is>
      </c>
      <c r="E11" s="113" t="inlineStr">
        <is>
          <t>kV</t>
        </is>
      </c>
      <c r="G11" s="114" t="inlineStr">
        <is>
          <t>→ Measurement of ohmic resistance of the winding.</t>
        </is>
      </c>
      <c r="H11" s="21" t="n"/>
      <c r="I11" s="210" t="n"/>
      <c r="J11" s="115" t="n"/>
      <c r="K11" s="56" t="n"/>
      <c r="N11" s="251" t="n"/>
      <c r="O11" s="89" t="n"/>
      <c r="P11" s="248" t="n"/>
      <c r="Q11" s="248" t="n"/>
      <c r="U11" s="260" t="n"/>
      <c r="V11" s="260" t="n"/>
      <c r="W11" s="260" t="n"/>
      <c r="X11" s="260" t="n"/>
      <c r="Y11" s="260" t="n"/>
      <c r="Z11" s="260" t="n"/>
      <c r="AA11" s="260" t="n"/>
      <c r="AB11" s="260" t="n"/>
    </row>
    <row r="12" ht="12.95" customHeight="1">
      <c r="B12" s="59" t="n"/>
      <c r="C12" s="112" t="inlineStr">
        <is>
          <t>Basic Insulation Level (BIL)</t>
        </is>
      </c>
      <c r="D12" s="259" t="n">
        <v>250</v>
      </c>
      <c r="E12" s="113" t="inlineStr">
        <is>
          <t>kVp</t>
        </is>
      </c>
      <c r="G12" s="114" t="inlineStr">
        <is>
          <t>→ Reactance measurement.</t>
        </is>
      </c>
      <c r="H12" s="21" t="n"/>
      <c r="I12" s="210" t="n"/>
      <c r="J12" s="115" t="n"/>
      <c r="K12" s="56" t="n"/>
      <c r="N12" s="251" t="n"/>
      <c r="O12" s="89" t="n"/>
      <c r="P12" s="248" t="n"/>
      <c r="Q12" s="248" t="n"/>
      <c r="R12" s="248" t="n"/>
      <c r="S12" s="248" t="n"/>
      <c r="T12" s="79" t="n"/>
      <c r="U12" s="248" t="n"/>
      <c r="V12" s="248" t="n"/>
    </row>
    <row r="13" ht="12.95" customHeight="1">
      <c r="B13" s="59" t="n"/>
      <c r="C13" s="112" t="inlineStr">
        <is>
          <t>Rated Frequency</t>
        </is>
      </c>
      <c r="D13" s="259" t="inlineStr">
        <is>
          <t>60</t>
        </is>
      </c>
      <c r="E13" s="113" t="inlineStr">
        <is>
          <t>Hz</t>
        </is>
      </c>
      <c r="F13" s="214" t="n"/>
      <c r="G13" s="114" t="inlineStr">
        <is>
          <t>→ Measurement of losses at room temperature.</t>
        </is>
      </c>
      <c r="H13" s="21" t="n"/>
      <c r="I13" s="210" t="n"/>
      <c r="J13" s="115" t="n"/>
      <c r="K13" s="56" t="n"/>
      <c r="M13" s="254" t="n"/>
      <c r="N13" s="79" t="n"/>
      <c r="O13" s="79" t="n"/>
      <c r="P13" s="79" t="n"/>
      <c r="Q13" s="79" t="n"/>
      <c r="R13" s="79" t="n"/>
      <c r="S13" s="79" t="n"/>
      <c r="T13" s="79" t="n"/>
      <c r="U13" s="79" t="n"/>
    </row>
    <row r="14" ht="12.95" customHeight="1">
      <c r="B14" s="59" t="n"/>
      <c r="C14" s="112" t="inlineStr">
        <is>
          <t>Tuning Frequency</t>
        </is>
      </c>
      <c r="D14" s="259" t="inlineStr"/>
      <c r="E14" s="113" t="inlineStr">
        <is>
          <t>Hz</t>
        </is>
      </c>
      <c r="F14" s="214" t="n"/>
      <c r="G14" s="114" t="inlineStr">
        <is>
          <t>→ Measurement of inductance and quality factor at tuning frequency.</t>
        </is>
      </c>
      <c r="I14" s="210" t="n"/>
      <c r="J14" s="115" t="n"/>
      <c r="K14" s="56" t="n"/>
      <c r="N14" s="248" t="n"/>
      <c r="O14" s="248" t="n"/>
      <c r="P14" s="79" t="n"/>
      <c r="Q14" s="248" t="n"/>
      <c r="R14" s="248" t="n"/>
    </row>
    <row r="15" ht="12.95" customHeight="1" thickBot="1">
      <c r="B15" s="59" t="n"/>
      <c r="C15" s="112" t="inlineStr">
        <is>
          <t>Rated Current</t>
        </is>
      </c>
      <c r="D15" s="259" t="inlineStr">
        <is>
          <t>145</t>
        </is>
      </c>
      <c r="E15" s="113" t="inlineStr">
        <is>
          <t>A</t>
        </is>
      </c>
      <c r="F15" s="214" t="n"/>
      <c r="G15" s="117" t="n"/>
      <c r="H15" s="118" t="n"/>
      <c r="I15" s="118" t="n"/>
      <c r="J15" s="119" t="n"/>
      <c r="K15" s="56" t="n"/>
      <c r="N15" s="251" t="n"/>
      <c r="O15" s="89" t="n"/>
      <c r="P15" s="248" t="n"/>
      <c r="Q15" s="248" t="n"/>
      <c r="R15" s="248" t="n"/>
      <c r="S15" s="248" t="n"/>
      <c r="T15" s="79" t="n"/>
      <c r="U15" s="248" t="n"/>
      <c r="V15" s="248" t="n"/>
    </row>
    <row r="16" ht="12.95" customHeight="1" thickBot="1" thickTop="1">
      <c r="B16" s="59" t="n"/>
      <c r="C16" s="112" t="inlineStr">
        <is>
          <t>Rated Short Time Current Thermal</t>
        </is>
      </c>
      <c r="D16" s="259" t="inlineStr">
        <is>
          <t>3.2 / 1</t>
        </is>
      </c>
      <c r="E16" s="113" t="inlineStr">
        <is>
          <t>kA/s</t>
        </is>
      </c>
      <c r="K16" s="56" t="n"/>
      <c r="M16" s="254" t="n"/>
      <c r="N16" s="79" t="n"/>
      <c r="O16" s="79" t="n"/>
      <c r="P16" s="79" t="n"/>
      <c r="Q16" s="248" t="n"/>
      <c r="R16" s="248" t="n"/>
      <c r="S16" s="248" t="n"/>
      <c r="T16" s="79" t="n"/>
      <c r="U16" s="248" t="n"/>
      <c r="V16" s="248" t="n"/>
    </row>
    <row r="17" ht="12.95" customHeight="1" thickBot="1" thickTop="1">
      <c r="B17" s="59" t="n"/>
      <c r="C17" s="112" t="inlineStr">
        <is>
          <t>Mechanical Short Circuit Current</t>
        </is>
      </c>
      <c r="D17" s="259" t="inlineStr">
        <is>
          <t>8.16</t>
        </is>
      </c>
      <c r="E17" s="113" t="inlineStr">
        <is>
          <t>kAp</t>
        </is>
      </c>
      <c r="F17" s="214" t="n"/>
      <c r="G17" s="103" t="inlineStr">
        <is>
          <t>Magnetic Clearance</t>
        </is>
      </c>
      <c r="H17" s="104" t="n"/>
      <c r="I17" s="120" t="n"/>
      <c r="J17" s="210" t="n"/>
      <c r="K17" s="56" t="n"/>
      <c r="N17" s="251" t="n"/>
      <c r="O17" s="89" t="n"/>
      <c r="P17" s="248" t="n"/>
      <c r="Q17" s="248" t="n"/>
      <c r="R17" s="248" t="n"/>
      <c r="S17" s="248" t="n"/>
      <c r="T17" s="79" t="n"/>
      <c r="U17" s="248" t="n"/>
      <c r="V17" s="248" t="n"/>
    </row>
    <row r="18" ht="12.95" customHeight="1" thickTop="1">
      <c r="B18" s="59" t="n"/>
      <c r="C18" s="112" t="inlineStr">
        <is>
          <t>Losses per Phase at 75ºC / Rated Current</t>
        </is>
      </c>
      <c r="D18" s="259" t="n">
        <v>4.919699999999999</v>
      </c>
      <c r="E18" s="113" t="inlineStr">
        <is>
          <t>kW</t>
        </is>
      </c>
      <c r="F18" s="214" t="n"/>
      <c r="G18" s="121" t="n"/>
      <c r="H18" s="122" t="n"/>
      <c r="I18" s="110" t="n"/>
      <c r="J18" s="123" t="n"/>
      <c r="K18" s="56" t="n"/>
      <c r="N18" s="251" t="n"/>
      <c r="O18" s="89" t="n"/>
      <c r="P18" s="248" t="n"/>
      <c r="Q18" s="248" t="n"/>
      <c r="R18" s="248" t="n"/>
      <c r="S18" s="248" t="n"/>
      <c r="T18" s="79" t="n"/>
      <c r="U18" s="248" t="n"/>
      <c r="V18" s="248" t="n"/>
    </row>
    <row r="19" ht="12.95" customHeight="1">
      <c r="B19" s="59" t="n"/>
      <c r="C19" s="112" t="inlineStr">
        <is>
          <t>Q Factor at 75ºC / Rated Frequency</t>
        </is>
      </c>
      <c r="D19" s="259" t="n">
        <v>39.2</v>
      </c>
      <c r="E19" s="124" t="n"/>
      <c r="F19" s="214" t="n"/>
      <c r="G19" s="125" t="inlineStr">
        <is>
          <t>Minimum Distance Between Air Coil Axes</t>
        </is>
      </c>
      <c r="I19" s="25" t="n">
        <v>1533.728</v>
      </c>
      <c r="J19" s="126" t="inlineStr">
        <is>
          <t>mm</t>
        </is>
      </c>
      <c r="K19" s="60" t="n"/>
      <c r="M19" s="254" t="n"/>
      <c r="N19" s="79" t="n"/>
      <c r="O19" s="79" t="n"/>
      <c r="P19" s="79" t="n"/>
      <c r="Q19" s="79" t="n"/>
      <c r="R19" s="248" t="n"/>
      <c r="S19" s="248" t="n"/>
      <c r="T19" s="79" t="n"/>
      <c r="U19" s="248" t="n"/>
      <c r="V19" s="248" t="n"/>
    </row>
    <row r="20" ht="12.95" customHeight="1">
      <c r="B20" s="59" t="n"/>
      <c r="C20" s="127" t="inlineStr">
        <is>
          <t>Q Factor at 75ºC / Tuning Frequency</t>
        </is>
      </c>
      <c r="D20" s="261" t="inlineStr">
        <is>
          <t xml:space="preserve">≥ </t>
        </is>
      </c>
      <c r="E20" s="124" t="inlineStr"/>
      <c r="F20" s="214" t="n"/>
      <c r="G20" s="129" t="inlineStr">
        <is>
          <t>Axial distance from the top / bottom ends to:</t>
        </is>
      </c>
      <c r="H20" s="47" t="n"/>
      <c r="I20" s="210" t="n"/>
      <c r="J20" s="130" t="n"/>
      <c r="K20" s="56" t="n"/>
      <c r="N20" s="251" t="n"/>
      <c r="O20" s="89" t="n"/>
      <c r="P20" s="248" t="n"/>
      <c r="Q20" s="248" t="n"/>
      <c r="R20" s="248" t="n"/>
      <c r="S20" s="248" t="n"/>
      <c r="T20" s="79" t="n"/>
      <c r="U20" s="248" t="n"/>
      <c r="V20" s="248" t="n"/>
    </row>
    <row r="21" ht="12.95" customHeight="1">
      <c r="B21" s="59" t="n"/>
      <c r="C21" s="112" t="inlineStr">
        <is>
          <t>Rated Power</t>
        </is>
      </c>
      <c r="D21" s="259" t="n">
        <v>208.45391835</v>
      </c>
      <c r="E21" s="113" t="inlineStr">
        <is>
          <t>kVAr</t>
        </is>
      </c>
      <c r="F21" s="214" t="n"/>
      <c r="G21" s="125" t="inlineStr">
        <is>
          <t>→ Small metal parts not formed in closed loops (MC1A)</t>
        </is>
      </c>
      <c r="H21" s="46" t="n"/>
      <c r="I21" s="25" t="n">
        <v>459.2</v>
      </c>
      <c r="J21" s="126" t="inlineStr">
        <is>
          <t>mm</t>
        </is>
      </c>
      <c r="K21" s="60" t="n"/>
      <c r="N21" s="79" t="n"/>
      <c r="O21" s="79" t="n"/>
      <c r="P21" s="79" t="n"/>
      <c r="Q21" s="79" t="n"/>
      <c r="R21" s="248" t="n"/>
      <c r="S21" s="248" t="n"/>
      <c r="T21" s="79" t="n"/>
      <c r="U21" s="248" t="n"/>
      <c r="V21" s="248" t="n"/>
    </row>
    <row r="22" ht="12.95" customHeight="1">
      <c r="B22" s="59" t="n"/>
      <c r="C22" s="112" t="inlineStr">
        <is>
          <t>Cooling</t>
        </is>
      </c>
      <c r="D22" s="259" t="inlineStr">
        <is>
          <t>A.N.</t>
        </is>
      </c>
      <c r="E22" s="131" t="n"/>
      <c r="F22" s="214" t="n"/>
      <c r="G22" s="129" t="inlineStr">
        <is>
          <t>Radial distance from the Air Coil centerline to:</t>
        </is>
      </c>
      <c r="H22" s="47" t="n"/>
      <c r="I22" s="48" t="n"/>
      <c r="J22" s="130" t="n"/>
      <c r="K22" s="56" t="n"/>
      <c r="N22" s="251" t="n"/>
      <c r="O22" s="89" t="n"/>
      <c r="P22" s="248" t="n"/>
      <c r="Q22" s="248" t="n"/>
      <c r="R22" s="248" t="n"/>
      <c r="S22" s="248" t="n"/>
      <c r="T22" s="79" t="n"/>
      <c r="U22" s="248" t="n"/>
      <c r="V22" s="248" t="n"/>
    </row>
    <row r="23" ht="12.95" customHeight="1">
      <c r="B23" s="59" t="n"/>
      <c r="C23" s="112" t="inlineStr">
        <is>
          <t>Insulation Class</t>
        </is>
      </c>
      <c r="D23" s="259" t="inlineStr">
        <is>
          <t>155</t>
        </is>
      </c>
      <c r="E23" s="262" t="inlineStr">
        <is>
          <t>°C</t>
        </is>
      </c>
      <c r="F23" s="214" t="n"/>
      <c r="G23" s="125" t="inlineStr">
        <is>
          <t>→ Small metal parts not forming closed loops (MC1R)</t>
        </is>
      </c>
      <c r="H23" s="46" t="n"/>
      <c r="I23" s="25" t="n">
        <v>1010.24</v>
      </c>
      <c r="J23" s="126" t="inlineStr">
        <is>
          <t>mm</t>
        </is>
      </c>
      <c r="K23" s="60" t="n"/>
      <c r="N23" s="251" t="n"/>
      <c r="O23" s="89" t="n"/>
      <c r="P23" s="248" t="n"/>
      <c r="Q23" s="248" t="n"/>
      <c r="R23" s="248" t="n"/>
      <c r="S23" s="248" t="n"/>
      <c r="T23" s="79" t="n"/>
      <c r="U23" s="248" t="n"/>
      <c r="V23" s="248" t="n"/>
    </row>
    <row r="24" ht="12.95" customHeight="1" thickBot="1">
      <c r="B24" s="59" t="n"/>
      <c r="C24" s="133" t="n"/>
      <c r="D24" s="134" t="n"/>
      <c r="E24" s="135" t="n"/>
      <c r="F24" s="214" t="n"/>
      <c r="G24" s="117" t="n"/>
      <c r="H24" s="118" t="n"/>
      <c r="I24" s="118" t="n"/>
      <c r="J24" s="119" t="n"/>
      <c r="K24" s="56" t="n"/>
      <c r="M24" s="254" t="n"/>
      <c r="N24" s="79" t="n"/>
      <c r="O24" s="79" t="n"/>
      <c r="P24" s="79" t="n"/>
      <c r="Q24" s="79" t="n"/>
      <c r="R24" s="79" t="n"/>
      <c r="S24" s="248" t="n"/>
      <c r="T24" s="79" t="n"/>
      <c r="U24" s="248" t="n"/>
      <c r="V24" s="248" t="n"/>
    </row>
    <row r="25" ht="12.95" customHeight="1" thickBot="1" thickTop="1">
      <c r="B25" s="59" t="n"/>
      <c r="F25" s="214" t="n"/>
      <c r="G25" s="214" t="n"/>
      <c r="H25" s="214" t="n"/>
      <c r="K25" s="56" t="n"/>
      <c r="N25" s="251" t="n"/>
      <c r="O25" s="89" t="n"/>
      <c r="P25" s="248" t="n"/>
      <c r="Q25" s="248" t="n"/>
      <c r="R25" s="248" t="n"/>
      <c r="S25" s="248" t="n"/>
      <c r="T25" s="79" t="n"/>
      <c r="U25" s="248" t="n"/>
      <c r="V25" s="248" t="n"/>
    </row>
    <row r="26" ht="12.95" customHeight="1" thickBot="1" thickTop="1">
      <c r="B26" s="59" t="n"/>
      <c r="C26" s="136" t="inlineStr">
        <is>
          <t xml:space="preserve">Dimensional </t>
        </is>
      </c>
      <c r="F26" s="214" t="n"/>
      <c r="G26" s="214" t="n"/>
      <c r="H26" s="214" t="n"/>
      <c r="K26" s="56" t="n"/>
      <c r="N26" s="251" t="n"/>
      <c r="O26" s="89" t="n"/>
      <c r="P26" s="248" t="n"/>
      <c r="Q26" s="248" t="n"/>
      <c r="R26" s="248" t="n"/>
      <c r="S26" s="248" t="n"/>
      <c r="T26" s="79" t="n"/>
      <c r="U26" s="248" t="n"/>
      <c r="V26" s="248" t="n"/>
    </row>
    <row r="27" ht="12.95" customHeight="1" thickTop="1">
      <c r="B27" s="59" t="n"/>
      <c r="C27" s="106" t="n"/>
      <c r="D27" s="107" t="n"/>
      <c r="E27" s="108" t="n"/>
      <c r="F27" s="214" t="n"/>
      <c r="G27" s="214" t="n"/>
      <c r="H27" s="214" t="n"/>
      <c r="K27" s="56" t="n"/>
      <c r="M27" s="254" t="n"/>
      <c r="N27" s="79" t="n"/>
      <c r="O27" s="79" t="n"/>
      <c r="P27" s="79" t="n"/>
      <c r="Q27" s="79" t="n"/>
      <c r="R27" s="248" t="n"/>
      <c r="S27" s="248" t="n"/>
      <c r="T27" s="79" t="n"/>
      <c r="U27" s="248" t="n"/>
      <c r="V27" s="248" t="n"/>
    </row>
    <row r="28" ht="12.95" customHeight="1">
      <c r="B28" s="59" t="n"/>
      <c r="C28" s="112" t="inlineStr">
        <is>
          <t>Air Coil Height Module</t>
        </is>
      </c>
      <c r="D28" s="259" t="n">
        <v>1378.5</v>
      </c>
      <c r="E28" s="137" t="inlineStr">
        <is>
          <t>mm</t>
        </is>
      </c>
      <c r="F28" s="21" t="n"/>
      <c r="K28" s="56" t="n"/>
      <c r="N28" s="251" t="n"/>
      <c r="O28" s="89" t="n"/>
      <c r="P28" s="248" t="n"/>
      <c r="Q28" s="248" t="n"/>
      <c r="R28" s="248" t="n"/>
      <c r="S28" s="248" t="n"/>
      <c r="T28" s="79" t="n"/>
      <c r="U28" s="248" t="n"/>
      <c r="V28" s="248" t="n"/>
    </row>
    <row r="29" ht="12.95" customHeight="1">
      <c r="B29" s="59" t="n"/>
      <c r="C29" s="112" t="inlineStr">
        <is>
          <t>Air Coil Diameter</t>
        </is>
      </c>
      <c r="D29" s="259" t="n">
        <v>918.4</v>
      </c>
      <c r="E29" s="137" t="inlineStr">
        <is>
          <t>mm</t>
        </is>
      </c>
      <c r="K29" s="56" t="n"/>
      <c r="N29" s="251" t="n"/>
      <c r="O29" s="89" t="n"/>
      <c r="P29" s="248" t="n"/>
      <c r="Q29" s="248" t="n"/>
      <c r="R29" s="248" t="n"/>
      <c r="S29" s="248" t="n"/>
      <c r="T29" s="79" t="n"/>
      <c r="U29" s="248" t="n"/>
      <c r="V29" s="248" t="n"/>
    </row>
    <row r="30" ht="12.95" customHeight="1">
      <c r="B30" s="59" t="n"/>
      <c r="C30" s="112" t="inlineStr">
        <is>
          <t>Foundation Diameter</t>
        </is>
      </c>
      <c r="D30" s="259" t="n">
        <v>1868.5</v>
      </c>
      <c r="E30" s="137" t="inlineStr">
        <is>
          <t>mm</t>
        </is>
      </c>
      <c r="K30" s="56" t="n"/>
      <c r="M30" s="254" t="n"/>
      <c r="N30" s="79" t="n"/>
      <c r="O30" s="79" t="n"/>
    </row>
    <row r="31" ht="12.95" customHeight="1">
      <c r="B31" s="59" t="n"/>
      <c r="C31" s="112" t="inlineStr">
        <is>
          <t>Weight per Module</t>
        </is>
      </c>
      <c r="D31" s="259" t="n">
        <v>478.6989794109704</v>
      </c>
      <c r="E31" s="137" t="inlineStr">
        <is>
          <t>kg</t>
        </is>
      </c>
      <c r="K31" s="56" t="n"/>
      <c r="N31" s="251" t="n"/>
      <c r="O31" s="89" t="n"/>
      <c r="P31" s="248" t="n"/>
      <c r="Q31" s="248" t="n"/>
      <c r="R31" s="248" t="n"/>
      <c r="S31" s="248" t="n"/>
      <c r="T31" s="79" t="n"/>
      <c r="U31" s="248" t="n"/>
      <c r="V31" s="248" t="n"/>
    </row>
    <row r="32" ht="12.95" customHeight="1" thickBot="1">
      <c r="B32" s="61" t="n"/>
      <c r="C32" s="112" t="inlineStr">
        <is>
          <t>Total Weight</t>
        </is>
      </c>
      <c r="D32" s="259" t="n">
        <v>514.6989794109704</v>
      </c>
      <c r="E32" s="137" t="inlineStr">
        <is>
          <t>kg</t>
        </is>
      </c>
      <c r="K32" s="56" t="n"/>
      <c r="N32" s="251" t="n"/>
      <c r="O32" s="89" t="n"/>
      <c r="P32" s="248" t="n"/>
      <c r="Q32" s="248" t="n"/>
      <c r="R32" s="248" t="n"/>
      <c r="S32" s="248" t="n"/>
      <c r="T32" s="79" t="n"/>
      <c r="U32" s="248" t="n"/>
      <c r="V32" s="248" t="n"/>
    </row>
    <row r="33" ht="12.95" customHeight="1" thickBot="1" thickTop="1">
      <c r="B33" s="61" t="n"/>
      <c r="C33" s="138" t="n"/>
      <c r="D33" s="263" t="n"/>
      <c r="E33" s="140" t="n"/>
      <c r="G33" s="220" t="inlineStr">
        <is>
          <t>Environment</t>
        </is>
      </c>
      <c r="H33" s="264" t="n"/>
      <c r="I33" s="105" t="n"/>
      <c r="K33" s="56" t="n"/>
      <c r="M33" s="254" t="n"/>
      <c r="N33" s="79" t="n"/>
      <c r="O33" s="79" t="n"/>
      <c r="P33" s="79" t="n"/>
      <c r="Q33" s="79" t="n"/>
      <c r="R33" s="79" t="n"/>
      <c r="S33" s="79" t="n"/>
      <c r="T33" s="79" t="n"/>
      <c r="U33" s="79" t="n"/>
      <c r="V33" s="248" t="n"/>
    </row>
    <row r="34" ht="12.95" customHeight="1" thickBot="1" thickTop="1">
      <c r="B34" s="59" t="n"/>
      <c r="C34" s="76" t="inlineStr">
        <is>
          <t>Total height of the three-phase set (")</t>
        </is>
      </c>
      <c r="D34" s="77">
        <f>'PROPOSTA (PT-BR)'!D34</f>
        <v/>
      </c>
      <c r="E34" s="78" t="inlineStr">
        <is>
          <t>"</t>
        </is>
      </c>
      <c r="G34" s="109" t="n"/>
      <c r="H34" s="110" t="n"/>
      <c r="I34" s="141" t="n"/>
      <c r="J34" s="111" t="n"/>
      <c r="K34" s="56" t="n"/>
      <c r="N34" s="251" t="n"/>
      <c r="O34" s="89" t="n"/>
      <c r="P34" s="248" t="n"/>
      <c r="Q34" s="248" t="n"/>
      <c r="R34" s="248" t="n"/>
      <c r="S34" s="248" t="n"/>
      <c r="T34" s="79" t="n"/>
      <c r="U34" s="248" t="n"/>
      <c r="V34" s="248" t="n"/>
    </row>
    <row r="35" ht="12.95" customHeight="1" thickTop="1">
      <c r="B35" s="59" t="n"/>
      <c r="C35" s="265">
        <f>'PROPOSTA (PT-BR)'!C35</f>
        <v/>
      </c>
      <c r="D35" s="142" t="n"/>
      <c r="E35" s="143" t="n"/>
      <c r="G35" s="114" t="inlineStr">
        <is>
          <t>Installation</t>
        </is>
      </c>
      <c r="I35" s="266">
        <f>P5</f>
        <v/>
      </c>
      <c r="J35" s="144" t="n"/>
      <c r="K35" s="56" t="n"/>
      <c r="N35" s="79" t="n"/>
      <c r="O35" s="79" t="n"/>
      <c r="P35" s="79" t="n"/>
      <c r="Q35" s="79" t="n"/>
      <c r="R35" s="79" t="n"/>
      <c r="S35" s="79" t="n"/>
      <c r="T35" s="79" t="n"/>
      <c r="U35" s="79" t="n"/>
      <c r="V35" s="79" t="n"/>
      <c r="W35" s="79" t="n"/>
      <c r="X35" s="79" t="n"/>
      <c r="Y35" s="79" t="n"/>
    </row>
    <row r="36" ht="12.95" customHeight="1">
      <c r="B36" s="59" t="n"/>
      <c r="C36" s="267" t="n"/>
      <c r="D36" s="58" t="n"/>
      <c r="E36" s="145" t="n"/>
      <c r="G36" s="114" t="inlineStr">
        <is>
          <t>Maximum Altitude</t>
        </is>
      </c>
      <c r="I36" s="22" t="inlineStr">
        <is>
          <t>1000</t>
        </is>
      </c>
      <c r="J36" s="146" t="inlineStr">
        <is>
          <t>manm</t>
        </is>
      </c>
      <c r="K36" s="56" t="n"/>
      <c r="N36" s="251" t="n"/>
      <c r="O36" s="89" t="n"/>
      <c r="P36" s="248" t="n"/>
      <c r="Q36" s="248" t="n"/>
      <c r="R36" s="248" t="n"/>
      <c r="S36" s="248" t="n"/>
      <c r="T36" s="79" t="n"/>
      <c r="U36" s="248" t="n"/>
      <c r="V36" s="248" t="n"/>
    </row>
    <row r="37" ht="12.95" customHeight="1">
      <c r="B37" s="59" t="n"/>
      <c r="C37" s="267" t="n"/>
      <c r="D37" s="58" t="n"/>
      <c r="E37" s="145" t="n"/>
      <c r="G37" s="114" t="inlineStr">
        <is>
          <t>Ambient Temperature</t>
        </is>
      </c>
      <c r="I37" s="266" t="inlineStr">
        <is>
          <t>40</t>
        </is>
      </c>
      <c r="J37" s="146" t="inlineStr">
        <is>
          <t>ºC</t>
        </is>
      </c>
      <c r="K37" s="56" t="n"/>
      <c r="N37" s="251" t="n"/>
      <c r="O37" s="89" t="n"/>
      <c r="P37" s="248" t="n"/>
      <c r="Q37" s="248" t="n"/>
      <c r="R37" s="248" t="n"/>
      <c r="S37" s="248" t="n"/>
      <c r="T37" s="79" t="n"/>
      <c r="U37" s="248" t="n"/>
      <c r="V37" s="248" t="n"/>
    </row>
    <row r="38" ht="12.95" customHeight="1">
      <c r="B38" s="59" t="n"/>
      <c r="C38" s="267" t="n"/>
      <c r="D38" s="58" t="n"/>
      <c r="E38" s="145" t="n"/>
      <c r="G38" s="114" t="inlineStr">
        <is>
          <t>Wind Speed</t>
        </is>
      </c>
      <c r="I38" s="266" t="inlineStr">
        <is>
          <t>120</t>
        </is>
      </c>
      <c r="J38" s="146" t="inlineStr">
        <is>
          <t>km/h</t>
        </is>
      </c>
      <c r="K38" s="56" t="n"/>
      <c r="M38" s="254" t="n"/>
      <c r="N38" s="79" t="n"/>
      <c r="O38" s="79" t="n"/>
      <c r="P38" s="248" t="n"/>
      <c r="Q38" s="248" t="n"/>
      <c r="R38" s="248" t="n"/>
      <c r="S38" s="248" t="n"/>
      <c r="T38" s="79" t="n"/>
      <c r="U38" s="248" t="n"/>
      <c r="V38" s="248" t="n"/>
    </row>
    <row r="39" ht="12.95" customHeight="1" thickBot="1">
      <c r="B39" s="61" t="n"/>
      <c r="C39" s="267" t="n"/>
      <c r="D39" s="58" t="n"/>
      <c r="E39" s="145" t="n"/>
      <c r="G39" s="147" t="n"/>
      <c r="H39" s="148" t="n"/>
      <c r="I39" s="118" t="n"/>
      <c r="J39" s="119" t="n"/>
      <c r="K39" s="56" t="n"/>
      <c r="N39" s="251" t="n"/>
      <c r="O39" s="89" t="n"/>
      <c r="P39" s="248" t="n"/>
      <c r="Q39" s="248" t="n"/>
      <c r="R39" s="248" t="n"/>
      <c r="S39" s="248" t="n"/>
      <c r="T39" s="79" t="n"/>
      <c r="U39" s="248" t="n"/>
      <c r="V39" s="248" t="n"/>
    </row>
    <row r="40" ht="12.95" customHeight="1" thickBot="1" thickTop="1">
      <c r="B40" s="61" t="n"/>
      <c r="C40" s="267" t="n"/>
      <c r="D40" s="58" t="n"/>
      <c r="E40" s="145" t="n"/>
      <c r="F40" s="214" t="n"/>
      <c r="G40" s="214" t="n"/>
      <c r="H40" s="214" t="n"/>
      <c r="K40" s="56" t="n"/>
      <c r="N40" s="251" t="n"/>
      <c r="O40" s="89" t="n"/>
      <c r="P40" s="248" t="n"/>
      <c r="Q40" s="248" t="n"/>
      <c r="R40" s="248" t="n"/>
      <c r="S40" s="248" t="n"/>
      <c r="T40" s="79" t="n"/>
      <c r="U40" s="248" t="n"/>
      <c r="V40" s="248" t="n"/>
    </row>
    <row r="41" ht="12.95" customHeight="1" thickBot="1" thickTop="1">
      <c r="B41" s="61" t="n"/>
      <c r="C41" s="267" t="n"/>
      <c r="D41" s="58" t="n"/>
      <c r="E41" s="145" t="n"/>
      <c r="F41" s="214" t="n"/>
      <c r="G41" s="222" t="inlineStr">
        <is>
          <t>Support information</t>
        </is>
      </c>
      <c r="H41" s="268" t="n"/>
      <c r="I41" s="149" t="n"/>
      <c r="K41" s="56" t="n"/>
      <c r="M41" s="254" t="n"/>
      <c r="N41" s="79" t="n"/>
      <c r="O41" s="79" t="n"/>
      <c r="P41" s="79" t="n"/>
      <c r="Q41" s="79" t="n"/>
      <c r="R41" s="79" t="n"/>
      <c r="S41" s="79" t="n"/>
      <c r="T41" s="79" t="n"/>
      <c r="U41" s="248" t="n"/>
      <c r="V41" s="248" t="n"/>
    </row>
    <row r="42" ht="12.95" customHeight="1" thickTop="1">
      <c r="B42" s="61" t="n"/>
      <c r="C42" s="267" t="n"/>
      <c r="D42" s="58" t="n"/>
      <c r="E42" s="145" t="n"/>
      <c r="F42" s="214" t="n"/>
      <c r="G42" s="150" t="n"/>
      <c r="H42" s="141" t="n"/>
      <c r="I42" s="141" t="n"/>
      <c r="J42" s="111" t="n"/>
      <c r="K42" s="56" t="n"/>
      <c r="N42" s="251" t="n"/>
      <c r="O42" s="89" t="n"/>
      <c r="P42" s="248" t="n"/>
      <c r="Q42" s="248" t="n"/>
      <c r="R42" s="248" t="n"/>
      <c r="S42" s="248" t="n"/>
      <c r="T42" s="79" t="n"/>
      <c r="U42" s="248" t="n"/>
      <c r="V42" s="248" t="n"/>
    </row>
    <row r="43" ht="12.95" customHeight="1">
      <c r="B43" s="61" t="n"/>
      <c r="C43" s="267" t="n"/>
      <c r="D43" s="58" t="n"/>
      <c r="E43" s="145" t="n"/>
      <c r="F43" s="214" t="n"/>
      <c r="G43" s="114" t="inlineStr">
        <is>
          <t>Insulators</t>
        </is>
      </c>
      <c r="H43" s="57" t="n"/>
      <c r="I43" s="49" t="inlineStr">
        <is>
          <t>Não inclusos</t>
        </is>
      </c>
      <c r="J43" s="115" t="n"/>
      <c r="K43" s="56" t="n"/>
      <c r="Q43" s="248" t="n"/>
      <c r="R43" s="248" t="n"/>
      <c r="S43" s="248" t="n"/>
      <c r="T43" s="79" t="n"/>
      <c r="U43" s="248" t="n"/>
      <c r="V43" s="248" t="n"/>
    </row>
    <row r="44" ht="12.95" customHeight="1">
      <c r="B44" s="61" t="n"/>
      <c r="C44" s="267" t="n"/>
      <c r="D44" s="58" t="n"/>
      <c r="E44" s="145" t="n"/>
      <c r="F44" s="214" t="n"/>
      <c r="G44" s="114" t="n"/>
      <c r="H44" s="57" t="n"/>
      <c r="I44" s="269" t="inlineStr">
        <is>
          <t>6 x TR202</t>
        </is>
      </c>
      <c r="J44" s="115" t="n"/>
      <c r="K44" s="56" t="n"/>
      <c r="M44" s="254" t="n"/>
      <c r="N44" s="79" t="n"/>
      <c r="O44" s="79" t="n"/>
      <c r="P44" s="79" t="n"/>
      <c r="Q44" s="248" t="n"/>
      <c r="R44" s="248" t="n"/>
      <c r="S44" s="248" t="n"/>
      <c r="T44" s="79" t="n"/>
      <c r="U44" s="248" t="n"/>
      <c r="V44" s="248" t="n"/>
    </row>
    <row r="45" ht="12.95" customHeight="1">
      <c r="B45" s="61" t="n"/>
      <c r="C45" s="267" t="n"/>
      <c r="D45" s="58" t="n"/>
      <c r="E45" s="145" t="n"/>
      <c r="F45" s="214" t="n"/>
      <c r="G45" s="114" t="n"/>
      <c r="H45" s="57" t="n"/>
      <c r="I45" s="269">
        <f>Q17</f>
        <v/>
      </c>
      <c r="J45" s="115" t="n"/>
      <c r="K45" s="56" t="n"/>
      <c r="N45" s="251" t="n"/>
      <c r="O45" s="89" t="n"/>
      <c r="P45" s="248" t="n"/>
      <c r="Q45" s="248" t="n"/>
      <c r="R45" s="248" t="n"/>
      <c r="S45" s="248" t="n"/>
      <c r="T45" s="79" t="n"/>
      <c r="U45" s="248" t="n"/>
      <c r="V45" s="248" t="n"/>
    </row>
    <row r="46" ht="12.95" customHeight="1">
      <c r="B46" s="61" t="n"/>
      <c r="C46" s="267" t="n"/>
      <c r="D46" s="58" t="n"/>
      <c r="E46" s="145" t="n"/>
      <c r="F46" s="214" t="n"/>
      <c r="G46" s="151" t="n"/>
      <c r="H46" s="57" t="n"/>
      <c r="I46" s="269">
        <f>R17</f>
        <v/>
      </c>
      <c r="J46" s="115" t="n"/>
      <c r="K46" s="56" t="n"/>
      <c r="N46" s="251" t="n"/>
      <c r="O46" s="89" t="n"/>
      <c r="P46" s="248" t="n"/>
      <c r="Q46" s="248" t="n"/>
      <c r="R46" s="248" t="n"/>
      <c r="S46" s="248" t="n"/>
      <c r="T46" s="79" t="n"/>
      <c r="U46" s="248" t="n"/>
      <c r="V46" s="248" t="n"/>
    </row>
    <row r="47" ht="12.95" customHeight="1">
      <c r="B47" s="61" t="n"/>
      <c r="C47" s="267" t="n"/>
      <c r="D47" s="58" t="n"/>
      <c r="E47" s="145" t="n"/>
      <c r="F47" s="214" t="n"/>
      <c r="G47" s="114" t="inlineStr">
        <is>
          <t>Type of Installation</t>
        </is>
      </c>
      <c r="H47" s="214" t="n"/>
      <c r="I47" s="270">
        <f>U11</f>
        <v/>
      </c>
      <c r="J47" s="115" t="n"/>
      <c r="K47" s="56" t="n"/>
      <c r="M47" s="254" t="n"/>
      <c r="N47" s="92" t="n"/>
      <c r="O47" s="92" t="n"/>
      <c r="P47" s="92" t="n"/>
      <c r="Q47" s="248" t="n"/>
      <c r="R47" s="248" t="n"/>
      <c r="S47" s="248" t="n"/>
      <c r="T47" s="79" t="n"/>
      <c r="U47" s="248" t="n"/>
      <c r="V47" s="248" t="n"/>
    </row>
    <row r="48" ht="12.95" customHeight="1" thickBot="1">
      <c r="B48" s="61" t="n"/>
      <c r="C48" s="267" t="n"/>
      <c r="D48" s="58" t="n"/>
      <c r="E48" s="145" t="n"/>
      <c r="F48" s="214" t="n"/>
      <c r="G48" s="117" t="n"/>
      <c r="H48" s="118" t="n"/>
      <c r="I48" s="118" t="n"/>
      <c r="J48" s="119" t="n"/>
      <c r="K48" s="56" t="n"/>
      <c r="N48" s="92" t="n"/>
      <c r="O48" s="92" t="n"/>
      <c r="P48" s="92" t="n"/>
      <c r="Q48" s="248" t="n"/>
      <c r="R48" s="248" t="n"/>
      <c r="S48" s="248" t="n"/>
      <c r="T48" s="79" t="n"/>
      <c r="U48" s="248" t="n"/>
      <c r="V48" s="248" t="n"/>
    </row>
    <row r="49" ht="12.95" customHeight="1" thickTop="1">
      <c r="B49" s="61" t="n"/>
      <c r="C49" s="267" t="n"/>
      <c r="D49" s="58" t="n"/>
      <c r="E49" s="145" t="n"/>
      <c r="F49" s="62" t="n"/>
      <c r="G49" s="214" t="n"/>
      <c r="H49" s="214" t="n"/>
      <c r="K49" s="56" t="n"/>
      <c r="N49" s="92" t="n"/>
      <c r="O49" s="248" t="n"/>
      <c r="P49" s="92" t="n"/>
      <c r="Q49" s="248" t="n"/>
      <c r="R49" s="248" t="n"/>
      <c r="S49" s="248" t="n"/>
      <c r="T49" s="79" t="n"/>
      <c r="U49" s="248" t="n"/>
      <c r="V49" s="248" t="n"/>
    </row>
    <row r="50" ht="12.95" customHeight="1" thickBot="1">
      <c r="B50" s="61" t="n"/>
      <c r="C50" s="271" t="n"/>
      <c r="D50" s="152" t="n"/>
      <c r="E50" s="153" t="n"/>
      <c r="F50" s="62" t="n"/>
      <c r="G50" s="214" t="n"/>
      <c r="H50" s="214" t="n"/>
      <c r="K50" s="56" t="n"/>
      <c r="N50" s="92" t="n"/>
      <c r="O50" s="92" t="n"/>
      <c r="P50" s="92" t="n"/>
      <c r="Q50" s="248" t="n"/>
      <c r="R50" s="248" t="n"/>
      <c r="S50" s="248" t="n"/>
      <c r="T50" s="79" t="n"/>
      <c r="U50" s="248" t="n"/>
      <c r="V50" s="248" t="n"/>
    </row>
    <row r="51" ht="12.95" customHeight="1" thickTop="1">
      <c r="B51" s="61" t="n"/>
      <c r="C51" s="214" t="n"/>
      <c r="D51" s="214" t="n"/>
      <c r="E51" s="214" t="n"/>
      <c r="F51" s="62" t="n"/>
      <c r="G51" s="214" t="n"/>
      <c r="H51" s="154" t="inlineStr">
        <is>
          <t>Package Dimensions</t>
        </is>
      </c>
      <c r="I51" s="155" t="n"/>
      <c r="K51" s="56" t="n"/>
      <c r="N51" s="248" t="n"/>
      <c r="O51" s="248" t="n"/>
      <c r="P51" s="248" t="n"/>
      <c r="Q51" s="248" t="n"/>
      <c r="R51" s="248" t="n"/>
      <c r="S51" s="248" t="n"/>
      <c r="T51" s="79" t="n"/>
      <c r="U51" s="248" t="n"/>
      <c r="V51" s="248" t="n"/>
    </row>
    <row r="52" ht="12.95" customHeight="1" thickBot="1">
      <c r="B52" s="61" t="n"/>
      <c r="C52" s="214" t="n"/>
      <c r="D52" s="214" t="n"/>
      <c r="E52" s="214" t="n"/>
      <c r="F52" s="98" t="n"/>
      <c r="G52" s="214" t="n"/>
      <c r="H52" s="112" t="n"/>
      <c r="I52" s="156" t="n"/>
      <c r="K52" s="56" t="n"/>
      <c r="N52" s="92" t="n"/>
      <c r="O52" s="92" t="n"/>
      <c r="P52" s="92" t="n"/>
      <c r="Q52" s="248" t="n"/>
      <c r="R52" s="248" t="n"/>
      <c r="S52" s="248" t="n"/>
      <c r="T52" s="79" t="n"/>
      <c r="U52" s="248" t="n"/>
      <c r="V52" s="248" t="n"/>
    </row>
    <row r="53" ht="12.95" customHeight="1" thickBot="1" thickTop="1">
      <c r="B53" s="61" t="n"/>
      <c r="C53" s="157" t="inlineStr">
        <is>
          <t>Note</t>
        </is>
      </c>
      <c r="F53" s="214" t="n"/>
      <c r="G53" s="214" t="n"/>
      <c r="H53" s="158" t="inlineStr">
        <is>
          <t>Package Contents</t>
        </is>
      </c>
      <c r="I53" s="113" t="inlineStr">
        <is>
          <t>1 x Air Coil</t>
        </is>
      </c>
      <c r="K53" s="56" t="n"/>
      <c r="N53" s="92" t="n"/>
      <c r="O53" s="92" t="n"/>
      <c r="P53" s="92" t="n"/>
      <c r="Q53" s="248" t="n"/>
      <c r="R53" s="248" t="n"/>
      <c r="S53" s="248" t="n"/>
      <c r="T53" s="79" t="n"/>
      <c r="U53" s="248" t="n"/>
      <c r="V53" s="248" t="n"/>
    </row>
    <row r="54" ht="12.75" customHeight="1" thickTop="1">
      <c r="B54" s="61" t="n"/>
      <c r="C54" s="159" t="inlineStr">
        <is>
          <t>1 - Air Coil color - Ansi 70 Light Gray.</t>
        </is>
      </c>
      <c r="D54" s="160" t="n"/>
      <c r="E54" s="161" t="n"/>
      <c r="F54" s="214" t="n"/>
      <c r="G54" s="214" t="n"/>
      <c r="H54" s="158" t="inlineStr">
        <is>
          <t>L x W x H (cm) :</t>
        </is>
      </c>
      <c r="I54" s="124" t="inlineStr">
        <is>
          <t>918 x 918 x 1378</t>
        </is>
      </c>
      <c r="K54" s="56" t="n"/>
      <c r="M54" s="254" t="n"/>
      <c r="N54" s="248" t="n"/>
      <c r="O54" s="92" t="n"/>
      <c r="P54" s="93" t="n"/>
      <c r="Q54" s="94" t="n"/>
      <c r="R54" s="94" t="n"/>
      <c r="S54" s="94" t="n"/>
      <c r="T54" s="79" t="n"/>
      <c r="U54" s="248" t="n"/>
      <c r="V54" s="248" t="n"/>
    </row>
    <row r="55" ht="12.75" customHeight="1">
      <c r="B55" s="61" t="n"/>
      <c r="C55" s="162" t="inlineStr">
        <is>
          <t>2 - Orientation design for proposal.</t>
        </is>
      </c>
      <c r="E55" s="211" t="n"/>
      <c r="F55" s="214" t="n"/>
      <c r="G55" s="214" t="n"/>
      <c r="H55" s="158" t="inlineStr">
        <is>
          <t>Packing Type:</t>
        </is>
      </c>
      <c r="I55" s="113" t="inlineStr">
        <is>
          <t>Engradado</t>
        </is>
      </c>
      <c r="K55" s="56" t="n"/>
      <c r="N55" s="92" t="n"/>
      <c r="O55" s="92" t="n"/>
      <c r="P55" s="92" t="n"/>
      <c r="Q55" s="248" t="n"/>
      <c r="R55" s="248" t="n"/>
      <c r="S55" s="248" t="n"/>
      <c r="T55" s="79" t="n"/>
      <c r="U55" s="248" t="n"/>
      <c r="V55" s="248" t="n"/>
    </row>
    <row r="56" ht="12.75" customHeight="1">
      <c r="B56" s="61" t="n"/>
      <c r="C56" s="272" t="inlineStr">
        <is>
          <t>3 - Location of the terminals can be modified to meet the customer's specification.</t>
        </is>
      </c>
      <c r="E56" s="273" t="n"/>
      <c r="F56" s="214" t="n"/>
      <c r="G56" s="214" t="n"/>
      <c r="H56" s="158" t="inlineStr">
        <is>
          <t>Gross weight (kg):</t>
        </is>
      </c>
      <c r="I56" s="124" t="n">
        <v>542.9470816624034</v>
      </c>
      <c r="K56" s="56" t="n"/>
      <c r="N56" s="92" t="n"/>
      <c r="O56" s="92" t="n"/>
      <c r="P56" s="92" t="n"/>
      <c r="Q56" s="248" t="n"/>
      <c r="R56" s="248" t="n"/>
      <c r="S56" s="248" t="n"/>
      <c r="T56" s="79" t="n"/>
      <c r="U56" s="248" t="n"/>
      <c r="V56" s="248" t="n"/>
    </row>
    <row r="57" ht="12.75" customHeight="1">
      <c r="B57" s="61" t="n"/>
      <c r="C57" s="274" t="n"/>
      <c r="E57" s="273" t="n"/>
      <c r="G57" s="214" t="n"/>
      <c r="H57" s="158" t="inlineStr">
        <is>
          <t>Number of Packing</t>
        </is>
      </c>
      <c r="I57" s="113">
        <f>N55</f>
        <v/>
      </c>
      <c r="K57" s="56" t="n"/>
      <c r="M57" s="254" t="n"/>
      <c r="N57" s="79" t="n"/>
      <c r="O57" s="92" t="n"/>
      <c r="P57" s="92" t="n"/>
      <c r="Q57" s="248" t="n"/>
      <c r="R57" s="248" t="n"/>
      <c r="S57" s="248" t="n"/>
      <c r="T57" s="79" t="n"/>
      <c r="U57" s="248" t="n"/>
      <c r="V57" s="248" t="n"/>
    </row>
    <row r="58" ht="12.75" customHeight="1" thickBot="1">
      <c r="B58" s="61" t="n"/>
      <c r="C58" s="272" t="inlineStr">
        <is>
          <t>4 - Dimensions in mm</t>
        </is>
      </c>
      <c r="E58" s="273" t="n"/>
      <c r="H58" s="164" t="n"/>
      <c r="I58" s="165" t="n"/>
      <c r="K58" s="56" t="n"/>
      <c r="N58" s="92" t="n"/>
      <c r="O58" s="92" t="n"/>
      <c r="P58" s="92" t="n"/>
      <c r="Q58" s="248" t="n"/>
      <c r="R58" s="248" t="n"/>
      <c r="S58" s="248" t="n"/>
      <c r="T58" s="79" t="n"/>
      <c r="U58" s="248" t="n"/>
      <c r="V58" s="248" t="n"/>
    </row>
    <row r="59" ht="12.75" customHeight="1" thickTop="1">
      <c r="B59" s="61" t="n"/>
      <c r="C59" s="274" t="n"/>
      <c r="E59" s="273" t="n"/>
      <c r="K59" s="56" t="n"/>
      <c r="N59" s="92" t="n"/>
      <c r="O59" s="92" t="n"/>
      <c r="P59" s="92" t="n"/>
      <c r="Q59" s="248" t="n"/>
      <c r="R59" s="248" t="n"/>
      <c r="S59" s="248" t="n"/>
      <c r="T59" s="79" t="n"/>
      <c r="U59" s="248" t="n"/>
      <c r="V59" s="248" t="n"/>
    </row>
    <row r="60" ht="15.75" customHeight="1" thickBot="1">
      <c r="B60" s="61" t="n"/>
      <c r="C60" s="171" t="n"/>
      <c r="D60" s="166" t="n"/>
      <c r="E60" s="167" t="n"/>
      <c r="K60" s="56" t="n"/>
      <c r="M60" s="254" t="n"/>
      <c r="R60" s="248" t="n"/>
      <c r="S60" s="248" t="n"/>
      <c r="T60" s="79" t="n"/>
      <c r="U60" s="248" t="n"/>
      <c r="V60" s="248" t="n"/>
    </row>
    <row r="61" ht="15.75" customHeight="1" thickTop="1">
      <c r="B61" s="59" t="n"/>
      <c r="K61" s="56" t="n"/>
      <c r="N61" s="92" t="n"/>
      <c r="O61" s="92" t="n"/>
      <c r="P61" s="92" t="n"/>
      <c r="Q61" s="248" t="n"/>
      <c r="R61" s="248" t="n"/>
      <c r="S61" s="248" t="n"/>
      <c r="T61" s="79" t="n"/>
      <c r="U61" s="248" t="n"/>
      <c r="V61" s="248" t="n"/>
    </row>
    <row r="62" ht="15" customHeight="1">
      <c r="B62" s="59" t="n"/>
      <c r="K62" s="56" t="n"/>
      <c r="N62" s="92" t="n"/>
      <c r="O62" s="92" t="n"/>
      <c r="P62" s="92" t="n"/>
      <c r="Q62" s="248" t="n"/>
      <c r="R62" s="248" t="n"/>
      <c r="S62" s="248" t="n"/>
      <c r="T62" s="79" t="n"/>
      <c r="U62" s="248" t="n"/>
      <c r="V62" s="248" t="n"/>
    </row>
    <row r="63" ht="12.75" customHeight="1">
      <c r="B63" s="59" t="n"/>
      <c r="J63" s="168" t="inlineStr">
        <is>
          <t>ID:</t>
        </is>
      </c>
      <c r="K63" s="169" t="n"/>
      <c r="M63" s="254" t="n"/>
      <c r="N63" s="79" t="n"/>
      <c r="O63" s="79" t="n"/>
      <c r="R63" s="248" t="n"/>
      <c r="S63" s="248" t="n"/>
      <c r="T63" s="79" t="n"/>
      <c r="U63" s="248" t="n"/>
      <c r="V63" s="248" t="n"/>
    </row>
    <row r="64" ht="15" customHeight="1">
      <c r="B64" s="74" t="n"/>
      <c r="C64" s="73" t="n"/>
      <c r="D64" s="73" t="n"/>
      <c r="E64" s="73" t="n"/>
      <c r="F64" s="73" t="n"/>
      <c r="G64" s="73" t="n"/>
      <c r="H64" s="73" t="n"/>
      <c r="I64" s="73" t="n"/>
      <c r="J64" s="63" t="inlineStr">
        <is>
          <t>Date:</t>
        </is>
      </c>
      <c r="K64" s="75">
        <f>TODAY()</f>
        <v/>
      </c>
      <c r="N64" s="251" t="n"/>
      <c r="O64" s="89" t="n"/>
      <c r="R64" s="248" t="n"/>
      <c r="S64" s="248" t="n"/>
      <c r="T64" s="79" t="n"/>
      <c r="U64" s="248" t="n"/>
      <c r="V64" s="248" t="n"/>
    </row>
    <row r="65" ht="15.75" customHeight="1" thickBot="1">
      <c r="B65" s="226" t="inlineStr">
        <is>
          <t xml:space="preserve">Commercial +55 41 3167-4000 or 4002                    Engineering +55 41 3167-4016        </t>
        </is>
      </c>
      <c r="E65" s="224" t="inlineStr">
        <is>
          <t>www.bree.com.br                           reativos@bree.com.br</t>
        </is>
      </c>
      <c r="H65" s="229" t="inlineStr">
        <is>
          <t>Street Pref. Domingos Mocelin Neto, 157                                                  Zip Code 83420-000    Quatro Barras - PR</t>
        </is>
      </c>
      <c r="K65" s="230" t="n"/>
      <c r="N65" s="251" t="n"/>
      <c r="O65" s="251" t="n"/>
    </row>
    <row r="66" ht="15" customHeight="1">
      <c r="B66" s="227" t="n"/>
      <c r="K66" s="230" t="n"/>
      <c r="T66" s="79" t="n"/>
      <c r="U66" s="79" t="n"/>
    </row>
    <row r="67" ht="15" customHeight="1" thickBot="1">
      <c r="B67" s="228" t="n"/>
      <c r="C67" s="225" t="n"/>
      <c r="D67" s="225" t="n"/>
      <c r="E67" s="225" t="n"/>
      <c r="F67" s="225" t="n"/>
      <c r="G67" s="225" t="n"/>
      <c r="H67" s="225" t="n"/>
      <c r="I67" s="225" t="n"/>
      <c r="J67" s="225" t="n"/>
      <c r="K67" s="231" t="n"/>
      <c r="Q67" s="251" t="n"/>
      <c r="T67" s="79" t="n"/>
      <c r="U67" s="79" t="n"/>
      <c r="V67" s="251" t="n"/>
      <c r="W67" s="251" t="n"/>
      <c r="X67" s="251" t="n"/>
      <c r="Y67" s="251" t="n"/>
      <c r="Z67" s="251" t="n"/>
      <c r="AA67" s="251" t="n"/>
      <c r="AB67" s="251" t="n"/>
      <c r="AC67" s="251" t="n"/>
      <c r="AD67" s="251" t="n"/>
    </row>
    <row r="68" ht="15" customHeight="1">
      <c r="Q68" s="95" t="n"/>
      <c r="T68" s="79" t="n"/>
      <c r="U68" s="79" t="n"/>
      <c r="V68" s="251" t="n"/>
      <c r="W68" s="251" t="n"/>
      <c r="X68" s="251" t="n"/>
      <c r="Y68" s="251" t="n"/>
      <c r="Z68" s="251" t="n"/>
      <c r="AA68" s="251" t="n"/>
      <c r="AB68" s="251" t="n"/>
      <c r="AC68" s="251" t="n"/>
      <c r="AD68" s="251" t="n"/>
    </row>
    <row r="69" ht="16.5" customHeight="1">
      <c r="Q69" s="251" t="n"/>
      <c r="T69" s="79" t="n"/>
      <c r="U69" s="79" t="n"/>
      <c r="V69" s="251" t="n"/>
      <c r="W69" s="251" t="n"/>
      <c r="X69" s="251" t="n"/>
      <c r="Y69" s="251" t="n"/>
      <c r="Z69" s="251" t="n"/>
      <c r="AA69" s="251" t="n"/>
      <c r="AB69" s="251" t="n"/>
      <c r="AC69" s="251" t="n"/>
      <c r="AD69" s="251" t="n"/>
    </row>
    <row r="70" ht="12.75" customHeight="1">
      <c r="Q70" s="251" t="n"/>
      <c r="T70" s="79" t="n"/>
      <c r="U70" s="79" t="n"/>
      <c r="V70" s="251" t="n"/>
      <c r="W70" s="251" t="n"/>
      <c r="X70" s="251" t="n"/>
      <c r="Y70" s="251" t="n"/>
      <c r="Z70" s="251" t="n"/>
      <c r="AA70" s="251" t="n"/>
      <c r="AB70" s="251" t="n"/>
      <c r="AC70" s="251" t="n"/>
      <c r="AD70" s="251" t="n"/>
    </row>
    <row r="71" ht="12.75" customHeight="1">
      <c r="Q71" s="251" t="n"/>
      <c r="T71" s="79" t="n"/>
      <c r="U71" s="79" t="n"/>
      <c r="V71" s="251" t="n"/>
      <c r="W71" s="251" t="n"/>
      <c r="X71" s="251" t="n"/>
      <c r="Y71" s="251" t="n"/>
      <c r="Z71" s="251" t="n"/>
      <c r="AA71" s="251" t="n"/>
      <c r="AB71" s="251" t="n"/>
      <c r="AC71" s="251" t="n"/>
      <c r="AD71" s="251" t="n"/>
    </row>
    <row r="72" ht="16.5" customHeight="1">
      <c r="Q72" s="251" t="n"/>
      <c r="T72" s="79" t="n"/>
      <c r="U72" s="79" t="n"/>
      <c r="V72" s="251" t="n"/>
      <c r="W72" s="251" t="n"/>
      <c r="X72" s="251" t="n"/>
      <c r="Y72" s="251" t="n"/>
      <c r="Z72" s="251" t="n"/>
      <c r="AA72" s="251" t="n"/>
      <c r="AB72" s="251" t="n"/>
      <c r="AC72" s="251" t="n"/>
      <c r="AD72" s="251" t="n"/>
    </row>
    <row r="73" ht="16.5" customHeight="1">
      <c r="Q73" s="275" t="n"/>
      <c r="T73" s="79" t="n"/>
      <c r="U73" s="79" t="n"/>
      <c r="V73" s="251" t="n"/>
      <c r="W73" s="251" t="n"/>
      <c r="X73" s="251" t="n"/>
      <c r="Y73" s="251" t="n"/>
      <c r="Z73" s="251" t="n"/>
      <c r="AA73" s="251" t="n"/>
      <c r="AB73" s="251" t="n"/>
      <c r="AC73" s="251" t="n"/>
      <c r="AD73" s="251" t="n"/>
    </row>
    <row r="74" ht="15" customHeight="1">
      <c r="Q74" s="97" t="n"/>
      <c r="T74" s="79" t="n"/>
      <c r="U74" s="79" t="n"/>
    </row>
    <row r="75" ht="15" customHeight="1">
      <c r="Q75" s="97" t="n"/>
      <c r="T75" s="79" t="n"/>
      <c r="U75" s="79" t="n"/>
      <c r="V75" s="258" t="n"/>
      <c r="W75" s="258" t="n"/>
      <c r="X75" s="258" t="n"/>
      <c r="Y75" s="258" t="n"/>
      <c r="Z75" s="258" t="n"/>
      <c r="AA75" s="258" t="n"/>
      <c r="AB75" s="258" t="n"/>
      <c r="AC75" s="258" t="n"/>
      <c r="AD75" s="258" t="n"/>
    </row>
    <row r="76" ht="15" customHeight="1">
      <c r="Q76" s="97" t="n"/>
      <c r="T76" s="79" t="n"/>
      <c r="U76" s="79" t="n"/>
      <c r="V76" s="260" t="n"/>
      <c r="W76" s="260" t="n"/>
      <c r="X76" s="260" t="n"/>
      <c r="Y76" s="260" t="n"/>
      <c r="Z76" s="260" t="n"/>
      <c r="AA76" s="260" t="n"/>
      <c r="AB76" s="260" t="n"/>
      <c r="AC76" s="260" t="n"/>
      <c r="AD76" s="260" t="n"/>
    </row>
    <row r="77" ht="15" customHeight="1">
      <c r="C77" s="80" t="n"/>
      <c r="D77" s="170" t="n"/>
      <c r="E77" s="81" t="n"/>
      <c r="F77" s="81" t="n"/>
      <c r="G77" s="81" t="n"/>
      <c r="H77" s="81" t="n"/>
      <c r="I77" s="81" t="n"/>
      <c r="J77" s="82" t="n"/>
      <c r="K77" s="83" t="n"/>
      <c r="Q77" s="97" t="n"/>
      <c r="T77" s="79" t="n"/>
      <c r="U77" s="79" t="n"/>
    </row>
    <row r="78" ht="15" customHeight="1">
      <c r="C78" s="80" t="n"/>
      <c r="D78" s="170"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19" t="n"/>
    </row>
    <row r="100">
      <c r="I100" s="210" t="n"/>
      <c r="J100" s="210" t="n"/>
    </row>
    <row r="101">
      <c r="I101" s="210" t="n"/>
      <c r="J101" s="210" t="n"/>
    </row>
    <row r="102">
      <c r="I102" s="210" t="n"/>
      <c r="J102" s="210" t="n"/>
    </row>
    <row r="103">
      <c r="I103" s="210" t="n"/>
      <c r="J103" s="210" t="n"/>
    </row>
    <row r="104">
      <c r="I104" s="210" t="n"/>
      <c r="J104" s="210" t="n"/>
    </row>
    <row r="105">
      <c r="I105" s="210" t="n"/>
      <c r="J105" s="210" t="n"/>
    </row>
    <row r="106">
      <c r="I106" s="210" t="n"/>
      <c r="J106" s="210" t="n"/>
    </row>
    <row r="107">
      <c r="I107" s="210" t="n"/>
      <c r="J107" s="210" t="n"/>
    </row>
    <row r="108">
      <c r="I108" s="210" t="n"/>
      <c r="J108" s="210" t="n"/>
    </row>
    <row r="109">
      <c r="I109" s="210" t="n"/>
      <c r="J109" s="210" t="n"/>
    </row>
    <row r="110">
      <c r="I110" s="210" t="n"/>
      <c r="J110" s="210" t="n"/>
    </row>
    <row r="111">
      <c r="I111" s="210" t="n"/>
      <c r="J111" s="210" t="n"/>
    </row>
    <row r="112">
      <c r="I112" s="210" t="n"/>
      <c r="J112" s="210" t="n"/>
    </row>
    <row r="113">
      <c r="I113" s="210" t="n"/>
      <c r="J113" s="210" t="n"/>
    </row>
    <row r="114">
      <c r="I114" s="210" t="n"/>
      <c r="J114" s="210" t="n"/>
    </row>
    <row r="115">
      <c r="I115" s="210" t="n"/>
      <c r="J115" s="210" t="n"/>
    </row>
    <row r="116">
      <c r="H116" s="232" t="n"/>
    </row>
    <row r="117"/>
    <row r="118"/>
    <row r="119"/>
    <row r="120"/>
    <row r="121"/>
    <row r="122"/>
    <row r="123"/>
    <row r="124"/>
    <row r="125"/>
    <row r="126"/>
    <row r="127"/>
    <row r="128"/>
    <row r="129"/>
    <row r="130"/>
    <row r="131"/>
  </sheetData>
  <mergeCells count="31">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4:M5"/>
    <mergeCell ref="M7:M8"/>
    <mergeCell ref="M10:M11"/>
    <mergeCell ref="M13:M14"/>
    <mergeCell ref="M19:M22"/>
    <mergeCell ref="M24:M25"/>
    <mergeCell ref="M27:M28"/>
    <mergeCell ref="M30:M31"/>
    <mergeCell ref="M33:M36"/>
  </mergeCells>
  <conditionalFormatting sqref="T7:Z7">
    <cfRule type="expression" priority="75" dxfId="0">
      <formula>#REF!=1</formula>
    </cfRule>
  </conditionalFormatting>
  <conditionalFormatting sqref="Q49:R49">
    <cfRule type="expression" priority="74" dxfId="0">
      <formula>#REF!=1</formula>
    </cfRule>
  </conditionalFormatting>
  <conditionalFormatting sqref="N51:Q51">
    <cfRule type="expression" priority="7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B1" sqref="B1:K1048576"/>
    </sheetView>
  </sheetViews>
  <sheetFormatPr baseColWidth="8" defaultColWidth="9.140625" defaultRowHeight="12.75"/>
  <cols>
    <col width="9.140625" customWidth="1" style="214" min="1" max="1"/>
    <col width="5.7109375" customWidth="1" style="210" min="2" max="2"/>
    <col width="27.85546875" bestFit="1" customWidth="1" style="210" min="3" max="3"/>
    <col width="7.7109375" customWidth="1" style="210" min="4" max="4"/>
    <col width="9" customWidth="1" style="210" min="5" max="5"/>
    <col width="7.140625" bestFit="1" customWidth="1" style="210" min="6" max="6"/>
    <col width="15.85546875" customWidth="1" style="210" min="7" max="7"/>
    <col width="20" customWidth="1" style="210" min="8" max="8"/>
    <col width="13.28515625" customWidth="1" style="214" min="9" max="9"/>
    <col width="5.140625" bestFit="1" customWidth="1" style="214" min="10" max="10"/>
    <col width="10.7109375" bestFit="1" customWidth="1" style="214" min="11" max="11"/>
    <col width="9.140625" customWidth="1" style="214" min="12" max="12"/>
    <col width="17.42578125" customWidth="1" style="248" min="13" max="13"/>
    <col width="39.85546875" bestFit="1" customWidth="1" style="249" min="14" max="14"/>
    <col width="37.5703125" bestFit="1" customWidth="1" style="249" min="15" max="15"/>
    <col width="35.7109375" bestFit="1" customWidth="1" style="249" min="16" max="16"/>
    <col width="43.5703125" bestFit="1" customWidth="1" style="249" min="17" max="17"/>
    <col width="33.85546875" bestFit="1" customWidth="1" style="249" min="18" max="18"/>
    <col width="37.85546875" bestFit="1" customWidth="1" style="249" min="19" max="19"/>
    <col width="42.42578125" bestFit="1" customWidth="1" style="249" min="20" max="20"/>
    <col width="33.85546875" bestFit="1" customWidth="1" style="249" min="21" max="21"/>
    <col width="42.28515625" bestFit="1" customWidth="1" style="249" min="22" max="22"/>
    <col width="41.7109375" bestFit="1" customWidth="1" style="249" min="23" max="23"/>
    <col width="45.28515625" bestFit="1" customWidth="1" style="249" min="24" max="24"/>
    <col width="42.42578125" bestFit="1" customWidth="1" style="249" min="25" max="25"/>
    <col width="15.140625" bestFit="1" customWidth="1" style="249" min="26" max="26"/>
    <col width="24" bestFit="1" customWidth="1" style="249" min="27" max="27"/>
    <col width="23.28515625" customWidth="1" style="249" min="28" max="28"/>
    <col width="20.85546875" bestFit="1" customWidth="1" style="249" min="29" max="29"/>
    <col width="25.7109375" bestFit="1" customWidth="1" style="249" min="30" max="30"/>
    <col width="12.5703125" bestFit="1" customWidth="1" style="214" min="31" max="31"/>
    <col width="9.140625" customWidth="1" style="214" min="32" max="16384"/>
  </cols>
  <sheetData>
    <row r="1" ht="13.5" customHeight="1" thickBot="1">
      <c r="M1" s="250" t="n"/>
      <c r="N1" s="248" t="n"/>
      <c r="O1" s="248" t="n"/>
      <c r="P1" s="248" t="n"/>
      <c r="Q1" s="248" t="n"/>
      <c r="R1" s="248" t="n"/>
      <c r="S1" s="248" t="n"/>
      <c r="T1" s="248" t="n"/>
      <c r="U1" s="248" t="n"/>
      <c r="V1" s="248" t="n"/>
    </row>
    <row r="2" ht="15" customHeight="1">
      <c r="B2" s="66" t="n"/>
      <c r="C2" s="67" t="n"/>
      <c r="D2" s="67" t="n"/>
      <c r="E2" s="67" t="n"/>
      <c r="F2" s="67" t="n"/>
      <c r="G2" s="67" t="n"/>
      <c r="H2" s="67" t="n"/>
      <c r="I2" s="68" t="n"/>
      <c r="J2" s="68" t="n"/>
      <c r="K2" s="65" t="n"/>
      <c r="M2" s="250" t="inlineStr">
        <is>
          <t>RFH-26,3MH-145A</t>
        </is>
      </c>
      <c r="N2" s="248" t="inlineStr">
        <is>
          <t>1</t>
        </is>
      </c>
      <c r="O2" s="248" t="n"/>
      <c r="P2" s="248" t="n"/>
      <c r="Q2" s="248" t="n"/>
      <c r="R2" s="248" t="n"/>
      <c r="S2" s="248" t="n"/>
      <c r="T2" s="79" t="n"/>
      <c r="U2" s="248" t="n"/>
      <c r="V2" s="248" t="n"/>
    </row>
    <row r="3" ht="21" customHeight="1">
      <c r="B3" s="69" t="n"/>
      <c r="C3" s="213">
        <f>"Proposta Técnica para Reator Núcleo de Aire"&amp;" "&amp;W2</f>
        <v/>
      </c>
      <c r="J3" s="70" t="n"/>
      <c r="K3" s="71" t="n"/>
      <c r="M3" s="251" t="n"/>
      <c r="N3" s="248" t="n"/>
      <c r="O3" s="248" t="n"/>
      <c r="P3" s="248" t="n"/>
      <c r="Q3" s="248" t="n"/>
      <c r="R3" s="248" t="n"/>
      <c r="S3" s="248" t="n"/>
      <c r="T3" s="79" t="n"/>
      <c r="U3" s="248" t="n"/>
      <c r="V3" s="248" t="n"/>
    </row>
    <row r="4" ht="12.95" customHeight="1">
      <c r="B4" s="69" t="n"/>
      <c r="C4" s="72" t="inlineStr">
        <is>
          <t>Nossa Referência:</t>
        </is>
      </c>
      <c r="D4" s="252" t="inlineStr">
        <is>
          <t>None</t>
        </is>
      </c>
      <c r="E4" s="64" t="n"/>
      <c r="F4" s="72" t="inlineStr">
        <is>
          <t>Cliente:</t>
        </is>
      </c>
      <c r="G4" s="253" t="inlineStr">
        <is>
          <t>GE</t>
        </is>
      </c>
      <c r="J4" s="70" t="n"/>
      <c r="K4" s="71" t="n"/>
      <c r="M4" s="254" t="n"/>
      <c r="N4" s="79" t="n"/>
      <c r="O4" s="79" t="n"/>
      <c r="P4" s="79" t="n"/>
      <c r="Q4" s="79" t="n"/>
      <c r="R4" s="79" t="n"/>
      <c r="S4" s="79" t="n"/>
      <c r="T4" s="79" t="n"/>
      <c r="U4" s="248" t="n"/>
      <c r="V4" s="248" t="n"/>
    </row>
    <row r="5" ht="12.95" customHeight="1">
      <c r="B5" s="69" t="n"/>
      <c r="C5" s="218">
        <f>(N2)&amp;" Reator(es), Tipo "&amp;(M2)</f>
        <v/>
      </c>
      <c r="J5" s="70" t="n"/>
      <c r="K5" s="71" t="n"/>
      <c r="N5" s="251" t="n"/>
      <c r="O5" s="251" t="n"/>
      <c r="P5" s="248" t="n"/>
      <c r="Q5" s="248" t="n"/>
      <c r="R5" s="248" t="n"/>
      <c r="S5" s="248" t="n"/>
      <c r="T5" s="79" t="n"/>
      <c r="U5" s="248" t="n"/>
      <c r="V5" s="248" t="n"/>
    </row>
    <row r="6" ht="12.95" customHeight="1" thickBot="1">
      <c r="B6" s="59" t="n"/>
      <c r="K6" s="56" t="n"/>
      <c r="M6" s="251" t="n"/>
      <c r="N6" s="251" t="n"/>
      <c r="O6" s="251" t="n"/>
      <c r="P6" s="248" t="n"/>
      <c r="Q6" s="248" t="n"/>
      <c r="R6" s="248" t="n"/>
      <c r="S6" s="248" t="n"/>
      <c r="T6" s="79" t="n"/>
      <c r="U6" s="248" t="n"/>
      <c r="V6" s="248" t="n"/>
    </row>
    <row r="7" ht="12.95" customHeight="1" thickBot="1" thickTop="1">
      <c r="B7" s="59" t="n"/>
      <c r="C7" s="102" t="inlineStr">
        <is>
          <t xml:space="preserve">Características elétricas </t>
        </is>
      </c>
      <c r="G7" s="103" t="inlineStr">
        <is>
          <t>Ensaios Elétricos em Fábrica</t>
        </is>
      </c>
      <c r="H7" s="104" t="n"/>
      <c r="I7" s="105" t="n"/>
      <c r="K7" s="56" t="n"/>
      <c r="M7" s="254" t="n"/>
      <c r="N7" s="79" t="n"/>
      <c r="O7" s="79" t="n"/>
      <c r="P7" s="79" t="n"/>
      <c r="Q7" s="79" t="n"/>
      <c r="R7" s="79" t="n"/>
      <c r="S7" s="79" t="n"/>
      <c r="T7" s="79" t="n"/>
      <c r="U7" s="79" t="n"/>
      <c r="V7" s="79" t="n"/>
      <c r="W7" s="79" t="n"/>
      <c r="X7" s="79" t="n"/>
      <c r="Y7" s="79" t="n"/>
      <c r="Z7" s="79" t="n"/>
      <c r="AA7" s="79" t="n"/>
      <c r="AB7" s="79" t="n"/>
      <c r="AC7" s="79" t="n"/>
    </row>
    <row r="8" ht="12.95" customHeight="1" thickTop="1">
      <c r="B8" s="59" t="n"/>
      <c r="C8" s="106" t="n"/>
      <c r="D8" s="107" t="n"/>
      <c r="E8" s="108" t="n"/>
      <c r="G8" s="109" t="n"/>
      <c r="H8" s="110" t="n"/>
      <c r="I8" s="110" t="n"/>
      <c r="J8" s="111" t="n"/>
      <c r="K8" s="56" t="n"/>
      <c r="N8" s="251" t="n"/>
      <c r="O8" s="89" t="n"/>
      <c r="P8" s="248" t="n"/>
      <c r="Q8" s="248" t="n"/>
      <c r="R8" s="248" t="n"/>
      <c r="S8" s="248" t="n"/>
      <c r="T8" s="79" t="n"/>
      <c r="U8" s="248" t="n"/>
      <c r="V8" s="248" t="n"/>
    </row>
    <row r="9" ht="12.95" customHeight="1">
      <c r="B9" s="59" t="n"/>
      <c r="C9" s="112" t="inlineStr">
        <is>
          <t>Indutância Nominal</t>
        </is>
      </c>
      <c r="D9" s="255" t="n">
        <v>26.3</v>
      </c>
      <c r="E9" s="113" t="inlineStr">
        <is>
          <t>mH</t>
        </is>
      </c>
      <c r="G9" s="114" t="inlineStr">
        <is>
          <t>Norma Aplicável</t>
        </is>
      </c>
      <c r="H9" s="256" t="inlineStr">
        <is>
          <t>ABNT NBR 5356-06</t>
        </is>
      </c>
      <c r="I9" s="210" t="n"/>
      <c r="J9" s="115" t="n"/>
      <c r="K9" s="56" t="n"/>
      <c r="N9" s="251" t="n"/>
      <c r="O9" s="89" t="n"/>
      <c r="P9" s="248" t="n"/>
      <c r="Q9" s="248" t="n"/>
      <c r="R9" s="248" t="n"/>
      <c r="S9" s="248" t="n"/>
      <c r="T9" s="79" t="n"/>
      <c r="U9" s="248" t="n"/>
      <c r="V9" s="248" t="n"/>
    </row>
    <row r="10" ht="12.95" customHeight="1">
      <c r="B10" s="59" t="n"/>
      <c r="C10" s="112" t="inlineStr">
        <is>
          <t>Impedância Nominal</t>
        </is>
      </c>
      <c r="D10" s="255" t="n">
        <v>9.914574</v>
      </c>
      <c r="E10" s="257" t="inlineStr">
        <is>
          <t>Ω</t>
        </is>
      </c>
      <c r="G10" s="114" t="inlineStr">
        <is>
          <t>→ Visual e dimensional.</t>
        </is>
      </c>
      <c r="H10" s="21" t="n"/>
      <c r="I10" s="210" t="n"/>
      <c r="J10" s="115" t="n"/>
      <c r="K10" s="56" t="n"/>
      <c r="M10" s="254" t="n"/>
      <c r="N10" s="79" t="n"/>
      <c r="O10" s="79" t="n"/>
      <c r="P10" s="79" t="n"/>
      <c r="Q10" s="79" t="n"/>
      <c r="R10" s="79" t="n"/>
      <c r="S10" s="79" t="n"/>
      <c r="T10" s="79" t="n"/>
      <c r="U10" s="258" t="n"/>
      <c r="V10" s="258" t="n"/>
      <c r="W10" s="258" t="n"/>
      <c r="X10" s="258" t="n"/>
      <c r="Y10" s="258" t="n"/>
      <c r="Z10" s="258" t="n"/>
      <c r="AA10" s="258" t="n"/>
      <c r="AB10" s="258" t="n"/>
    </row>
    <row r="11" ht="12.95" customHeight="1">
      <c r="B11" s="59" t="n"/>
      <c r="C11" s="112" t="inlineStr">
        <is>
          <t>Tensão do Sistema</t>
        </is>
      </c>
      <c r="D11" s="259" t="inlineStr">
        <is>
          <t>34.5</t>
        </is>
      </c>
      <c r="E11" s="113" t="inlineStr">
        <is>
          <t>kV</t>
        </is>
      </c>
      <c r="G11" s="114" t="inlineStr">
        <is>
          <t>→ Medição de resistência ôhmica do enrolamento.</t>
        </is>
      </c>
      <c r="H11" s="21" t="n"/>
      <c r="I11" s="210" t="n"/>
      <c r="J11" s="115" t="n"/>
      <c r="K11" s="56" t="n"/>
      <c r="N11" s="251" t="n"/>
      <c r="O11" s="89" t="n"/>
      <c r="P11" s="248" t="n"/>
      <c r="Q11" s="248" t="n"/>
      <c r="U11" s="260" t="n"/>
      <c r="V11" s="260" t="n"/>
      <c r="W11" s="260" t="n"/>
      <c r="X11" s="260" t="n"/>
      <c r="Y11" s="260" t="n"/>
      <c r="Z11" s="260" t="n"/>
      <c r="AA11" s="260" t="n"/>
      <c r="AB11" s="260" t="n"/>
    </row>
    <row r="12" ht="12.95" customHeight="1">
      <c r="B12" s="59" t="n"/>
      <c r="C12" s="112" t="inlineStr">
        <is>
          <t xml:space="preserve">Nível de Isolamento Entre Terminais (NBI) </t>
        </is>
      </c>
      <c r="D12" s="259" t="n">
        <v>250</v>
      </c>
      <c r="E12" s="113" t="inlineStr">
        <is>
          <t>kVp</t>
        </is>
      </c>
      <c r="G12" s="114" t="inlineStr">
        <is>
          <t>→ Medição da reatância.</t>
        </is>
      </c>
      <c r="H12" s="21" t="n"/>
      <c r="I12" s="210" t="n"/>
      <c r="J12" s="115" t="n"/>
      <c r="K12" s="56" t="n"/>
      <c r="N12" s="251" t="n"/>
      <c r="O12" s="89" t="n"/>
      <c r="P12" s="248" t="n"/>
      <c r="Q12" s="248" t="n"/>
      <c r="R12" s="248" t="n"/>
      <c r="S12" s="248" t="n"/>
      <c r="T12" s="79" t="n"/>
      <c r="U12" s="248" t="n"/>
      <c r="V12" s="248" t="n"/>
    </row>
    <row r="13" ht="12.95" customHeight="1">
      <c r="B13" s="59" t="n"/>
      <c r="C13" s="112" t="inlineStr">
        <is>
          <t>Frequência</t>
        </is>
      </c>
      <c r="D13" s="259" t="inlineStr">
        <is>
          <t>60</t>
        </is>
      </c>
      <c r="E13" s="113" t="inlineStr">
        <is>
          <t>Hz</t>
        </is>
      </c>
      <c r="F13" s="214" t="n"/>
      <c r="G13" s="114" t="inlineStr">
        <is>
          <t>→ Medição de perdas à temperatura ambiente.</t>
        </is>
      </c>
      <c r="H13" s="21" t="n"/>
      <c r="I13" s="210" t="n"/>
      <c r="J13" s="115" t="n"/>
      <c r="K13" s="56" t="n"/>
      <c r="M13" s="254" t="n"/>
      <c r="N13" s="79" t="n"/>
      <c r="O13" s="79" t="n"/>
      <c r="P13" s="79" t="n"/>
      <c r="Q13" s="79" t="n"/>
      <c r="R13" s="79" t="n"/>
      <c r="S13" s="79" t="n"/>
      <c r="T13" s="79" t="n"/>
      <c r="U13" s="79" t="n"/>
    </row>
    <row r="14" ht="12.95" customHeight="1">
      <c r="B14" s="59" t="n"/>
      <c r="C14" s="112" t="inlineStr">
        <is>
          <t>Frequência de Sintonia</t>
        </is>
      </c>
      <c r="D14" s="259" t="inlineStr"/>
      <c r="E14" s="113" t="inlineStr">
        <is>
          <t>Hz</t>
        </is>
      </c>
      <c r="F14" s="214" t="n"/>
      <c r="G14" s="114" t="inlineStr">
        <is>
          <t>→ Medição da indutância e do fator de qualidade na frequência de sintonia.</t>
        </is>
      </c>
      <c r="I14" s="210" t="n"/>
      <c r="J14" s="115" t="n"/>
      <c r="K14" s="56" t="n"/>
      <c r="N14" s="248" t="n"/>
      <c r="O14" s="248" t="n"/>
      <c r="P14" s="79" t="n"/>
      <c r="Q14" s="248" t="n"/>
      <c r="R14" s="248" t="n"/>
    </row>
    <row r="15" ht="12.95" customHeight="1" thickBot="1">
      <c r="B15" s="59" t="n"/>
      <c r="C15" s="112" t="inlineStr">
        <is>
          <t>Corrente Nominal</t>
        </is>
      </c>
      <c r="D15" s="259" t="inlineStr">
        <is>
          <t>145</t>
        </is>
      </c>
      <c r="E15" s="113" t="inlineStr">
        <is>
          <t>A</t>
        </is>
      </c>
      <c r="F15" s="214" t="n"/>
      <c r="G15" s="117" t="n"/>
      <c r="H15" s="118" t="n"/>
      <c r="I15" s="118" t="n"/>
      <c r="J15" s="119" t="n"/>
      <c r="K15" s="56" t="n"/>
      <c r="N15" s="251" t="n"/>
      <c r="O15" s="89" t="n"/>
      <c r="P15" s="248" t="n"/>
      <c r="Q15" s="248" t="n"/>
      <c r="R15" s="248" t="n"/>
      <c r="S15" s="248" t="n"/>
      <c r="T15" s="79" t="n"/>
      <c r="U15" s="248" t="n"/>
      <c r="V15" s="248" t="n"/>
    </row>
    <row r="16" ht="12.95" customHeight="1" thickBot="1" thickTop="1">
      <c r="B16" s="59" t="n"/>
      <c r="C16" s="112" t="inlineStr">
        <is>
          <t>Corrente de Curto-circuito Térmica / Duração</t>
        </is>
      </c>
      <c r="D16" s="259" t="inlineStr">
        <is>
          <t>3.2 / 1</t>
        </is>
      </c>
      <c r="E16" s="113" t="inlineStr">
        <is>
          <t>kA/s</t>
        </is>
      </c>
      <c r="K16" s="56" t="n"/>
      <c r="M16" s="254" t="n"/>
      <c r="N16" s="79" t="n"/>
      <c r="O16" s="79" t="n"/>
      <c r="P16" s="79" t="n"/>
      <c r="Q16" s="248" t="n"/>
      <c r="R16" s="248" t="n"/>
      <c r="S16" s="248" t="n"/>
      <c r="T16" s="79" t="n"/>
      <c r="U16" s="248" t="n"/>
      <c r="V16" s="248" t="n"/>
    </row>
    <row r="17" ht="12.95" customHeight="1" thickBot="1" thickTop="1">
      <c r="B17" s="59" t="n"/>
      <c r="C17" s="112" t="inlineStr">
        <is>
          <t>Corrente de Curto-circuito Dinâmica</t>
        </is>
      </c>
      <c r="D17" s="259" t="inlineStr">
        <is>
          <t>8.16</t>
        </is>
      </c>
      <c r="E17" s="113" t="inlineStr">
        <is>
          <t>kAp</t>
        </is>
      </c>
      <c r="F17" s="214" t="n"/>
      <c r="G17" s="103" t="inlineStr">
        <is>
          <t>Distanciamento Magnético</t>
        </is>
      </c>
      <c r="H17" s="104" t="n"/>
      <c r="I17" s="120" t="n"/>
      <c r="J17" s="210" t="n"/>
      <c r="K17" s="56" t="n"/>
      <c r="N17" s="251" t="n"/>
      <c r="O17" s="89" t="n"/>
      <c r="P17" s="248" t="n"/>
      <c r="Q17" s="248" t="n"/>
      <c r="R17" s="248" t="n"/>
      <c r="S17" s="248" t="n"/>
      <c r="T17" s="79" t="n"/>
      <c r="U17" s="248" t="n"/>
      <c r="V17" s="248" t="n"/>
    </row>
    <row r="18" ht="12.95" customHeight="1" thickTop="1">
      <c r="B18" s="59" t="n"/>
      <c r="C18" s="112" t="inlineStr">
        <is>
          <t>Perdas por Fase à 75ºC / Corrente Nominal</t>
        </is>
      </c>
      <c r="D18" s="259" t="n">
        <v>4.919699999999999</v>
      </c>
      <c r="E18" s="113" t="inlineStr">
        <is>
          <t>kW</t>
        </is>
      </c>
      <c r="F18" s="214" t="n"/>
      <c r="G18" s="121" t="n"/>
      <c r="H18" s="122" t="n"/>
      <c r="I18" s="110" t="n"/>
      <c r="J18" s="123" t="n"/>
      <c r="K18" s="56" t="n"/>
      <c r="N18" s="251" t="n"/>
      <c r="O18" s="89" t="n"/>
      <c r="P18" s="248" t="n"/>
      <c r="Q18" s="248" t="n"/>
      <c r="R18" s="248" t="n"/>
      <c r="S18" s="248" t="n"/>
      <c r="T18" s="79" t="n"/>
      <c r="U18" s="248" t="n"/>
      <c r="V18" s="248" t="n"/>
    </row>
    <row r="19" ht="12.95" customHeight="1">
      <c r="B19" s="59" t="n"/>
      <c r="C19" s="112" t="inlineStr">
        <is>
          <t>Fator Q à 75ºC / Frequencia Nominal</t>
        </is>
      </c>
      <c r="D19" s="259" t="n">
        <v>39.2</v>
      </c>
      <c r="E19" s="124" t="n"/>
      <c r="F19" s="214" t="n"/>
      <c r="G19" s="125" t="inlineStr">
        <is>
          <t>Distância Mínima Entre Eixos de Reatores (DE)</t>
        </is>
      </c>
      <c r="I19" s="25" t="n">
        <v>1533.728</v>
      </c>
      <c r="J19" s="126" t="inlineStr">
        <is>
          <t>mm</t>
        </is>
      </c>
      <c r="K19" s="60" t="n"/>
      <c r="M19" s="254" t="n"/>
      <c r="N19" s="79" t="n"/>
      <c r="O19" s="79" t="n"/>
      <c r="P19" s="79" t="n"/>
      <c r="Q19" s="79" t="n"/>
      <c r="R19" s="248" t="n"/>
      <c r="S19" s="248" t="n"/>
      <c r="T19" s="79" t="n"/>
      <c r="U19" s="248" t="n"/>
      <c r="V19" s="248" t="n"/>
    </row>
    <row r="20" ht="12.95" customHeight="1">
      <c r="B20" s="59" t="n"/>
      <c r="C20" s="127" t="inlineStr">
        <is>
          <t>Fator Q à 75ºC / Frequencia de Sintonia</t>
        </is>
      </c>
      <c r="D20" s="261" t="inlineStr">
        <is>
          <t xml:space="preserve">≥ </t>
        </is>
      </c>
      <c r="E20" s="124" t="inlineStr"/>
      <c r="F20" s="214" t="n"/>
      <c r="G20" s="129" t="inlineStr">
        <is>
          <t>Distanciamento axial a partir da cruzeta superior/inferior para:</t>
        </is>
      </c>
      <c r="H20" s="47" t="n"/>
      <c r="I20" s="210" t="n"/>
      <c r="J20" s="130" t="n"/>
      <c r="K20" s="56" t="n"/>
      <c r="N20" s="251" t="n"/>
      <c r="O20" s="89" t="n"/>
      <c r="P20" s="248" t="n"/>
      <c r="Q20" s="248" t="n"/>
      <c r="R20" s="248" t="n"/>
      <c r="S20" s="248" t="n"/>
      <c r="T20" s="79" t="n"/>
      <c r="U20" s="248" t="n"/>
      <c r="V20" s="248" t="n"/>
    </row>
    <row r="21" ht="12.95" customHeight="1">
      <c r="B21" s="59" t="n"/>
      <c r="C21" s="112" t="inlineStr">
        <is>
          <t>Potência Nominal</t>
        </is>
      </c>
      <c r="D21" s="259" t="n">
        <v>208.45391835</v>
      </c>
      <c r="E21" s="113" t="inlineStr">
        <is>
          <t>kVAr</t>
        </is>
      </c>
      <c r="F21" s="214" t="n"/>
      <c r="G21" s="125" t="inlineStr">
        <is>
          <t>→ Pequenas partes metálicas não formando laços fechados (MC1A)</t>
        </is>
      </c>
      <c r="H21" s="46" t="n"/>
      <c r="I21" s="25" t="n">
        <v>459.2</v>
      </c>
      <c r="J21" s="126" t="inlineStr">
        <is>
          <t>mm</t>
        </is>
      </c>
      <c r="K21" s="60" t="n"/>
      <c r="N21" s="79" t="n"/>
      <c r="O21" s="79" t="n"/>
      <c r="P21" s="79" t="n"/>
      <c r="Q21" s="79" t="n"/>
      <c r="R21" s="248" t="n"/>
      <c r="S21" s="248" t="n"/>
      <c r="T21" s="79" t="n"/>
      <c r="U21" s="248" t="n"/>
      <c r="V21" s="248" t="n"/>
    </row>
    <row r="22" ht="12.95" customHeight="1">
      <c r="B22" s="59" t="n"/>
      <c r="C22" s="112" t="inlineStr">
        <is>
          <t>Resfriamento</t>
        </is>
      </c>
      <c r="D22" s="259" t="inlineStr">
        <is>
          <t>A.N.</t>
        </is>
      </c>
      <c r="E22" s="131" t="n"/>
      <c r="F22" s="214" t="n"/>
      <c r="G22" s="129" t="inlineStr">
        <is>
          <t>Distanciamento radial a partir da linha de centro do reator para:</t>
        </is>
      </c>
      <c r="H22" s="47" t="n"/>
      <c r="I22" s="48" t="n"/>
      <c r="J22" s="130" t="n"/>
      <c r="K22" s="56" t="n"/>
      <c r="N22" s="251" t="n"/>
      <c r="O22" s="89" t="n"/>
      <c r="P22" s="248" t="n"/>
      <c r="Q22" s="248" t="n"/>
      <c r="R22" s="248" t="n"/>
      <c r="S22" s="248" t="n"/>
      <c r="T22" s="79" t="n"/>
      <c r="U22" s="248" t="n"/>
      <c r="V22" s="248" t="n"/>
    </row>
    <row r="23" ht="12.95" customHeight="1">
      <c r="B23" s="59" t="n"/>
      <c r="C23" s="112" t="inlineStr">
        <is>
          <t>Classe de Isolamento</t>
        </is>
      </c>
      <c r="D23" s="259" t="inlineStr">
        <is>
          <t>155</t>
        </is>
      </c>
      <c r="E23" s="262" t="inlineStr">
        <is>
          <t>°C</t>
        </is>
      </c>
      <c r="F23" s="214" t="n"/>
      <c r="G23" s="125" t="inlineStr">
        <is>
          <t>→ Pequenas partes metálicas não formando laços fechados (MC1R)</t>
        </is>
      </c>
      <c r="H23" s="46" t="n"/>
      <c r="I23" s="25" t="n">
        <v>1010.24</v>
      </c>
      <c r="J23" s="126" t="inlineStr">
        <is>
          <t>mm</t>
        </is>
      </c>
      <c r="K23" s="60" t="n"/>
      <c r="N23" s="251" t="n"/>
      <c r="O23" s="89" t="n"/>
      <c r="P23" s="248" t="n"/>
      <c r="Q23" s="248" t="n"/>
      <c r="R23" s="248" t="n"/>
      <c r="S23" s="248" t="n"/>
      <c r="T23" s="79" t="n"/>
      <c r="U23" s="248" t="n"/>
      <c r="V23" s="248" t="n"/>
    </row>
    <row r="24" ht="12.95" customHeight="1" thickBot="1">
      <c r="B24" s="59" t="n"/>
      <c r="C24" s="133" t="n"/>
      <c r="D24" s="134" t="n"/>
      <c r="E24" s="135" t="n"/>
      <c r="F24" s="214" t="n"/>
      <c r="G24" s="117" t="n"/>
      <c r="H24" s="118" t="n"/>
      <c r="I24" s="118" t="n"/>
      <c r="J24" s="119" t="n"/>
      <c r="K24" s="56" t="n"/>
      <c r="M24" s="254" t="n"/>
      <c r="N24" s="79" t="n"/>
      <c r="O24" s="79" t="n"/>
      <c r="P24" s="79" t="n"/>
      <c r="Q24" s="79" t="n"/>
      <c r="R24" s="79" t="n"/>
      <c r="S24" s="248" t="n"/>
      <c r="T24" s="79" t="n"/>
      <c r="U24" s="248" t="n"/>
      <c r="V24" s="248" t="n"/>
    </row>
    <row r="25" ht="12.95" customHeight="1" thickBot="1" thickTop="1">
      <c r="B25" s="59" t="n"/>
      <c r="F25" s="214" t="n"/>
      <c r="G25" s="214" t="n"/>
      <c r="H25" s="214" t="n"/>
      <c r="K25" s="56" t="n"/>
      <c r="N25" s="251" t="n"/>
      <c r="O25" s="89" t="n"/>
      <c r="P25" s="248" t="n"/>
      <c r="Q25" s="248" t="n"/>
      <c r="R25" s="248" t="n"/>
      <c r="S25" s="248" t="n"/>
      <c r="T25" s="79" t="n"/>
      <c r="U25" s="248" t="n"/>
      <c r="V25" s="248" t="n"/>
    </row>
    <row r="26" ht="12.95" customHeight="1" thickBot="1" thickTop="1">
      <c r="B26" s="59" t="n"/>
      <c r="C26" s="136" t="inlineStr">
        <is>
          <t xml:space="preserve">Dimensional </t>
        </is>
      </c>
      <c r="F26" s="214" t="n"/>
      <c r="G26" s="214" t="n"/>
      <c r="H26" s="214" t="n"/>
      <c r="K26" s="56" t="n"/>
      <c r="N26" s="251" t="n"/>
      <c r="O26" s="89" t="n"/>
      <c r="P26" s="248" t="n"/>
      <c r="Q26" s="248" t="n"/>
      <c r="R26" s="248" t="n"/>
      <c r="S26" s="248" t="n"/>
      <c r="T26" s="79" t="n"/>
      <c r="U26" s="248" t="n"/>
      <c r="V26" s="248" t="n"/>
    </row>
    <row r="27" ht="12.95" customHeight="1" thickTop="1">
      <c r="B27" s="59" t="n"/>
      <c r="C27" s="106" t="n"/>
      <c r="D27" s="107" t="n"/>
      <c r="E27" s="108" t="n"/>
      <c r="F27" s="214" t="n"/>
      <c r="G27" s="214" t="n"/>
      <c r="H27" s="214" t="n"/>
      <c r="K27" s="56" t="n"/>
      <c r="M27" s="254" t="n"/>
      <c r="N27" s="79" t="n"/>
      <c r="O27" s="79" t="n"/>
      <c r="P27" s="79" t="n"/>
      <c r="Q27" s="79" t="n"/>
      <c r="R27" s="248" t="n"/>
      <c r="S27" s="248" t="n"/>
      <c r="T27" s="79" t="n"/>
      <c r="U27" s="248" t="n"/>
      <c r="V27" s="248" t="n"/>
    </row>
    <row r="28" ht="12.95" customHeight="1">
      <c r="B28" s="59" t="n"/>
      <c r="C28" s="112" t="inlineStr">
        <is>
          <t>Altura Reator Módulo</t>
        </is>
      </c>
      <c r="D28" s="259" t="n">
        <v>1378.5</v>
      </c>
      <c r="E28" s="137" t="inlineStr">
        <is>
          <t>mm</t>
        </is>
      </c>
      <c r="F28" s="21" t="n"/>
      <c r="K28" s="56" t="n"/>
      <c r="N28" s="251" t="n"/>
      <c r="O28" s="89" t="n"/>
      <c r="P28" s="248" t="n"/>
      <c r="Q28" s="248" t="n"/>
      <c r="R28" s="248" t="n"/>
      <c r="S28" s="248" t="n"/>
      <c r="T28" s="79" t="n"/>
      <c r="U28" s="248" t="n"/>
      <c r="V28" s="248" t="n"/>
    </row>
    <row r="29" ht="12.95" customHeight="1">
      <c r="B29" s="59" t="n"/>
      <c r="C29" s="112" t="inlineStr">
        <is>
          <t>Diâmetro Externo</t>
        </is>
      </c>
      <c r="D29" s="259" t="n">
        <v>918.4</v>
      </c>
      <c r="E29" s="137" t="inlineStr">
        <is>
          <t>mm</t>
        </is>
      </c>
      <c r="K29" s="56" t="n"/>
      <c r="N29" s="251" t="n"/>
      <c r="O29" s="89" t="n"/>
      <c r="P29" s="248" t="n"/>
      <c r="Q29" s="248" t="n"/>
      <c r="R29" s="248" t="n"/>
      <c r="S29" s="248" t="n"/>
      <c r="T29" s="79" t="n"/>
      <c r="U29" s="248" t="n"/>
      <c r="V29" s="248" t="n"/>
    </row>
    <row r="30" ht="12.95" customHeight="1">
      <c r="B30" s="59" t="n"/>
      <c r="C30" s="112" t="inlineStr">
        <is>
          <t>Diâmetro da Fundação</t>
        </is>
      </c>
      <c r="D30" s="259" t="n">
        <v>1868.5</v>
      </c>
      <c r="E30" s="137" t="inlineStr">
        <is>
          <t>mm</t>
        </is>
      </c>
      <c r="K30" s="56" t="n"/>
      <c r="M30" s="254" t="n"/>
      <c r="N30" s="79" t="n"/>
      <c r="O30" s="79" t="n"/>
    </row>
    <row r="31" ht="12.95" customHeight="1">
      <c r="B31" s="59" t="n"/>
      <c r="C31" s="112" t="inlineStr">
        <is>
          <t>Peso por Módulo</t>
        </is>
      </c>
      <c r="D31" s="259" t="n">
        <v>478.6989794109704</v>
      </c>
      <c r="E31" s="137" t="inlineStr">
        <is>
          <t>kg</t>
        </is>
      </c>
      <c r="K31" s="56" t="n"/>
      <c r="N31" s="251" t="n"/>
      <c r="O31" s="89" t="n"/>
      <c r="P31" s="248" t="n"/>
      <c r="Q31" s="248" t="n"/>
      <c r="R31" s="248" t="n"/>
      <c r="S31" s="248" t="n"/>
      <c r="T31" s="79" t="n"/>
      <c r="U31" s="248" t="n"/>
      <c r="V31" s="248" t="n"/>
    </row>
    <row r="32" ht="12.95" customHeight="1" thickBot="1">
      <c r="B32" s="61" t="n"/>
      <c r="C32" s="112" t="inlineStr">
        <is>
          <t xml:space="preserve">Peso Total </t>
        </is>
      </c>
      <c r="D32" s="259" t="n">
        <v>514.6989794109704</v>
      </c>
      <c r="E32" s="137" t="inlineStr">
        <is>
          <t>kg</t>
        </is>
      </c>
      <c r="K32" s="56" t="n"/>
      <c r="N32" s="251" t="n"/>
      <c r="O32" s="89" t="n"/>
      <c r="P32" s="248" t="n"/>
      <c r="Q32" s="248" t="n"/>
      <c r="R32" s="248" t="n"/>
      <c r="S32" s="248" t="n"/>
      <c r="T32" s="79" t="n"/>
      <c r="U32" s="248" t="n"/>
      <c r="V32" s="248" t="n"/>
    </row>
    <row r="33" ht="12.95" customHeight="1" thickBot="1" thickTop="1">
      <c r="B33" s="61" t="n"/>
      <c r="C33" s="138" t="n"/>
      <c r="D33" s="263" t="n"/>
      <c r="E33" s="140" t="n"/>
      <c r="G33" s="220" t="inlineStr">
        <is>
          <t>Ambiental</t>
        </is>
      </c>
      <c r="H33" s="264" t="n"/>
      <c r="I33" s="105" t="n"/>
      <c r="K33" s="56" t="n"/>
      <c r="M33" s="254" t="n"/>
      <c r="N33" s="79" t="n"/>
      <c r="O33" s="79" t="n"/>
      <c r="P33" s="79" t="n"/>
      <c r="Q33" s="79" t="n"/>
      <c r="R33" s="79" t="n"/>
      <c r="S33" s="79" t="n"/>
      <c r="T33" s="79" t="n"/>
      <c r="U33" s="79" t="n"/>
      <c r="V33" s="248" t="n"/>
    </row>
    <row r="34" ht="12.95" customHeight="1" thickBot="1" thickTop="1">
      <c r="B34" s="59" t="n"/>
      <c r="C34" s="76" t="inlineStr">
        <is>
          <t>Altura total do conjunto Trifasico</t>
        </is>
      </c>
      <c r="D34" s="77">
        <f>D28*3+(2*#REF!+(IF(Q1=1,2,1))*(#REF!+#REF!))*1000+IF(#REF!=2,0,(#REF!*1000))*5</f>
        <v/>
      </c>
      <c r="E34" s="78" t="inlineStr">
        <is>
          <t>mm</t>
        </is>
      </c>
      <c r="G34" s="109" t="n"/>
      <c r="H34" s="110" t="n"/>
      <c r="I34" s="141" t="n"/>
      <c r="J34" s="111" t="n"/>
      <c r="K34" s="56" t="n"/>
      <c r="N34" s="251" t="n"/>
      <c r="O34" s="89" t="n"/>
      <c r="P34" s="248" t="n"/>
      <c r="Q34" s="248" t="n"/>
      <c r="R34" s="248" t="n"/>
      <c r="S34" s="248" t="n"/>
      <c r="T34" s="79" t="n"/>
      <c r="U34" s="248" t="n"/>
      <c r="V34" s="248" t="n"/>
    </row>
    <row r="35" ht="12.95" customHeight="1" thickTop="1">
      <c r="B35" s="59" t="n"/>
      <c r="C35" s="265">
        <f>TEXT(D28,"0")&amp;" mm"</f>
        <v/>
      </c>
      <c r="D35" s="142" t="n"/>
      <c r="E35" s="143" t="n"/>
      <c r="G35" s="114" t="inlineStr">
        <is>
          <t>Instalação</t>
        </is>
      </c>
      <c r="I35" s="266">
        <f>P5</f>
        <v/>
      </c>
      <c r="J35" s="144" t="n"/>
      <c r="K35" s="56" t="n"/>
      <c r="N35" s="79" t="n"/>
      <c r="O35" s="79" t="n"/>
      <c r="P35" s="79" t="n"/>
      <c r="Q35" s="79" t="n"/>
      <c r="R35" s="79" t="n"/>
      <c r="S35" s="79" t="n"/>
      <c r="T35" s="79" t="n"/>
      <c r="U35" s="79" t="n"/>
      <c r="V35" s="79" t="n"/>
      <c r="W35" s="79" t="n"/>
      <c r="X35" s="79" t="n"/>
      <c r="Y35" s="79" t="n"/>
    </row>
    <row r="36" ht="12.95" customHeight="1">
      <c r="B36" s="59" t="n"/>
      <c r="C36" s="267" t="n"/>
      <c r="D36" s="58" t="n"/>
      <c r="E36" s="145" t="n"/>
      <c r="G36" s="114" t="inlineStr">
        <is>
          <t>Altitude Máxima</t>
        </is>
      </c>
      <c r="I36" s="22" t="inlineStr">
        <is>
          <t>1000</t>
        </is>
      </c>
      <c r="J36" s="146" t="inlineStr">
        <is>
          <t>manm</t>
        </is>
      </c>
      <c r="K36" s="56" t="n"/>
      <c r="N36" s="251" t="n"/>
      <c r="O36" s="89" t="n"/>
      <c r="P36" s="248" t="n"/>
      <c r="Q36" s="248" t="n"/>
      <c r="R36" s="248" t="n"/>
      <c r="S36" s="248" t="n"/>
      <c r="T36" s="79" t="n"/>
      <c r="U36" s="248" t="n"/>
      <c r="V36" s="248" t="n"/>
    </row>
    <row r="37" ht="12.95" customHeight="1">
      <c r="B37" s="59" t="n"/>
      <c r="C37" s="267" t="n"/>
      <c r="D37" s="58" t="n"/>
      <c r="E37" s="145" t="n"/>
      <c r="G37" s="114" t="inlineStr">
        <is>
          <t>Temperatura Ambiente</t>
        </is>
      </c>
      <c r="I37" s="266" t="inlineStr">
        <is>
          <t>40</t>
        </is>
      </c>
      <c r="J37" s="146" t="inlineStr">
        <is>
          <t>ºC</t>
        </is>
      </c>
      <c r="K37" s="56" t="n"/>
      <c r="N37" s="251" t="n"/>
      <c r="O37" s="89" t="n"/>
      <c r="P37" s="248" t="n"/>
      <c r="Q37" s="248" t="n"/>
      <c r="R37" s="248" t="n"/>
      <c r="S37" s="248" t="n"/>
      <c r="T37" s="79" t="n"/>
      <c r="U37" s="248" t="n"/>
      <c r="V37" s="248" t="n"/>
    </row>
    <row r="38" ht="12.95" customHeight="1">
      <c r="B38" s="59" t="n"/>
      <c r="C38" s="267" t="n"/>
      <c r="D38" s="58" t="n"/>
      <c r="E38" s="145" t="n"/>
      <c r="G38" s="114" t="inlineStr">
        <is>
          <t>Velocidade do Vento</t>
        </is>
      </c>
      <c r="I38" s="266" t="inlineStr">
        <is>
          <t>120</t>
        </is>
      </c>
      <c r="J38" s="146" t="inlineStr">
        <is>
          <t>km/h</t>
        </is>
      </c>
      <c r="K38" s="56" t="n"/>
      <c r="M38" s="254" t="n"/>
      <c r="N38" s="79" t="n"/>
      <c r="O38" s="79" t="n"/>
      <c r="P38" s="248" t="n"/>
      <c r="Q38" s="248" t="n"/>
      <c r="R38" s="248" t="n"/>
      <c r="S38" s="248" t="n"/>
      <c r="T38" s="79" t="n"/>
      <c r="U38" s="248" t="n"/>
      <c r="V38" s="248" t="n"/>
    </row>
    <row r="39" ht="12.95" customHeight="1" thickBot="1">
      <c r="B39" s="61" t="n"/>
      <c r="C39" s="267" t="n"/>
      <c r="D39" s="58" t="n"/>
      <c r="E39" s="145" t="n"/>
      <c r="G39" s="147" t="n"/>
      <c r="H39" s="148" t="n"/>
      <c r="I39" s="118" t="n"/>
      <c r="J39" s="119" t="n"/>
      <c r="K39" s="56" t="n"/>
      <c r="N39" s="251" t="n"/>
      <c r="O39" s="89" t="n"/>
      <c r="P39" s="248" t="n"/>
      <c r="Q39" s="248" t="n"/>
      <c r="R39" s="248" t="n"/>
      <c r="S39" s="248" t="n"/>
      <c r="T39" s="79" t="n"/>
      <c r="U39" s="248" t="n"/>
      <c r="V39" s="248" t="n"/>
    </row>
    <row r="40" ht="12.95" customHeight="1" thickBot="1" thickTop="1">
      <c r="B40" s="61" t="n"/>
      <c r="C40" s="267" t="n"/>
      <c r="D40" s="58" t="n"/>
      <c r="E40" s="145" t="n"/>
      <c r="F40" s="214" t="n"/>
      <c r="G40" s="214" t="n"/>
      <c r="H40" s="214" t="n"/>
      <c r="K40" s="56" t="n"/>
      <c r="N40" s="251" t="n"/>
      <c r="O40" s="89" t="n"/>
      <c r="P40" s="248" t="n"/>
      <c r="Q40" s="248" t="n"/>
      <c r="R40" s="248" t="n"/>
      <c r="S40" s="248" t="n"/>
      <c r="T40" s="79" t="n"/>
      <c r="U40" s="248" t="n"/>
      <c r="V40" s="248" t="n"/>
    </row>
    <row r="41" ht="12.95" customHeight="1" thickBot="1" thickTop="1">
      <c r="B41" s="61" t="n"/>
      <c r="C41" s="267" t="n"/>
      <c r="D41" s="58" t="n"/>
      <c r="E41" s="145" t="n"/>
      <c r="F41" s="214" t="n"/>
      <c r="G41" s="222" t="inlineStr">
        <is>
          <t>Dados Suporte</t>
        </is>
      </c>
      <c r="H41" s="268" t="n"/>
      <c r="I41" s="149" t="n"/>
      <c r="K41" s="56" t="n"/>
      <c r="M41" s="254" t="n"/>
      <c r="N41" s="79" t="n"/>
      <c r="O41" s="79" t="n"/>
      <c r="P41" s="79" t="n"/>
      <c r="Q41" s="79" t="n"/>
      <c r="R41" s="79" t="n"/>
      <c r="S41" s="79" t="n"/>
      <c r="T41" s="79" t="n"/>
      <c r="U41" s="248" t="n"/>
      <c r="V41" s="248" t="n"/>
    </row>
    <row r="42" ht="12.95" customHeight="1" thickTop="1">
      <c r="B42" s="61" t="n"/>
      <c r="C42" s="267" t="n"/>
      <c r="D42" s="58" t="n"/>
      <c r="E42" s="145" t="n"/>
      <c r="F42" s="214" t="n"/>
      <c r="G42" s="150" t="n"/>
      <c r="H42" s="141" t="n"/>
      <c r="I42" s="141" t="n"/>
      <c r="J42" s="111" t="n"/>
      <c r="K42" s="56" t="n"/>
      <c r="N42" s="251" t="n"/>
      <c r="O42" s="89" t="n"/>
      <c r="P42" s="248" t="n"/>
      <c r="Q42" s="248" t="n"/>
      <c r="R42" s="248" t="n"/>
      <c r="S42" s="248" t="n"/>
      <c r="T42" s="79" t="n"/>
      <c r="U42" s="248" t="n"/>
      <c r="V42" s="248" t="n"/>
    </row>
    <row r="43" ht="12.95" customHeight="1">
      <c r="B43" s="61" t="n"/>
      <c r="C43" s="267" t="n"/>
      <c r="D43" s="58" t="n"/>
      <c r="E43" s="145" t="n"/>
      <c r="F43" s="214" t="n"/>
      <c r="G43" s="114" t="inlineStr">
        <is>
          <t>Isoladores</t>
        </is>
      </c>
      <c r="H43" s="57" t="n"/>
      <c r="I43" s="49" t="inlineStr">
        <is>
          <t>Não inclusos</t>
        </is>
      </c>
      <c r="J43" s="115" t="n"/>
      <c r="K43" s="56" t="n"/>
      <c r="Q43" s="248" t="n"/>
      <c r="R43" s="248" t="n"/>
      <c r="S43" s="248" t="n"/>
      <c r="T43" s="79" t="n"/>
      <c r="U43" s="248" t="n"/>
      <c r="V43" s="248" t="n"/>
    </row>
    <row r="44" ht="12.95" customHeight="1">
      <c r="B44" s="61" t="n"/>
      <c r="C44" s="267" t="n"/>
      <c r="D44" s="58" t="n"/>
      <c r="E44" s="145" t="n"/>
      <c r="F44" s="214" t="n"/>
      <c r="G44" s="114" t="inlineStr">
        <is>
          <t>Isolador da Base (quantidade x tipo)</t>
        </is>
      </c>
      <c r="H44" s="57" t="n"/>
      <c r="I44" s="269" t="inlineStr">
        <is>
          <t>6 x TR202</t>
        </is>
      </c>
      <c r="J44" s="115" t="n"/>
      <c r="K44" s="56" t="n"/>
      <c r="M44" s="254" t="n"/>
      <c r="N44" s="79" t="n"/>
      <c r="O44" s="79" t="n"/>
      <c r="P44" s="79" t="n"/>
      <c r="Q44" s="248" t="n"/>
      <c r="R44" s="248" t="n"/>
      <c r="S44" s="248" t="n"/>
      <c r="T44" s="79" t="n"/>
      <c r="U44" s="248" t="n"/>
      <c r="V44" s="248" t="n"/>
    </row>
    <row r="45" ht="12.95" customHeight="1">
      <c r="B45" s="61" t="n"/>
      <c r="C45" s="267" t="n"/>
      <c r="D45" s="58" t="n"/>
      <c r="E45" s="145" t="n"/>
      <c r="F45" s="214" t="n"/>
      <c r="G45" s="114" t="inlineStr">
        <is>
          <t>Isolador Entre fases (quantidade x tipo)</t>
        </is>
      </c>
      <c r="H45" s="57" t="n"/>
      <c r="I45" s="269">
        <f>Q17</f>
        <v/>
      </c>
      <c r="J45" s="115" t="n"/>
      <c r="K45" s="56" t="n"/>
      <c r="N45" s="251" t="n"/>
      <c r="O45" s="89" t="n"/>
      <c r="P45" s="248" t="n"/>
      <c r="Q45" s="248" t="n"/>
      <c r="R45" s="248" t="n"/>
      <c r="S45" s="248" t="n"/>
      <c r="T45" s="79" t="n"/>
      <c r="U45" s="248" t="n"/>
      <c r="V45" s="248" t="n"/>
    </row>
    <row r="46" ht="12.95" customHeight="1">
      <c r="B46" s="61" t="n"/>
      <c r="C46" s="267" t="n"/>
      <c r="D46" s="58" t="n"/>
      <c r="E46" s="145" t="n"/>
      <c r="F46" s="214" t="n"/>
      <c r="G46" s="151" t="inlineStr">
        <is>
          <t>Isolador da Base (quantidade x tipo)</t>
        </is>
      </c>
      <c r="H46" s="57" t="n"/>
      <c r="I46" s="269">
        <f>R17</f>
        <v/>
      </c>
      <c r="J46" s="115" t="n"/>
      <c r="K46" s="56" t="n"/>
      <c r="N46" s="251" t="n"/>
      <c r="O46" s="89" t="n"/>
      <c r="P46" s="248" t="n"/>
      <c r="Q46" s="248" t="n"/>
      <c r="R46" s="248" t="n"/>
      <c r="S46" s="248" t="n"/>
      <c r="T46" s="79" t="n"/>
      <c r="U46" s="248" t="n"/>
      <c r="V46" s="248" t="n"/>
    </row>
    <row r="47" ht="12.95" customHeight="1">
      <c r="B47" s="61" t="n"/>
      <c r="C47" s="267" t="n"/>
      <c r="D47" s="58" t="n"/>
      <c r="E47" s="145" t="n"/>
      <c r="F47" s="214" t="n"/>
      <c r="G47" s="114" t="inlineStr">
        <is>
          <t>Tipo de Montagem</t>
        </is>
      </c>
      <c r="H47" s="214" t="n"/>
      <c r="I47" s="270">
        <f>U11</f>
        <v/>
      </c>
      <c r="J47" s="115" t="n"/>
      <c r="K47" s="56" t="n"/>
      <c r="M47" s="254" t="n"/>
      <c r="N47" s="92" t="n"/>
      <c r="O47" s="92" t="n"/>
      <c r="P47" s="92" t="n"/>
      <c r="Q47" s="248" t="n"/>
      <c r="R47" s="248" t="n"/>
      <c r="S47" s="248" t="n"/>
      <c r="T47" s="79" t="n"/>
      <c r="U47" s="248" t="n"/>
      <c r="V47" s="248" t="n"/>
    </row>
    <row r="48" ht="12.95" customHeight="1" thickBot="1">
      <c r="B48" s="61" t="n"/>
      <c r="C48" s="267" t="n"/>
      <c r="D48" s="58" t="n"/>
      <c r="E48" s="145" t="n"/>
      <c r="F48" s="214" t="n"/>
      <c r="G48" s="117" t="n"/>
      <c r="H48" s="118" t="n"/>
      <c r="I48" s="118" t="n"/>
      <c r="J48" s="119" t="n"/>
      <c r="K48" s="56" t="n"/>
      <c r="N48" s="92" t="n"/>
      <c r="O48" s="92" t="n"/>
      <c r="P48" s="92" t="n"/>
      <c r="Q48" s="248" t="n"/>
      <c r="R48" s="248" t="n"/>
      <c r="S48" s="248" t="n"/>
      <c r="T48" s="79" t="n"/>
      <c r="U48" s="248" t="n"/>
      <c r="V48" s="248" t="n"/>
    </row>
    <row r="49" ht="12.95" customHeight="1" thickTop="1">
      <c r="B49" s="61" t="n"/>
      <c r="C49" s="267" t="n"/>
      <c r="D49" s="58" t="n"/>
      <c r="E49" s="145" t="n"/>
      <c r="F49" s="62" t="n"/>
      <c r="G49" s="214" t="n"/>
      <c r="H49" s="214" t="n"/>
      <c r="K49" s="56" t="n"/>
      <c r="N49" s="92" t="n"/>
      <c r="O49" s="248" t="n"/>
      <c r="P49" s="92" t="n"/>
      <c r="Q49" s="248" t="n"/>
      <c r="R49" s="248" t="n"/>
      <c r="S49" s="248" t="n"/>
      <c r="T49" s="79" t="n"/>
      <c r="U49" s="248" t="n"/>
      <c r="V49" s="248" t="n"/>
    </row>
    <row r="50" ht="12.95" customHeight="1" thickBot="1">
      <c r="B50" s="61" t="n"/>
      <c r="C50" s="271" t="n"/>
      <c r="D50" s="152" t="n"/>
      <c r="E50" s="153" t="n"/>
      <c r="F50" s="62" t="n"/>
      <c r="G50" s="214" t="n"/>
      <c r="H50" s="214" t="n"/>
      <c r="K50" s="56" t="n"/>
      <c r="N50" s="92" t="n"/>
      <c r="O50" s="92" t="n"/>
      <c r="P50" s="92" t="n"/>
      <c r="Q50" s="248" t="n"/>
      <c r="R50" s="248" t="n"/>
      <c r="S50" s="248" t="n"/>
      <c r="T50" s="79" t="n"/>
      <c r="U50" s="248" t="n"/>
      <c r="V50" s="248" t="n"/>
    </row>
    <row r="51" ht="12.95" customHeight="1" thickTop="1">
      <c r="B51" s="61" t="n"/>
      <c r="C51" s="214" t="n"/>
      <c r="D51" s="214" t="n"/>
      <c r="E51" s="214" t="n"/>
      <c r="F51" s="62" t="n"/>
      <c r="G51" s="214" t="n"/>
      <c r="H51" s="154" t="inlineStr">
        <is>
          <t>Dimensões das Embalagens</t>
        </is>
      </c>
      <c r="I51" s="155" t="n"/>
      <c r="K51" s="56" t="n"/>
      <c r="N51" s="248" t="n"/>
      <c r="O51" s="248" t="n"/>
      <c r="P51" s="248" t="n"/>
      <c r="Q51" s="248" t="n"/>
      <c r="R51" s="248" t="n"/>
      <c r="S51" s="248" t="n"/>
      <c r="T51" s="79" t="n"/>
      <c r="U51" s="248" t="n"/>
      <c r="V51" s="248" t="n"/>
    </row>
    <row r="52" ht="12.95" customHeight="1" thickBot="1">
      <c r="B52" s="61" t="n"/>
      <c r="C52" s="214" t="n"/>
      <c r="D52" s="214" t="n"/>
      <c r="E52" s="214" t="n"/>
      <c r="F52" s="98" t="n"/>
      <c r="G52" s="214" t="n"/>
      <c r="H52" s="112" t="n"/>
      <c r="I52" s="156" t="n"/>
      <c r="K52" s="56" t="n"/>
      <c r="N52" s="92" t="n"/>
      <c r="O52" s="92" t="n"/>
      <c r="P52" s="92" t="n"/>
      <c r="Q52" s="248" t="n"/>
      <c r="R52" s="248" t="n"/>
      <c r="S52" s="248" t="n"/>
      <c r="T52" s="79" t="n"/>
      <c r="U52" s="248" t="n"/>
      <c r="V52" s="248" t="n"/>
    </row>
    <row r="53" ht="12.95" customHeight="1" thickBot="1" thickTop="1">
      <c r="B53" s="61" t="n"/>
      <c r="C53" s="157" t="inlineStr">
        <is>
          <t>Notas</t>
        </is>
      </c>
      <c r="F53" s="214" t="n"/>
      <c r="G53" s="214" t="n"/>
      <c r="H53" s="158" t="inlineStr">
        <is>
          <t>Conteudo por Emb</t>
        </is>
      </c>
      <c r="I53" s="113" t="inlineStr">
        <is>
          <t>1 x Reator</t>
        </is>
      </c>
      <c r="K53" s="56" t="n"/>
      <c r="N53" s="92" t="n"/>
      <c r="O53" s="92" t="n"/>
      <c r="P53" s="92" t="n"/>
      <c r="Q53" s="248" t="n"/>
      <c r="R53" s="248" t="n"/>
      <c r="S53" s="248" t="n"/>
      <c r="T53" s="79" t="n"/>
      <c r="U53" s="248" t="n"/>
      <c r="V53" s="248" t="n"/>
    </row>
    <row r="54" ht="12.75" customHeight="1" thickTop="1">
      <c r="B54" s="61" t="n"/>
      <c r="C54" s="159" t="inlineStr">
        <is>
          <t>1 - Cor dos reatores - Munsell N6,5 (padrão BREE)</t>
        </is>
      </c>
      <c r="D54" s="160" t="n"/>
      <c r="E54" s="161" t="n"/>
      <c r="F54" s="214" t="n"/>
      <c r="G54" s="214" t="n"/>
      <c r="H54" s="158" t="inlineStr">
        <is>
          <t>C x L x A (cm) :</t>
        </is>
      </c>
      <c r="I54" s="124" t="inlineStr">
        <is>
          <t>918 x 918 x 1378</t>
        </is>
      </c>
      <c r="K54" s="56" t="n"/>
      <c r="M54" s="254" t="n"/>
      <c r="N54" s="248" t="n"/>
      <c r="O54" s="92" t="n"/>
      <c r="P54" s="93" t="n"/>
      <c r="Q54" s="94" t="n"/>
      <c r="R54" s="94" t="n"/>
      <c r="S54" s="94" t="n"/>
      <c r="T54" s="79" t="n"/>
      <c r="U54" s="248" t="n"/>
      <c r="V54" s="248" t="n"/>
    </row>
    <row r="55" ht="12.75" customHeight="1">
      <c r="B55" s="61" t="n"/>
      <c r="C55" s="162" t="inlineStr">
        <is>
          <t>2 - Desenho orientativo para proposta.</t>
        </is>
      </c>
      <c r="E55" s="211" t="n"/>
      <c r="F55" s="214" t="n"/>
      <c r="G55" s="214" t="n"/>
      <c r="H55" s="158" t="inlineStr">
        <is>
          <t>Tipo da embalagem:</t>
        </is>
      </c>
      <c r="I55" s="113" t="inlineStr">
        <is>
          <t>Engradado</t>
        </is>
      </c>
      <c r="K55" s="56" t="n"/>
      <c r="N55" s="92" t="n"/>
      <c r="O55" s="92" t="n"/>
      <c r="P55" s="92" t="n"/>
      <c r="Q55" s="248" t="n"/>
      <c r="R55" s="248" t="n"/>
      <c r="S55" s="248" t="n"/>
      <c r="T55" s="79" t="n"/>
      <c r="U55" s="248" t="n"/>
      <c r="V55" s="248" t="n"/>
    </row>
    <row r="56" ht="12.75" customHeight="1">
      <c r="B56" s="61" t="n"/>
      <c r="C56" s="272" t="inlineStr">
        <is>
          <t>3 - Localização dos terminais pode ser modificada para atender à especificação do cliente.</t>
        </is>
      </c>
      <c r="E56" s="273" t="n"/>
      <c r="F56" s="214" t="n"/>
      <c r="G56" s="214" t="n"/>
      <c r="H56" s="158" t="inlineStr">
        <is>
          <t>Peso bruto (kg) :</t>
        </is>
      </c>
      <c r="I56" s="124" t="n">
        <v>542.9470816624034</v>
      </c>
      <c r="K56" s="56" t="n"/>
      <c r="N56" s="92" t="n"/>
      <c r="O56" s="92" t="n"/>
      <c r="P56" s="92" t="n"/>
      <c r="Q56" s="248" t="n"/>
      <c r="R56" s="248" t="n"/>
      <c r="S56" s="248" t="n"/>
      <c r="T56" s="79" t="n"/>
      <c r="U56" s="248" t="n"/>
      <c r="V56" s="248" t="n"/>
    </row>
    <row r="57" ht="12.75" customHeight="1">
      <c r="B57" s="61" t="n"/>
      <c r="C57" s="274" t="n"/>
      <c r="E57" s="273" t="n"/>
      <c r="G57" s="214" t="n"/>
      <c r="H57" s="158" t="inlineStr">
        <is>
          <t>Nº de Engradados</t>
        </is>
      </c>
      <c r="I57" s="113">
        <f>N55</f>
        <v/>
      </c>
      <c r="K57" s="56" t="n"/>
      <c r="M57" s="254" t="n"/>
      <c r="N57" s="79" t="n"/>
      <c r="O57" s="92" t="n"/>
      <c r="P57" s="92" t="n"/>
      <c r="Q57" s="248" t="n"/>
      <c r="R57" s="248" t="n"/>
      <c r="S57" s="248" t="n"/>
      <c r="T57" s="79" t="n"/>
      <c r="U57" s="248" t="n"/>
      <c r="V57" s="248" t="n"/>
    </row>
    <row r="58" ht="12.75" customHeight="1" thickBot="1">
      <c r="B58" s="61" t="n"/>
      <c r="C58" s="272" t="inlineStr">
        <is>
          <t>4 - Pedestal espaçador de alumínio poderá ser localizado na parte inferior ou superior do isolador.</t>
        </is>
      </c>
      <c r="E58" s="273" t="n"/>
      <c r="H58" s="164" t="n"/>
      <c r="I58" s="165" t="n"/>
      <c r="K58" s="56" t="n"/>
      <c r="N58" s="92" t="n"/>
      <c r="O58" s="92" t="n"/>
      <c r="P58" s="92" t="n"/>
      <c r="Q58" s="248" t="n"/>
      <c r="R58" s="248" t="n"/>
      <c r="S58" s="248" t="n"/>
      <c r="T58" s="79" t="n"/>
      <c r="U58" s="248" t="n"/>
      <c r="V58" s="248" t="n"/>
    </row>
    <row r="59" ht="12.75" customHeight="1" thickTop="1">
      <c r="B59" s="61" t="n"/>
      <c r="C59" s="274" t="n"/>
      <c r="E59" s="273" t="n"/>
      <c r="K59" s="56" t="n"/>
      <c r="N59" s="92" t="n"/>
      <c r="O59" s="92" t="n"/>
      <c r="P59" s="92" t="n"/>
      <c r="Q59" s="248" t="n"/>
      <c r="R59" s="248" t="n"/>
      <c r="S59" s="248" t="n"/>
      <c r="T59" s="79" t="n"/>
      <c r="U59" s="248" t="n"/>
      <c r="V59" s="248" t="n"/>
    </row>
    <row r="60" ht="15.75" customHeight="1" thickBot="1">
      <c r="B60" s="61" t="n"/>
      <c r="C60" s="171" t="inlineStr">
        <is>
          <t>5 - Dimensões em mm</t>
        </is>
      </c>
      <c r="D60" s="166" t="n"/>
      <c r="E60" s="167" t="n"/>
      <c r="K60" s="56" t="n"/>
      <c r="M60" s="254" t="n"/>
      <c r="R60" s="248" t="n"/>
      <c r="S60" s="248" t="n"/>
      <c r="T60" s="79" t="n"/>
      <c r="U60" s="248" t="n"/>
      <c r="V60" s="248" t="n"/>
    </row>
    <row r="61" ht="15.75" customHeight="1" thickTop="1">
      <c r="B61" s="59" t="n"/>
      <c r="K61" s="56" t="n"/>
      <c r="N61" s="92" t="n"/>
      <c r="O61" s="92" t="n"/>
      <c r="P61" s="92" t="n"/>
      <c r="Q61" s="248" t="n"/>
      <c r="R61" s="248" t="n"/>
      <c r="S61" s="248" t="n"/>
      <c r="T61" s="79" t="n"/>
      <c r="U61" s="248" t="n"/>
      <c r="V61" s="248" t="n"/>
    </row>
    <row r="62" ht="15" customHeight="1">
      <c r="B62" s="59" t="n"/>
      <c r="K62" s="56" t="n"/>
      <c r="N62" s="92" t="n"/>
      <c r="O62" s="92" t="n"/>
      <c r="P62" s="92" t="n"/>
      <c r="Q62" s="248" t="n"/>
      <c r="R62" s="248" t="n"/>
      <c r="S62" s="248" t="n"/>
      <c r="T62" s="79" t="n"/>
      <c r="U62" s="248" t="n"/>
      <c r="V62" s="248" t="n"/>
    </row>
    <row r="63" ht="12.75" customHeight="1">
      <c r="B63" s="59" t="n"/>
      <c r="J63" s="168" t="inlineStr">
        <is>
          <t>ID:</t>
        </is>
      </c>
      <c r="K63" s="169" t="n"/>
      <c r="M63" s="254" t="n"/>
      <c r="N63" s="79" t="n"/>
      <c r="O63" s="79" t="n"/>
      <c r="R63" s="248" t="n"/>
      <c r="S63" s="248" t="n"/>
      <c r="T63" s="79" t="n"/>
      <c r="U63" s="248" t="n"/>
      <c r="V63" s="248" t="n"/>
    </row>
    <row r="64" ht="15" customHeight="1">
      <c r="B64" s="74" t="n"/>
      <c r="C64" s="73" t="n"/>
      <c r="D64" s="73" t="n"/>
      <c r="E64" s="73" t="n"/>
      <c r="F64" s="73" t="n"/>
      <c r="G64" s="73" t="n"/>
      <c r="H64" s="73" t="n"/>
      <c r="I64" s="73" t="n"/>
      <c r="J64" s="63" t="inlineStr">
        <is>
          <t>Data:</t>
        </is>
      </c>
      <c r="K64" s="75">
        <f>TODAY()</f>
        <v/>
      </c>
      <c r="N64" s="251" t="n"/>
      <c r="O64" s="89" t="n"/>
      <c r="R64" s="248" t="n"/>
      <c r="S64" s="248" t="n"/>
      <c r="T64" s="79" t="n"/>
      <c r="U64" s="248" t="n"/>
      <c r="V64" s="248" t="n"/>
    </row>
    <row r="65" ht="15.75" customHeight="1" thickBot="1">
      <c r="B65" s="226" t="inlineStr">
        <is>
          <t xml:space="preserve">Comercial (41) 3167-4000 ou 4002                     Engenharia (41) 3167-4016        </t>
        </is>
      </c>
      <c r="E65" s="224" t="inlineStr">
        <is>
          <t>www.bree.com.br                           reativos@bree.com.br</t>
        </is>
      </c>
      <c r="H65" s="229" t="inlineStr">
        <is>
          <t>R. Pref. Domingos Mocelin Neto, 157                                                  CEP 83420-000    Quatro Barras - PR</t>
        </is>
      </c>
      <c r="K65" s="230" t="n"/>
      <c r="N65" s="251" t="n"/>
      <c r="O65" s="251" t="n"/>
    </row>
    <row r="66" ht="15" customHeight="1">
      <c r="B66" s="227" t="n"/>
      <c r="K66" s="230" t="n"/>
      <c r="T66" s="79" t="n"/>
      <c r="U66" s="79" t="n"/>
    </row>
    <row r="67" ht="15" customHeight="1" thickBot="1">
      <c r="B67" s="228" t="n"/>
      <c r="C67" s="225" t="n"/>
      <c r="D67" s="225" t="n"/>
      <c r="E67" s="225" t="n"/>
      <c r="F67" s="225" t="n"/>
      <c r="G67" s="225" t="n"/>
      <c r="H67" s="225" t="n"/>
      <c r="I67" s="225" t="n"/>
      <c r="J67" s="225" t="n"/>
      <c r="K67" s="231" t="n"/>
      <c r="Q67" s="251" t="n"/>
      <c r="T67" s="79" t="n"/>
      <c r="U67" s="79" t="n"/>
      <c r="V67" s="251" t="n"/>
      <c r="W67" s="251" t="n"/>
      <c r="X67" s="251" t="n"/>
      <c r="Y67" s="251" t="n"/>
      <c r="Z67" s="251" t="n"/>
      <c r="AA67" s="251" t="n"/>
      <c r="AB67" s="251" t="n"/>
      <c r="AC67" s="251" t="n"/>
      <c r="AD67" s="251" t="n"/>
    </row>
    <row r="68" ht="15" customHeight="1">
      <c r="Q68" s="95" t="n"/>
      <c r="T68" s="79" t="n"/>
      <c r="U68" s="79" t="n"/>
      <c r="V68" s="251" t="n"/>
      <c r="W68" s="251" t="n"/>
      <c r="X68" s="251" t="n"/>
      <c r="Y68" s="251" t="n"/>
      <c r="Z68" s="251" t="n"/>
      <c r="AA68" s="251" t="n"/>
      <c r="AB68" s="251" t="n"/>
      <c r="AC68" s="251" t="n"/>
      <c r="AD68" s="251" t="n"/>
    </row>
    <row r="69" ht="16.5" customHeight="1">
      <c r="Q69" s="251" t="n"/>
      <c r="T69" s="79" t="n"/>
      <c r="U69" s="79" t="n"/>
      <c r="V69" s="251" t="n"/>
      <c r="W69" s="251" t="n"/>
      <c r="X69" s="251" t="n"/>
      <c r="Y69" s="251" t="n"/>
      <c r="Z69" s="251" t="n"/>
      <c r="AA69" s="251" t="n"/>
      <c r="AB69" s="251" t="n"/>
      <c r="AC69" s="251" t="n"/>
      <c r="AD69" s="251" t="n"/>
    </row>
    <row r="70" ht="12.75" customHeight="1">
      <c r="Q70" s="251" t="n"/>
      <c r="T70" s="79" t="n"/>
      <c r="U70" s="79" t="n"/>
      <c r="V70" s="251" t="n"/>
      <c r="W70" s="251" t="n"/>
      <c r="X70" s="251" t="n"/>
      <c r="Y70" s="251" t="n"/>
      <c r="Z70" s="251" t="n"/>
      <c r="AA70" s="251" t="n"/>
      <c r="AB70" s="251" t="n"/>
      <c r="AC70" s="251" t="n"/>
      <c r="AD70" s="251" t="n"/>
    </row>
    <row r="71" ht="12.75" customHeight="1">
      <c r="Q71" s="251" t="n"/>
      <c r="T71" s="79" t="n"/>
      <c r="U71" s="79" t="n"/>
      <c r="V71" s="251" t="n"/>
      <c r="W71" s="251" t="n"/>
      <c r="X71" s="251" t="n"/>
      <c r="Y71" s="251" t="n"/>
      <c r="Z71" s="251" t="n"/>
      <c r="AA71" s="251" t="n"/>
      <c r="AB71" s="251" t="n"/>
      <c r="AC71" s="251" t="n"/>
      <c r="AD71" s="251" t="n"/>
    </row>
    <row r="72" ht="16.5" customHeight="1">
      <c r="Q72" s="251" t="n"/>
      <c r="T72" s="79" t="n"/>
      <c r="U72" s="79" t="n"/>
      <c r="V72" s="251" t="n"/>
      <c r="W72" s="251" t="n"/>
      <c r="X72" s="251" t="n"/>
      <c r="Y72" s="251" t="n"/>
      <c r="Z72" s="251" t="n"/>
      <c r="AA72" s="251" t="n"/>
      <c r="AB72" s="251" t="n"/>
      <c r="AC72" s="251" t="n"/>
      <c r="AD72" s="251" t="n"/>
    </row>
    <row r="73" ht="16.5" customHeight="1">
      <c r="Q73" s="275" t="n"/>
      <c r="T73" s="79" t="n"/>
      <c r="U73" s="79" t="n"/>
      <c r="V73" s="251" t="n"/>
      <c r="W73" s="251" t="n"/>
      <c r="X73" s="251" t="n"/>
      <c r="Y73" s="251" t="n"/>
      <c r="Z73" s="251" t="n"/>
      <c r="AA73" s="251" t="n"/>
      <c r="AB73" s="251" t="n"/>
      <c r="AC73" s="251" t="n"/>
      <c r="AD73" s="251" t="n"/>
    </row>
    <row r="74" ht="15" customHeight="1">
      <c r="Q74" s="97" t="n"/>
      <c r="T74" s="79" t="n"/>
      <c r="U74" s="79" t="n"/>
    </row>
    <row r="75" ht="15" customHeight="1">
      <c r="Q75" s="97" t="n"/>
      <c r="T75" s="79" t="n"/>
      <c r="U75" s="79" t="n"/>
      <c r="V75" s="258" t="n"/>
      <c r="W75" s="258" t="n"/>
      <c r="X75" s="258" t="n"/>
      <c r="Y75" s="258" t="n"/>
      <c r="Z75" s="258" t="n"/>
      <c r="AA75" s="258" t="n"/>
      <c r="AB75" s="258" t="n"/>
      <c r="AC75" s="258" t="n"/>
      <c r="AD75" s="258" t="n"/>
    </row>
    <row r="76" ht="15" customHeight="1">
      <c r="Q76" s="97" t="n"/>
      <c r="T76" s="79" t="n"/>
      <c r="U76" s="79" t="n"/>
      <c r="V76" s="260" t="n"/>
      <c r="W76" s="260" t="n"/>
      <c r="X76" s="260" t="n"/>
      <c r="Y76" s="260" t="n"/>
      <c r="Z76" s="260" t="n"/>
      <c r="AA76" s="260" t="n"/>
      <c r="AB76" s="260" t="n"/>
      <c r="AC76" s="260" t="n"/>
      <c r="AD76" s="260" t="n"/>
    </row>
    <row r="77" ht="15" customHeight="1">
      <c r="C77" s="80" t="n"/>
      <c r="D77" s="170" t="n"/>
      <c r="E77" s="81" t="n"/>
      <c r="F77" s="81" t="n"/>
      <c r="G77" s="81" t="n"/>
      <c r="H77" s="81" t="n"/>
      <c r="I77" s="81" t="n"/>
      <c r="J77" s="82" t="n"/>
      <c r="K77" s="83" t="n"/>
      <c r="Q77" s="97" t="n"/>
      <c r="T77" s="79" t="n"/>
      <c r="U77" s="79" t="n"/>
    </row>
    <row r="78" ht="15" customHeight="1">
      <c r="C78" s="80" t="n"/>
      <c r="D78" s="170"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219" t="n"/>
    </row>
    <row r="100">
      <c r="I100" s="210" t="n"/>
      <c r="J100" s="210" t="n"/>
    </row>
    <row r="101">
      <c r="I101" s="210" t="n"/>
      <c r="J101" s="210" t="n"/>
    </row>
    <row r="102">
      <c r="I102" s="210" t="n"/>
      <c r="J102" s="210" t="n"/>
    </row>
    <row r="103">
      <c r="I103" s="210" t="n"/>
      <c r="J103" s="210" t="n"/>
    </row>
    <row r="104">
      <c r="I104" s="210" t="n"/>
      <c r="J104" s="210" t="n"/>
    </row>
    <row r="105">
      <c r="I105" s="210" t="n"/>
      <c r="J105" s="210" t="n"/>
    </row>
    <row r="106">
      <c r="I106" s="210" t="n"/>
      <c r="J106" s="210" t="n"/>
    </row>
    <row r="107">
      <c r="I107" s="210" t="n"/>
      <c r="J107" s="210" t="n"/>
    </row>
    <row r="108">
      <c r="I108" s="210" t="n"/>
      <c r="J108" s="210" t="n"/>
    </row>
    <row r="109">
      <c r="I109" s="210" t="n"/>
      <c r="J109" s="210" t="n"/>
    </row>
    <row r="110">
      <c r="I110" s="210" t="n"/>
      <c r="J110" s="210" t="n"/>
    </row>
    <row r="111">
      <c r="I111" s="210" t="n"/>
      <c r="J111" s="210" t="n"/>
    </row>
    <row r="112">
      <c r="I112" s="210" t="n"/>
      <c r="J112" s="210" t="n"/>
    </row>
    <row r="113">
      <c r="I113" s="210" t="n"/>
      <c r="J113" s="210" t="n"/>
    </row>
    <row r="114">
      <c r="I114" s="210" t="n"/>
      <c r="J114" s="210" t="n"/>
    </row>
    <row r="115">
      <c r="I115" s="210" t="n"/>
      <c r="J115" s="210" t="n"/>
    </row>
    <row r="116">
      <c r="H116" s="232" t="n"/>
    </row>
    <row r="117"/>
    <row r="118"/>
    <row r="119"/>
    <row r="120"/>
    <row r="121"/>
    <row r="122"/>
    <row r="123"/>
    <row r="124"/>
    <row r="125"/>
    <row r="126"/>
    <row r="127"/>
    <row r="128"/>
    <row r="129"/>
    <row r="130"/>
    <row r="131"/>
  </sheetData>
  <mergeCells count="31">
    <mergeCell ref="M60:M61"/>
    <mergeCell ref="M41:M42"/>
    <mergeCell ref="M44:M45"/>
    <mergeCell ref="M47:M52"/>
    <mergeCell ref="C3:I3"/>
    <mergeCell ref="G4:I4"/>
    <mergeCell ref="C5:I5"/>
    <mergeCell ref="G33:H33"/>
    <mergeCell ref="G41:H41"/>
    <mergeCell ref="C35:C50"/>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C56:E57"/>
    <mergeCell ref="C58:E59"/>
    <mergeCell ref="B65:D67"/>
    <mergeCell ref="E65:G67"/>
    <mergeCell ref="H65:K67"/>
  </mergeCells>
  <conditionalFormatting sqref="T7:Z7">
    <cfRule type="expression" priority="51" dxfId="0">
      <formula>#REF!=1</formula>
    </cfRule>
  </conditionalFormatting>
  <conditionalFormatting sqref="Q49:R49">
    <cfRule type="expression" priority="50" dxfId="0">
      <formula>#REF!=1</formula>
    </cfRule>
  </conditionalFormatting>
  <conditionalFormatting sqref="N51:Q51">
    <cfRule type="expression" priority="49"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2023-01-23T19:26:58Z</dcterms:modified>
  <cp:lastModifiedBy>Felipe Franchi Pires</cp:lastModifiedBy>
  <cp:lastPrinted>2022-03-17T11:45:25Z</cp:lastPrinted>
</cp:coreProperties>
</file>