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INPHASE INDIA\72MH200A - Inphase India 1 MODULO\Item 1\Documentos\"/>
    </mc:Choice>
  </mc:AlternateContent>
  <xr:revisionPtr revIDLastSave="0" documentId="13_ncr:1_{242C08A9-3205-4815-B38A-1A8BB9F999C8}" xr6:coauthVersionLast="47" xr6:coauthVersionMax="47" xr10:uidLastSave="{00000000-0000-0000-0000-000000000000}"/>
  <bookViews>
    <workbookView xWindow="-120" yWindow="-120" windowWidth="29040" windowHeight="15840" tabRatio="854" firstSheet="1" activeTab="2"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(EN-US)'!$B$2:$K$67</definedName>
    <definedName name="_xlnm.Print_Area" localSheetId="3">'PROPOSTA (ES-ES)'!$B$2:$K$69</definedName>
    <definedName name="_xlnm.Print_Area" localSheetId="1">'PROPOSTA (PT-BR)'!$B$2:$K$69</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D18" i="3" l="1"/>
  <c r="D19" i="3" l="1"/>
  <c r="I23" i="3"/>
  <c r="I21" i="3"/>
  <c r="D32" i="3"/>
  <c r="C3" i="3"/>
  <c r="K64" i="4"/>
  <c r="I57" i="4"/>
  <c r="I56" i="4"/>
  <c r="I54" i="4"/>
  <c r="I47" i="4"/>
  <c r="I46" i="4"/>
  <c r="I45" i="4"/>
  <c r="I44" i="4"/>
  <c r="I38" i="4"/>
  <c r="I37" i="4"/>
  <c r="I35" i="4"/>
  <c r="C35" i="4"/>
  <c r="D34" i="4"/>
  <c r="J23" i="4"/>
  <c r="J21" i="4"/>
  <c r="K19" i="4"/>
  <c r="G4" i="4"/>
  <c r="D4" i="4"/>
  <c r="C3" i="4"/>
  <c r="K64" i="3"/>
  <c r="D34" i="3"/>
  <c r="K64" i="2"/>
  <c r="I57" i="2"/>
  <c r="I56" i="2"/>
  <c r="I54" i="2"/>
  <c r="I47" i="2"/>
  <c r="I46" i="2"/>
  <c r="I45" i="2"/>
  <c r="I44" i="2"/>
  <c r="I38" i="2"/>
  <c r="I37" i="2"/>
  <c r="I35" i="2"/>
  <c r="C35" i="2"/>
  <c r="D34" i="2"/>
  <c r="J23" i="2"/>
  <c r="J21" i="2"/>
  <c r="K19" i="2"/>
  <c r="G4" i="2"/>
  <c r="D4" i="2"/>
  <c r="C3" i="2"/>
  <c r="G54" i="1"/>
  <c r="B52" i="1"/>
  <c r="B51" i="1"/>
  <c r="B49" i="1"/>
  <c r="C42" i="1"/>
  <c r="D40" i="1"/>
  <c r="A40" i="1"/>
  <c r="B36" i="1"/>
  <c r="B35" i="1"/>
  <c r="B34" i="1"/>
  <c r="D30" i="1"/>
  <c r="F19" i="1"/>
  <c r="F18" i="1"/>
  <c r="B18" i="1"/>
  <c r="F17" i="1"/>
  <c r="C16" i="1"/>
  <c r="C15" i="1"/>
  <c r="F14" i="1"/>
  <c r="B14" i="1"/>
  <c r="F13" i="1"/>
  <c r="B13" i="1"/>
  <c r="B12" i="1"/>
  <c r="B11" i="1"/>
  <c r="B10" i="1"/>
  <c r="F9" i="1"/>
  <c r="B9" i="1"/>
  <c r="F8" i="1"/>
  <c r="C40" i="1" s="1"/>
  <c r="B8" i="1"/>
  <c r="F7" i="1"/>
  <c r="B7" i="1"/>
  <c r="F6" i="1"/>
  <c r="C44" i="1" s="1"/>
  <c r="B6" i="1"/>
  <c r="F5" i="1"/>
  <c r="D21" i="1" s="1"/>
  <c r="D5" i="1"/>
  <c r="B5" i="1"/>
  <c r="A4" i="1"/>
  <c r="A3" i="1"/>
  <c r="E2" i="1"/>
  <c r="B2" i="1"/>
  <c r="P1" i="1"/>
  <c r="F10" i="1" s="1"/>
  <c r="B28" i="1" l="1"/>
  <c r="B29" i="1"/>
</calcChain>
</file>

<file path=xl/sharedStrings.xml><?xml version="1.0" encoding="utf-8"?>
<sst xmlns="http://schemas.openxmlformats.org/spreadsheetml/2006/main" count="416" uniqueCount="186">
  <si>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</si>
  <si>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</si>
  <si>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</si>
  <si>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</si>
  <si>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</si>
  <si>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</si>
  <si>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</si>
  <si>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</si>
  <si>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</si>
  <si>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</si>
  <si>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</si>
  <si>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</si>
  <si>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</si>
  <si>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</si>
  <si>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</si>
  <si>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</si>
  <si>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</si>
  <si>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</si>
  <si>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</si>
  <si>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</si>
  <si>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</si>
  <si>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</si>
  <si>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</si>
  <si>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</si>
  <si>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</si>
  <si>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</si>
  <si>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</si>
  <si>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</si>
  <si>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</si>
  <si>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</si>
  <si>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</si>
  <si>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</si>
  <si>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</si>
  <si>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</si>
  <si>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</si>
  <si>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</si>
  <si>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</si>
  <si>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</si>
  <si>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</si>
  <si>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</si>
  <si>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</si>
  <si>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</si>
  <si>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</si>
  <si>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</si>
  <si>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</si>
  <si>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</si>
  <si>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</si>
  <si>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</si>
  <si>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</si>
  <si>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</si>
  <si>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</si>
  <si>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</si>
  <si>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</si>
  <si>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</si>
  <si>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</si>
  <si>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</si>
  <si>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</si>
  <si>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</si>
  <si>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</si>
  <si>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</si>
  <si>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</si>
  <si>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</si>
  <si>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</si>
  <si>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</si>
  <si>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</si>
  <si>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</si>
  <si>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</si>
  <si>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</si>
  <si>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</si>
  <si>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</si>
  <si>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</si>
  <si>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</si>
  <si>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</si>
  <si>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</si>
  <si>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</si>
  <si>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</si>
  <si>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</si>
  <si>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</si>
  <si>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</si>
  <si>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</si>
  <si>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</si>
  <si>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</si>
  <si>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</si>
  <si>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</si>
  <si>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</si>
  <si>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</si>
  <si>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</si>
  <si>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</si>
  <si>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 xml:space="preserve">Reator(es), tipo </t>
  </si>
  <si>
    <t xml:space="preserve">Características elétricas </t>
  </si>
  <si>
    <t>ABNT NBR 5356-06</t>
  </si>
  <si>
    <t>34.5</t>
  </si>
  <si>
    <t>200</t>
  </si>
  <si>
    <t>60</t>
  </si>
  <si>
    <t>Corrente de Curta curação</t>
  </si>
  <si>
    <t>1.3 / 1</t>
  </si>
  <si>
    <t>kA/s</t>
  </si>
  <si>
    <t>3.31</t>
  </si>
  <si>
    <t>97</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</si>
  <si>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</si>
  <si>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</si>
  <si>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</si>
  <si>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</si>
  <si>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</si>
  <si>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</si>
  <si>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</si>
  <si>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Ambiental</t>
  </si>
  <si>
    <t>Altura total do conjunto Trifasico</t>
  </si>
  <si>
    <t>1437 x 1437 x 1204</t>
  </si>
  <si>
    <t>Isolador da topo (quantidade x tipo)</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</si>
  <si>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</si>
  <si>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</si>
  <si>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</si>
  <si>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</si>
  <si>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</si>
  <si>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</si>
  <si>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</si>
  <si>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</si>
  <si>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</si>
  <si>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</si>
  <si>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</si>
  <si>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</si>
  <si>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</si>
  <si>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</si>
  <si>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</si>
  <si>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</si>
  <si>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</si>
  <si>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</si>
  <si>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</si>
  <si>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</si>
  <si>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</si>
  <si>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</si>
  <si>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</si>
  <si>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</si>
  <si>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</si>
  <si>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</si>
  <si>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</si>
  <si>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</si>
  <si>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</si>
  <si>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</si>
  <si>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</si>
  <si>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</si>
  <si>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</si>
  <si>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</si>
  <si>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</si>
  <si>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</si>
  <si>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</si>
  <si>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</si>
  <si>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</si>
  <si>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</si>
  <si>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</si>
  <si>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</si>
  <si>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</si>
  <si>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</si>
  <si>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</si>
  <si>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</si>
  <si>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</si>
  <si>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</si>
  <si>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</si>
  <si>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</si>
  <si>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</si>
  <si>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</si>
  <si>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</si>
  <si>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</si>
  <si>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</si>
  <si>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</si>
  <si>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</si>
  <si>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</si>
  <si>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</si>
  <si>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4 - Dimensions in mm</t>
  </si>
  <si>
    <t>Date:</t>
  </si>
  <si>
    <t xml:space="preserve">Commercial +55 41 3167-4000 or 4002                    Engineering +55 41 3167-4016        </t>
  </si>
  <si>
    <t>Street Pref. Domingos Mocelin Neto, 157                                                  Zip Code 83420-000    Quatro Barras - PR</t>
  </si>
  <si>
    <t>-</t>
  </si>
  <si>
    <t>Inphase India</t>
  </si>
  <si>
    <t>Air Coil(s), type Harmonic Filter</t>
  </si>
  <si>
    <t>External</t>
  </si>
  <si>
    <t>Not included</t>
  </si>
  <si>
    <t>Model:</t>
  </si>
  <si>
    <t>Side-by-side</t>
  </si>
  <si>
    <t>N.A.</t>
  </si>
  <si>
    <t>F: 155</t>
  </si>
  <si>
    <t>Minimum Distance Between Air Coil Axes (DE)</t>
  </si>
  <si>
    <t>IEC-60076-6</t>
  </si>
  <si>
    <t>Crate</t>
  </si>
  <si>
    <t>6 x TR210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</si>
</sst>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7">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6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auto="1"/>
      </left>
      <right/>
      <top style="thick">
        <color auto="1"/>
      </top>
      <bottom style="thick">
        <color auto="1"/>
      </bottom>
      <diagonal/>
    </border>
    <border>
      <left style="thick">
        <color rgb="FFC00000"/>
      </left>
      <right style="thick">
        <color rgb="FFC00000"/>
      </right>
      <top/>
      <bottom/>
      <diagonal/>
    </border>
    <border>
      <left style="thick">
        <color rgb="FFC00000"/>
      </left>
      <right style="thick">
        <color rgb="FFC00000"/>
      </right>
      <top/>
      <bottom style="thick">
        <color rgb="FFC00000"/>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48">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5" fontId="5" fillId="14" borderId="0" xfId="1" applyNumberFormat="1" applyFont="1" applyFill="1" applyAlignment="1">
      <alignment horizontal="right" vertical="center"/>
    </xf>
    <xf numFmtId="0" fontId="5" fillId="14" borderId="0" xfId="1" applyFont="1" applyFill="1" applyAlignment="1">
      <alignment horizontal="left" vertical="center"/>
    </xf>
    <xf numFmtId="165" fontId="5" fillId="14" borderId="0" xfId="1" applyNumberFormat="1" applyFont="1" applyFill="1" applyAlignment="1">
      <alignment horizontal="left" vertical="center"/>
    </xf>
    <xf numFmtId="165" fontId="6" fillId="14" borderId="0" xfId="1" applyNumberFormat="1" applyFont="1" applyFill="1" applyAlignment="1">
      <alignment horizontal="left" vertical="center" shrinkToFit="1"/>
    </xf>
    <xf numFmtId="166" fontId="5" fillId="2" borderId="0" xfId="1" applyNumberFormat="1" applyFont="1" applyFill="1" applyAlignment="1">
      <alignment horizontal="right" vertical="center"/>
    </xf>
    <xf numFmtId="166" fontId="5" fillId="14" borderId="0" xfId="1" applyNumberFormat="1" applyFont="1" applyFill="1" applyAlignment="1">
      <alignment horizontal="right" vertical="center"/>
    </xf>
    <xf numFmtId="165" fontId="19" fillId="15" borderId="0" xfId="1" applyNumberFormat="1" applyFont="1" applyFill="1" applyAlignment="1">
      <alignment vertical="center"/>
    </xf>
    <xf numFmtId="0" fontId="19" fillId="11" borderId="22" xfId="1" applyFont="1" applyFill="1" applyBorder="1" applyAlignment="1">
      <alignment vertical="center"/>
    </xf>
    <xf numFmtId="0" fontId="19" fillId="16" borderId="23" xfId="1" applyFont="1" applyFill="1" applyBorder="1" applyAlignment="1">
      <alignment vertical="center"/>
    </xf>
    <xf numFmtId="0" fontId="19" fillId="16" borderId="24" xfId="1" applyFont="1" applyFill="1" applyBorder="1" applyAlignment="1">
      <alignment vertical="center"/>
    </xf>
    <xf numFmtId="0" fontId="2" fillId="16"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6"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6"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1" fontId="5" fillId="2" borderId="33" xfId="1" applyNumberFormat="1" applyFont="1" applyFill="1" applyBorder="1" applyAlignment="1">
      <alignment horizontal="right" vertical="center"/>
    </xf>
    <xf numFmtId="0" fontId="5" fillId="2" borderId="54" xfId="1" applyFont="1" applyFill="1" applyBorder="1" applyAlignment="1">
      <alignment vertical="center"/>
    </xf>
    <xf numFmtId="0" fontId="2" fillId="2" borderId="55" xfId="1" applyFill="1" applyBorder="1" applyAlignment="1">
      <alignment vertical="center"/>
    </xf>
    <xf numFmtId="1" fontId="5" fillId="14" borderId="33" xfId="1" applyNumberFormat="1" applyFont="1" applyFill="1" applyBorder="1" applyAlignment="1">
      <alignment horizontal="left" vertical="center"/>
    </xf>
    <xf numFmtId="0" fontId="5" fillId="14" borderId="33" xfId="1" applyFont="1" applyFill="1" applyBorder="1" applyAlignment="1">
      <alignment horizontal="lef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0" fontId="6" fillId="2" borderId="20" xfId="1" applyFont="1" applyFill="1" applyBorder="1" applyAlignment="1">
      <alignment vertical="center"/>
    </xf>
    <xf numFmtId="0" fontId="0" fillId="0" borderId="19" xfId="0" applyBorder="1"/>
    <xf numFmtId="0" fontId="3" fillId="2" borderId="59" xfId="1" applyFont="1" applyFill="1" applyBorder="1" applyAlignment="1">
      <alignment horizontal="center" vertical="center"/>
    </xf>
    <xf numFmtId="0" fontId="0" fillId="0" borderId="4" xfId="0" applyBorder="1"/>
    <xf numFmtId="0" fontId="0" fillId="0" borderId="9" xfId="0" applyBorder="1"/>
    <xf numFmtId="0" fontId="7" fillId="2" borderId="59" xfId="1" applyFont="1" applyFill="1" applyBorder="1" applyAlignment="1">
      <alignment horizontal="center" vertical="center"/>
    </xf>
    <xf numFmtId="2" fontId="2" fillId="2" borderId="59" xfId="1" applyNumberFormat="1" applyFill="1" applyBorder="1" applyAlignment="1">
      <alignment horizontal="center" vertical="center"/>
    </xf>
    <xf numFmtId="0" fontId="6" fillId="2" borderId="18" xfId="1" applyFont="1" applyFill="1" applyBorder="1" applyAlignment="1">
      <alignment horizontal="center" vertical="center"/>
    </xf>
    <xf numFmtId="0" fontId="0" fillId="0" borderId="18" xfId="0" applyBorder="1"/>
    <xf numFmtId="0" fontId="4" fillId="2" borderId="9" xfId="1" applyFont="1" applyFill="1" applyBorder="1" applyAlignment="1">
      <alignmen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60" xfId="0" applyFont="1" applyFill="1" applyBorder="1" applyAlignment="1">
      <alignment horizontal="center" vertical="center"/>
    </xf>
    <xf numFmtId="0" fontId="0" fillId="0" borderId="2" xfId="0" applyBorder="1"/>
    <xf numFmtId="0" fontId="0" fillId="0" borderId="60" xfId="0" applyBorder="1"/>
    <xf numFmtId="0" fontId="6" fillId="2" borderId="2" xfId="1" applyFont="1" applyFill="1" applyBorder="1" applyAlignment="1">
      <alignment horizontal="center" vertical="center" shrinkToFit="1"/>
    </xf>
    <xf numFmtId="0" fontId="5" fillId="2" borderId="3" xfId="1" applyFont="1" applyFill="1" applyBorder="1" applyAlignment="1">
      <alignment vertical="center" wrapText="1"/>
    </xf>
    <xf numFmtId="0" fontId="2" fillId="2" borderId="0" xfId="1" applyFill="1" applyAlignment="1">
      <alignment vertical="center"/>
    </xf>
    <xf numFmtId="0" fontId="0" fillId="0" borderId="3" xfId="0" applyBorder="1"/>
    <xf numFmtId="0" fontId="14" fillId="2" borderId="1" xfId="0" applyFont="1" applyFill="1" applyBorder="1" applyAlignment="1">
      <alignment horizontal="center" wrapText="1"/>
    </xf>
    <xf numFmtId="0" fontId="2" fillId="2" borderId="0" xfId="1" applyFill="1"/>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165" fontId="19" fillId="15" borderId="0" xfId="1" applyNumberFormat="1" applyFont="1" applyFill="1" applyAlignment="1">
      <alignment horizontal="left" vertical="center" shrinkToFit="1"/>
    </xf>
    <xf numFmtId="2" fontId="19" fillId="15" borderId="0" xfId="1" applyNumberFormat="1" applyFont="1" applyFill="1" applyAlignment="1">
      <alignment horizontal="center" vertical="center"/>
    </xf>
    <xf numFmtId="0" fontId="6" fillId="2" borderId="0" xfId="1" applyFont="1" applyFill="1" applyAlignment="1">
      <alignment horizontal="center" vertical="center"/>
    </xf>
    <xf numFmtId="0" fontId="19" fillId="16" borderId="23" xfId="1" applyFont="1" applyFill="1" applyBorder="1" applyAlignment="1">
      <alignment horizontal="left" vertical="center"/>
    </xf>
    <xf numFmtId="0" fontId="0" fillId="0" borderId="24" xfId="0" applyBorder="1"/>
    <xf numFmtId="0" fontId="19" fillId="16"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xf numFmtId="0" fontId="5" fillId="2" borderId="63" xfId="1" applyFont="1" applyFill="1" applyBorder="1" applyAlignment="1">
      <alignment vertical="center" wrapText="1"/>
    </xf>
    <xf numFmtId="0" fontId="0" fillId="0" borderId="56" xfId="0" applyBorder="1"/>
    <xf numFmtId="0" fontId="0" fillId="0" borderId="57" xfId="0" applyBorder="1"/>
    <xf numFmtId="0" fontId="0" fillId="0" borderId="58" xfId="0" applyBorder="1"/>
    <xf numFmtId="0" fontId="20" fillId="15" borderId="0" xfId="1" applyFont="1" applyFill="1" applyAlignment="1">
      <alignment horizontal="center" vertical="center"/>
    </xf>
    <xf numFmtId="0" fontId="2" fillId="15" borderId="0" xfId="1" applyFill="1" applyAlignment="1">
      <alignment vertical="center"/>
    </xf>
    <xf numFmtId="0" fontId="2" fillId="15" borderId="0" xfId="1" applyFill="1"/>
    <xf numFmtId="0" fontId="10" fillId="15" borderId="0" xfId="1" applyFont="1" applyFill="1"/>
    <xf numFmtId="0" fontId="10" fillId="15" borderId="14" xfId="1" applyFont="1" applyFill="1" applyBorder="1"/>
    <xf numFmtId="0" fontId="19" fillId="15" borderId="0" xfId="1" applyFont="1" applyFill="1" applyAlignment="1">
      <alignment horizontal="right" vertical="center"/>
    </xf>
    <xf numFmtId="0" fontId="19" fillId="15" borderId="0" xfId="1" applyFont="1" applyFill="1" applyAlignment="1">
      <alignment vertical="center"/>
    </xf>
    <xf numFmtId="0" fontId="2" fillId="15" borderId="17" xfId="1" applyFill="1" applyBorder="1" applyAlignment="1">
      <alignment vertical="center"/>
    </xf>
    <xf numFmtId="0" fontId="2" fillId="15" borderId="16" xfId="1" applyFill="1" applyBorder="1" applyAlignment="1">
      <alignment vertical="center"/>
    </xf>
    <xf numFmtId="0" fontId="2" fillId="15" borderId="16" xfId="1" applyFill="1" applyBorder="1"/>
    <xf numFmtId="0" fontId="2" fillId="15" borderId="15" xfId="1" applyFill="1" applyBorder="1"/>
    <xf numFmtId="0" fontId="10" fillId="15" borderId="5" xfId="1" applyFont="1" applyFill="1" applyBorder="1" applyAlignment="1">
      <alignment vertical="center"/>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5" fillId="2" borderId="26" xfId="1" applyFont="1" applyFill="1" applyBorder="1" applyAlignment="1">
      <alignment vertical="center"/>
    </xf>
    <xf numFmtId="0" fontId="2" fillId="2" borderId="28" xfId="1" applyFill="1" applyBorder="1"/>
    <xf numFmtId="0" fontId="2" fillId="2" borderId="33" xfId="1" applyFill="1" applyBorder="1"/>
    <xf numFmtId="0" fontId="2" fillId="2" borderId="40" xfId="1" applyFill="1" applyBorder="1"/>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72">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12" Type="http://schemas.openxmlformats.org/officeDocument/2006/relationships/image" Target="../media/image16.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628834</xdr:colOff>
      <xdr:row>25</xdr:row>
      <xdr:rowOff>16883</xdr:rowOff>
    </xdr:from>
    <xdr:to>
      <xdr:col>8</xdr:col>
      <xdr:colOff>256582</xdr:colOff>
      <xdr:row>31</xdr:row>
      <xdr:rowOff>79477</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068312" y="4290709"/>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9</xdr:col>
      <xdr:colOff>231642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10</xdr:col>
      <xdr:colOff>286357</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10</xdr:col>
      <xdr:colOff>170814</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10</xdr:col>
      <xdr:colOff>28956</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303316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579139</xdr:colOff>
      <xdr:row>24</xdr:row>
      <xdr:rowOff>149404</xdr:rowOff>
    </xdr:from>
    <xdr:to>
      <xdr:col>8</xdr:col>
      <xdr:colOff>204888</xdr:colOff>
      <xdr:row>31</xdr:row>
      <xdr:rowOff>42535</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18617" y="4257578"/>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380331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88676</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340658</xdr:colOff>
      <xdr:row>82</xdr:row>
      <xdr:rowOff>89039</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22145</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397226</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110276</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44006</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70559</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700418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twoCellAnchor editAs="oneCell">
    <xdr:from>
      <xdr:col>2</xdr:col>
      <xdr:colOff>637762</xdr:colOff>
      <xdr:row>34</xdr:row>
      <xdr:rowOff>52691</xdr:rowOff>
    </xdr:from>
    <xdr:to>
      <xdr:col>3</xdr:col>
      <xdr:colOff>289891</xdr:colOff>
      <xdr:row>49</xdr:row>
      <xdr:rowOff>131330</xdr:rowOff>
    </xdr:to>
    <xdr:pic>
      <xdr:nvPicPr>
        <xdr:cNvPr id="3" name="Imagem 2">
          <a:extLst>
            <a:ext uri="{FF2B5EF4-FFF2-40B4-BE49-F238E27FC236}">
              <a16:creationId xmlns:a16="http://schemas.microsoft.com/office/drawing/2014/main" id="{5F48DEF6-F8AD-2FA1-C3EF-97572C83FDF9}"/>
            </a:ext>
          </a:extLst>
        </xdr:cNvPr>
        <xdr:cNvPicPr>
          <a:picLocks noChangeAspect="1"/>
        </xdr:cNvPicPr>
      </xdr:nvPicPr>
      <xdr:blipFill>
        <a:blip xmlns:r="http://schemas.openxmlformats.org/officeDocument/2006/relationships" r:embed="rId12"/>
        <a:stretch>
          <a:fillRect/>
        </a:stretch>
      </xdr:blipFill>
      <xdr:spPr>
        <a:xfrm>
          <a:off x="1631675" y="5817387"/>
          <a:ext cx="1507433" cy="2563421"/>
        </a:xfrm>
        <a:prstGeom prst="rect">
          <a:avLst/>
        </a:prstGeom>
      </xdr:spPr>
    </xdr:pic>
    <xdr:clientData/>
  </xdr:twoCellAnchor>
  <xdr:twoCellAnchor editAs="oneCell">
    <xdr:from>
      <xdr:col>8</xdr:col>
      <xdr:colOff>142706</xdr:colOff>
      <xdr:row>1</xdr:row>
      <xdr:rowOff>149925</xdr:rowOff>
    </xdr:from>
    <xdr:to>
      <xdr:col>10</xdr:col>
      <xdr:colOff>380331</xdr:colOff>
      <xdr:row>4</xdr:row>
      <xdr:rowOff>36871</xdr:rowOff>
    </xdr:to>
    <xdr:pic>
      <xdr:nvPicPr>
        <xdr:cNvPr id="4" name="Picture 1">
          <a:extLst>
            <a:ext uri="{FF2B5EF4-FFF2-40B4-BE49-F238E27FC236}">
              <a16:creationId xmlns:a16="http://schemas.microsoft.com/office/drawing/2014/main" id="{AFAF5ED9-DB09-4A9C-A43D-22B07BD10634}"/>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6848306" y="321375"/>
          <a:ext cx="1275850" cy="50607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603986</xdr:colOff>
      <xdr:row>24</xdr:row>
      <xdr:rowOff>124556</xdr:rowOff>
    </xdr:from>
    <xdr:to>
      <xdr:col>8</xdr:col>
      <xdr:colOff>230049</xdr:colOff>
      <xdr:row>31</xdr:row>
      <xdr:rowOff>17687</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043464" y="4232730"/>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333535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528174</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567846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82" t="s">
        <v>0</v>
      </c>
      <c r="B1" s="183"/>
      <c r="C1" s="183"/>
      <c r="D1" s="183"/>
      <c r="E1" s="183"/>
      <c r="F1" s="183"/>
      <c r="G1" s="184"/>
      <c r="P1" s="6">
        <f>IF(B19="empilhado",3,IF(B19="duplo",2,1))</f>
        <v>1</v>
      </c>
      <c r="R1" s="2" t="s">
        <v>1</v>
      </c>
      <c r="T1" s="2" t="s">
        <v>2</v>
      </c>
    </row>
    <row r="2" spans="1:20" ht="15" customHeight="1" x14ac:dyDescent="0.25">
      <c r="A2" s="9" t="s">
        <v>3</v>
      </c>
      <c r="B2" s="10" t="e">
        <f>#REF!</f>
        <v>#REF!</v>
      </c>
      <c r="D2" s="11" t="s">
        <v>4</v>
      </c>
      <c r="E2" s="189" t="e">
        <f>#REF!</f>
        <v>#REF!</v>
      </c>
      <c r="F2" s="183"/>
      <c r="G2" s="184"/>
      <c r="O2" s="40" t="s">
        <v>5</v>
      </c>
      <c r="P2" s="41">
        <v>1</v>
      </c>
      <c r="R2" s="2" t="s">
        <v>6</v>
      </c>
      <c r="T2" s="2" t="s">
        <v>7</v>
      </c>
    </row>
    <row r="3" spans="1:20" ht="15.75" customHeight="1" x14ac:dyDescent="0.25">
      <c r="A3" s="185" t="e">
        <f>#REF!</f>
        <v>#REF!</v>
      </c>
      <c r="B3" s="183"/>
      <c r="C3" s="183"/>
      <c r="D3" s="183"/>
      <c r="E3" s="183"/>
      <c r="F3" s="183"/>
      <c r="G3" s="184"/>
      <c r="P3" s="7"/>
      <c r="T3" s="2" t="s">
        <v>8</v>
      </c>
    </row>
    <row r="4" spans="1:20" ht="15" x14ac:dyDescent="0.25">
      <c r="A4" s="186" t="e">
        <f>(#REF!)&amp;" Reator(es), Tipo "&amp;(#REF!)</f>
        <v>#REF!</v>
      </c>
      <c r="B4" s="183"/>
      <c r="C4" s="183"/>
      <c r="D4" s="183"/>
      <c r="E4" s="183"/>
      <c r="F4" s="183"/>
      <c r="G4" s="184"/>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95" t="s">
        <v>2</v>
      </c>
      <c r="C19" s="193"/>
      <c r="D19" s="31"/>
      <c r="E19" s="32" t="s">
        <v>52</v>
      </c>
      <c r="F19" s="5" t="e">
        <f>#REF!</f>
        <v>#REF!</v>
      </c>
      <c r="G19" s="33"/>
    </row>
    <row r="20" spans="1:7" ht="12.95" customHeight="1" x14ac:dyDescent="0.25">
      <c r="A20" s="34" t="s">
        <v>53</v>
      </c>
      <c r="D20" s="3"/>
      <c r="E20" s="187" t="s">
        <v>54</v>
      </c>
      <c r="F20" s="181"/>
      <c r="G20" s="188"/>
    </row>
    <row r="21" spans="1:7" ht="12.95" customHeight="1" x14ac:dyDescent="0.2">
      <c r="A21" s="18" t="s">
        <v>55</v>
      </c>
      <c r="D21" s="190" t="e">
        <f>TEXT(F5,"0")&amp;" mm"</f>
        <v>#REF!</v>
      </c>
      <c r="G21" s="26"/>
    </row>
    <row r="22" spans="1:7" ht="12.95" customHeight="1" x14ac:dyDescent="0.2">
      <c r="A22" s="18" t="s">
        <v>56</v>
      </c>
      <c r="D22" s="191"/>
      <c r="G22" s="26"/>
    </row>
    <row r="23" spans="1:7" ht="12.95" customHeight="1" x14ac:dyDescent="0.2">
      <c r="A23" s="196" t="s">
        <v>57</v>
      </c>
      <c r="B23" s="197"/>
      <c r="C23" s="197"/>
      <c r="D23" s="191"/>
      <c r="G23" s="26"/>
    </row>
    <row r="24" spans="1:7" ht="12.95" customHeight="1" x14ac:dyDescent="0.2">
      <c r="A24" s="198"/>
      <c r="B24" s="197"/>
      <c r="C24" s="197"/>
      <c r="D24" s="191"/>
      <c r="G24" s="26"/>
    </row>
    <row r="25" spans="1:7" ht="12.95" customHeight="1" x14ac:dyDescent="0.2">
      <c r="A25" s="196" t="s">
        <v>58</v>
      </c>
      <c r="B25" s="197"/>
      <c r="C25" s="197"/>
      <c r="D25" s="191"/>
      <c r="G25" s="26"/>
    </row>
    <row r="26" spans="1:7" ht="12.95" customHeight="1" x14ac:dyDescent="0.2">
      <c r="A26" s="198"/>
      <c r="B26" s="197"/>
      <c r="C26" s="197"/>
      <c r="D26" s="191"/>
      <c r="G26" s="26"/>
    </row>
    <row r="27" spans="1:7" ht="12.95" customHeight="1" x14ac:dyDescent="0.2">
      <c r="A27" s="18" t="s">
        <v>59</v>
      </c>
      <c r="D27" s="191"/>
      <c r="G27" s="26"/>
    </row>
    <row r="28" spans="1:7" ht="12.95" customHeight="1" x14ac:dyDescent="0.2">
      <c r="A28" s="35" t="s">
        <v>60</v>
      </c>
      <c r="B28" s="36" t="e">
        <f>F5*3+(2*#REF!+(IF(P2=1,2,1))*(#REF!+#REF!))*1000+IF(#REF!=2,0,(#REF!*1000))*5</f>
        <v>#REF!</v>
      </c>
      <c r="D28" s="191"/>
      <c r="G28" s="26"/>
    </row>
    <row r="29" spans="1:7" ht="12.95" customHeight="1" x14ac:dyDescent="0.2">
      <c r="A29" s="35" t="s">
        <v>61</v>
      </c>
      <c r="B29" s="36" t="e">
        <f>F5*2+(#REF!+#REF!+#REF!)*1000+IF(#REF!=2,0,(#REF!*1000))*3</f>
        <v>#REF!</v>
      </c>
      <c r="D29" s="4"/>
      <c r="G29" s="26"/>
    </row>
    <row r="30" spans="1:7" ht="12.95" customHeight="1" x14ac:dyDescent="0.2">
      <c r="A30" s="18"/>
      <c r="B30" s="21"/>
      <c r="D30" s="190" t="e">
        <f>TEXT(#REF!*1000+#REF!,"0")&amp;" mm"</f>
        <v>#REF!</v>
      </c>
      <c r="G30" s="26"/>
    </row>
    <row r="31" spans="1:7" ht="12.95" customHeight="1" x14ac:dyDescent="0.2">
      <c r="A31" s="29"/>
      <c r="D31" s="191"/>
      <c r="G31" s="26"/>
    </row>
    <row r="32" spans="1:7" ht="12.95" customHeight="1" x14ac:dyDescent="0.2">
      <c r="A32" s="34" t="s">
        <v>62</v>
      </c>
      <c r="D32" s="191"/>
      <c r="G32" s="26"/>
    </row>
    <row r="33" spans="1:7" ht="12.95" customHeight="1" x14ac:dyDescent="0.2">
      <c r="A33" s="18" t="s">
        <v>63</v>
      </c>
      <c r="B33" s="21" t="s">
        <v>64</v>
      </c>
      <c r="D33" s="191"/>
      <c r="G33" s="26"/>
    </row>
    <row r="34" spans="1:7" ht="12.95" customHeight="1" x14ac:dyDescent="0.2">
      <c r="A34" s="18" t="s">
        <v>65</v>
      </c>
      <c r="B34" s="21" t="e">
        <f>#REF!&amp;" X "&amp;#REF!</f>
        <v>#REF!</v>
      </c>
      <c r="D34" s="191"/>
      <c r="G34" s="26"/>
    </row>
    <row r="35" spans="1:7" ht="12.95" customHeight="1" x14ac:dyDescent="0.2">
      <c r="A35" s="18" t="s">
        <v>66</v>
      </c>
      <c r="B35" s="21" t="b">
        <f>IF(P1=3,(2*#REF!&amp;" X "&amp;#REF!),IF(P1=2,(#REF!&amp;" X "&amp;#REF!)))</f>
        <v>0</v>
      </c>
      <c r="D35" s="191"/>
      <c r="G35" s="26"/>
    </row>
    <row r="36" spans="1:7" ht="12.95" customHeight="1" x14ac:dyDescent="0.2">
      <c r="A36" s="54" t="s">
        <v>65</v>
      </c>
      <c r="B36" s="55" t="e">
        <f>#REF!&amp;" X "&amp;#REF!</f>
        <v>#REF!</v>
      </c>
      <c r="D36" s="191"/>
      <c r="G36" s="26"/>
    </row>
    <row r="37" spans="1:7" ht="12.95" customHeight="1" x14ac:dyDescent="0.25">
      <c r="A37" s="29"/>
      <c r="B37" s="31"/>
      <c r="C37" s="31"/>
      <c r="E37" s="192" t="s">
        <v>67</v>
      </c>
      <c r="F37" s="193"/>
      <c r="G37" s="194"/>
    </row>
    <row r="38" spans="1:7" ht="12.95" customHeight="1" x14ac:dyDescent="0.25">
      <c r="A38" s="180" t="s">
        <v>68</v>
      </c>
      <c r="B38" s="181"/>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99" t="s">
        <v>85</v>
      </c>
      <c r="B54" s="193"/>
      <c r="C54" s="193"/>
      <c r="D54" s="193"/>
      <c r="E54" s="193"/>
      <c r="F54" s="32" t="s">
        <v>86</v>
      </c>
      <c r="G54" s="53">
        <f ca="1">TODAY()</f>
        <v>44917</v>
      </c>
    </row>
    <row r="58" spans="1:18" ht="12.75" customHeight="1" x14ac:dyDescent="0.25">
      <c r="L58" s="182"/>
      <c r="M58" s="183"/>
      <c r="N58" s="183"/>
      <c r="O58" s="183"/>
      <c r="P58" s="183"/>
      <c r="Q58" s="183"/>
      <c r="R58" s="184"/>
    </row>
    <row r="59" spans="1:18" ht="12.75" customHeight="1" x14ac:dyDescent="0.25">
      <c r="L59" s="9"/>
      <c r="M59" s="10"/>
      <c r="N59" s="1"/>
      <c r="O59" s="11"/>
      <c r="P59" s="189"/>
      <c r="Q59" s="183"/>
      <c r="R59" s="184"/>
    </row>
    <row r="60" spans="1:18" ht="12.75" customHeight="1" x14ac:dyDescent="0.25">
      <c r="L60" s="185"/>
      <c r="M60" s="183"/>
      <c r="N60" s="183"/>
      <c r="O60" s="183"/>
      <c r="P60" s="183"/>
      <c r="Q60" s="183"/>
      <c r="R60" s="184"/>
    </row>
    <row r="61" spans="1:18" ht="15" customHeight="1" x14ac:dyDescent="0.25">
      <c r="L61" s="186"/>
      <c r="M61" s="183"/>
      <c r="N61" s="183"/>
      <c r="O61" s="183"/>
      <c r="P61" s="183"/>
      <c r="Q61" s="183"/>
      <c r="R61" s="184"/>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95"/>
      <c r="N76" s="193"/>
      <c r="O76" s="31"/>
      <c r="P76" s="32"/>
      <c r="Q76" s="5"/>
      <c r="R76" s="33"/>
    </row>
    <row r="77" spans="12:18" ht="15" x14ac:dyDescent="0.25">
      <c r="L77" s="34"/>
      <c r="M77" s="1"/>
      <c r="N77" s="1"/>
      <c r="O77" s="3"/>
      <c r="P77" s="187"/>
      <c r="Q77" s="181"/>
      <c r="R77" s="188"/>
    </row>
    <row r="78" spans="12:18" ht="12.75" customHeight="1" x14ac:dyDescent="0.2">
      <c r="L78" s="18"/>
      <c r="M78" s="1"/>
      <c r="N78" s="1"/>
      <c r="O78" s="190"/>
      <c r="P78" s="1"/>
      <c r="Q78" s="1"/>
      <c r="R78" s="26"/>
    </row>
    <row r="79" spans="12:18" x14ac:dyDescent="0.2">
      <c r="L79" s="18"/>
      <c r="M79" s="1"/>
      <c r="N79" s="1"/>
      <c r="O79" s="191"/>
      <c r="P79" s="1"/>
      <c r="Q79" s="1"/>
      <c r="R79" s="26"/>
    </row>
    <row r="80" spans="12:18" ht="12.75" customHeight="1" x14ac:dyDescent="0.2">
      <c r="L80" s="196"/>
      <c r="M80" s="200"/>
      <c r="N80" s="200"/>
      <c r="O80" s="191"/>
      <c r="P80" s="1"/>
      <c r="Q80" s="1"/>
      <c r="R80" s="26"/>
    </row>
    <row r="81" spans="12:18" ht="12.75" customHeight="1" x14ac:dyDescent="0.2">
      <c r="L81" s="198"/>
      <c r="M81" s="200"/>
      <c r="N81" s="200"/>
      <c r="O81" s="191"/>
      <c r="P81" s="1"/>
      <c r="Q81" s="1"/>
      <c r="R81" s="26"/>
    </row>
    <row r="82" spans="12:18" ht="12.75" customHeight="1" x14ac:dyDescent="0.2">
      <c r="L82" s="196"/>
      <c r="M82" s="200"/>
      <c r="N82" s="200"/>
      <c r="O82" s="191"/>
      <c r="P82" s="1"/>
      <c r="Q82" s="1"/>
      <c r="R82" s="26"/>
    </row>
    <row r="83" spans="12:18" ht="12.75" customHeight="1" x14ac:dyDescent="0.2">
      <c r="L83" s="198"/>
      <c r="M83" s="200"/>
      <c r="N83" s="200"/>
      <c r="O83" s="191"/>
      <c r="P83" s="1"/>
      <c r="Q83" s="1"/>
      <c r="R83" s="26"/>
    </row>
    <row r="84" spans="12:18" x14ac:dyDescent="0.2">
      <c r="L84" s="18"/>
      <c r="M84" s="1"/>
      <c r="N84" s="1"/>
      <c r="O84" s="191"/>
      <c r="P84" s="1"/>
      <c r="Q84" s="1"/>
      <c r="R84" s="26"/>
    </row>
    <row r="85" spans="12:18" x14ac:dyDescent="0.2">
      <c r="L85" s="35"/>
      <c r="M85" s="36"/>
      <c r="N85" s="1"/>
      <c r="O85" s="191"/>
      <c r="P85" s="1"/>
      <c r="Q85" s="1"/>
      <c r="R85" s="26"/>
    </row>
    <row r="86" spans="12:18" x14ac:dyDescent="0.2">
      <c r="L86" s="35"/>
      <c r="M86" s="36"/>
      <c r="N86" s="1"/>
      <c r="O86" s="4"/>
      <c r="P86" s="1"/>
      <c r="Q86" s="1"/>
      <c r="R86" s="26"/>
    </row>
    <row r="87" spans="12:18" ht="12.75" customHeight="1" x14ac:dyDescent="0.2">
      <c r="L87" s="18"/>
      <c r="M87" s="21"/>
      <c r="N87" s="1"/>
      <c r="O87" s="190"/>
      <c r="P87" s="1"/>
      <c r="Q87" s="1"/>
      <c r="R87" s="26"/>
    </row>
    <row r="88" spans="12:18" ht="12.75" customHeight="1" x14ac:dyDescent="0.2">
      <c r="L88" s="29"/>
      <c r="M88" s="1"/>
      <c r="N88" s="1"/>
      <c r="O88" s="191"/>
      <c r="P88" s="1"/>
      <c r="Q88" s="1"/>
      <c r="R88" s="26"/>
    </row>
    <row r="89" spans="12:18" ht="12.75" customHeight="1" x14ac:dyDescent="0.2">
      <c r="L89" s="34"/>
      <c r="M89" s="1"/>
      <c r="N89" s="1"/>
      <c r="O89" s="191"/>
      <c r="P89" s="1"/>
      <c r="Q89" s="1"/>
      <c r="R89" s="26"/>
    </row>
    <row r="90" spans="12:18" ht="12.75" customHeight="1" x14ac:dyDescent="0.2">
      <c r="L90" s="18"/>
      <c r="M90" s="21"/>
      <c r="N90" s="1"/>
      <c r="O90" s="191"/>
      <c r="P90" s="1"/>
      <c r="Q90" s="1"/>
      <c r="R90" s="26"/>
    </row>
    <row r="91" spans="12:18" ht="12.75" customHeight="1" x14ac:dyDescent="0.2">
      <c r="L91" s="18"/>
      <c r="M91" s="21"/>
      <c r="N91" s="1"/>
      <c r="O91" s="191"/>
      <c r="P91" s="1"/>
      <c r="Q91" s="1"/>
      <c r="R91" s="26"/>
    </row>
    <row r="92" spans="12:18" ht="12.75" customHeight="1" x14ac:dyDescent="0.2">
      <c r="L92" s="18"/>
      <c r="M92" s="21"/>
      <c r="N92" s="1"/>
      <c r="O92" s="191"/>
      <c r="P92" s="1"/>
      <c r="Q92" s="1"/>
      <c r="R92" s="26"/>
    </row>
    <row r="93" spans="12:18" ht="12.75" customHeight="1" x14ac:dyDescent="0.2">
      <c r="L93" s="54"/>
      <c r="M93" s="55"/>
      <c r="N93" s="1"/>
      <c r="O93" s="191"/>
      <c r="P93" s="1"/>
      <c r="Q93" s="1"/>
      <c r="R93" s="26"/>
    </row>
    <row r="94" spans="12:18" ht="15" x14ac:dyDescent="0.25">
      <c r="L94" s="29"/>
      <c r="M94" s="31"/>
      <c r="N94" s="31"/>
      <c r="O94" s="1"/>
      <c r="P94" s="192"/>
      <c r="Q94" s="193"/>
      <c r="R94" s="194"/>
    </row>
    <row r="95" spans="12:18" ht="15" x14ac:dyDescent="0.25">
      <c r="L95" s="180"/>
      <c r="M95" s="181"/>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99"/>
      <c r="M111" s="193"/>
      <c r="N111" s="193"/>
      <c r="O111" s="193"/>
      <c r="P111" s="193"/>
      <c r="Q111" s="32"/>
      <c r="R111" s="53"/>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71" priority="11">
      <formula>$P$1=2</formula>
    </cfRule>
    <cfRule type="expression" dxfId="70" priority="12">
      <formula>$P$1=3</formula>
    </cfRule>
  </conditionalFormatting>
  <conditionalFormatting sqref="A28:B28">
    <cfRule type="expression" dxfId="69" priority="10">
      <formula>$P$1=3</formula>
    </cfRule>
  </conditionalFormatting>
  <conditionalFormatting sqref="A29:B29">
    <cfRule type="expression" dxfId="68" priority="9">
      <formula>$P$1=2</formula>
    </cfRule>
  </conditionalFormatting>
  <conditionalFormatting sqref="A35:B35">
    <cfRule type="expression" dxfId="67" priority="8">
      <formula>$P$1=1</formula>
    </cfRule>
  </conditionalFormatting>
  <conditionalFormatting sqref="A36:B36">
    <cfRule type="expression" dxfId="66" priority="7">
      <formula>$P$2=0</formula>
    </cfRule>
  </conditionalFormatting>
  <conditionalFormatting sqref="L93:M93">
    <cfRule type="expression" dxfId="65" priority="1">
      <formula>$P$2=0</formula>
    </cfRule>
  </conditionalFormatting>
  <conditionalFormatting sqref="O78:P93">
    <cfRule type="expression" dxfId="64" priority="5">
      <formula>$P$1=2</formula>
    </cfRule>
    <cfRule type="expression" dxfId="63" priority="6">
      <formula>$P$1=3</formula>
    </cfRule>
  </conditionalFormatting>
  <conditionalFormatting sqref="L85:M85">
    <cfRule type="expression" dxfId="62" priority="4">
      <formula>$P$1=3</formula>
    </cfRule>
  </conditionalFormatting>
  <conditionalFormatting sqref="L86:M86">
    <cfRule type="expression" dxfId="61" priority="3">
      <formula>$P$1=2</formula>
    </cfRule>
  </conditionalFormatting>
  <conditionalFormatting sqref="L92:M92">
    <cfRule type="expression" dxfId="6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sheetPr>
  <dimension ref="B1:AD131"/>
  <sheetViews>
    <sheetView topLeftCell="A16" zoomScale="115" zoomScaleNormal="115" workbookViewId="0">
      <selection activeCell="G26" sqref="G2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c r="N2" s="87"/>
      <c r="O2" s="87"/>
      <c r="P2" s="87"/>
      <c r="Q2" s="87"/>
      <c r="R2" s="87"/>
      <c r="S2" s="87"/>
      <c r="T2" s="79"/>
      <c r="U2" s="87"/>
      <c r="V2" s="87"/>
    </row>
    <row r="3" spans="2:29" ht="21" customHeight="1" x14ac:dyDescent="0.2">
      <c r="B3" s="69"/>
      <c r="C3" s="207" t="str">
        <f>"Proposta Técnica para Reator"&amp;" "&amp;W2</f>
        <v xml:space="preserve">Proposta Técnica para Reator </v>
      </c>
      <c r="D3" s="197"/>
      <c r="E3" s="197"/>
      <c r="F3" s="197"/>
      <c r="G3" s="197"/>
      <c r="H3" s="197"/>
      <c r="I3" s="200"/>
      <c r="J3" s="70"/>
      <c r="K3" s="71"/>
      <c r="M3" s="88"/>
      <c r="N3" s="87"/>
      <c r="O3" s="87"/>
      <c r="P3" s="87"/>
      <c r="Q3" s="87"/>
      <c r="R3" s="87"/>
      <c r="S3" s="87"/>
      <c r="T3" s="79"/>
      <c r="U3" s="87"/>
      <c r="V3" s="87"/>
    </row>
    <row r="4" spans="2:29" ht="12.95" customHeight="1" x14ac:dyDescent="0.2">
      <c r="B4" s="69"/>
      <c r="C4" s="72" t="s">
        <v>3</v>
      </c>
      <c r="D4" s="106">
        <f>O2</f>
        <v>0</v>
      </c>
      <c r="E4" s="64"/>
      <c r="F4" s="72" t="s">
        <v>4</v>
      </c>
      <c r="G4" s="210">
        <f>R2</f>
        <v>0</v>
      </c>
      <c r="H4" s="197"/>
      <c r="I4" s="200"/>
      <c r="J4" s="70"/>
      <c r="K4" s="71"/>
      <c r="M4" s="208"/>
      <c r="N4" s="79"/>
      <c r="O4" s="79"/>
      <c r="P4" s="79"/>
      <c r="Q4" s="79"/>
      <c r="R4" s="79"/>
      <c r="S4" s="79"/>
      <c r="T4" s="79"/>
      <c r="U4" s="87"/>
      <c r="V4" s="87"/>
    </row>
    <row r="5" spans="2:29" ht="12.95" customHeight="1" x14ac:dyDescent="0.2">
      <c r="B5" s="69"/>
      <c r="C5" s="211" t="s">
        <v>88</v>
      </c>
      <c r="D5" s="197"/>
      <c r="E5" s="197"/>
      <c r="F5" s="197"/>
      <c r="G5" s="197"/>
      <c r="H5" s="197"/>
      <c r="I5" s="200"/>
      <c r="J5" s="70"/>
      <c r="K5" s="71"/>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89</v>
      </c>
      <c r="G7" s="108" t="s">
        <v>69</v>
      </c>
      <c r="H7" s="109"/>
      <c r="I7" s="110"/>
      <c r="K7" s="56"/>
      <c r="M7" s="208"/>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09"/>
      <c r="N8" s="88"/>
      <c r="O8" s="89"/>
      <c r="P8" s="87"/>
      <c r="Q8" s="87"/>
      <c r="R8" s="87"/>
      <c r="S8" s="87"/>
      <c r="T8" s="79"/>
      <c r="U8" s="87"/>
      <c r="V8" s="87"/>
    </row>
    <row r="9" spans="2:29" ht="12.95" customHeight="1" x14ac:dyDescent="0.2">
      <c r="B9" s="59"/>
      <c r="C9" s="117" t="s">
        <v>9</v>
      </c>
      <c r="D9" s="104">
        <v>71.976900000000001</v>
      </c>
      <c r="E9" s="118" t="s">
        <v>10</v>
      </c>
      <c r="G9" s="119" t="s">
        <v>52</v>
      </c>
      <c r="H9" s="85" t="s">
        <v>90</v>
      </c>
      <c r="I9" s="1"/>
      <c r="J9" s="120"/>
      <c r="K9" s="56"/>
      <c r="N9" s="88"/>
      <c r="O9" s="89"/>
      <c r="P9" s="87"/>
      <c r="Q9" s="87"/>
      <c r="R9" s="87"/>
      <c r="S9" s="87"/>
      <c r="T9" s="79"/>
      <c r="U9" s="87"/>
      <c r="V9" s="87"/>
    </row>
    <row r="10" spans="2:29" ht="12.95" customHeight="1" x14ac:dyDescent="0.2">
      <c r="B10" s="59"/>
      <c r="C10" s="117" t="s">
        <v>13</v>
      </c>
      <c r="D10" s="104">
        <v>27.133851761999999</v>
      </c>
      <c r="E10" s="121" t="s">
        <v>14</v>
      </c>
      <c r="G10" s="119" t="s">
        <v>70</v>
      </c>
      <c r="H10" s="21"/>
      <c r="I10" s="1"/>
      <c r="J10" s="120"/>
      <c r="K10" s="56"/>
      <c r="M10" s="208"/>
      <c r="N10" s="79"/>
      <c r="O10" s="79"/>
      <c r="P10" s="79"/>
      <c r="Q10" s="79"/>
      <c r="R10" s="79"/>
      <c r="S10" s="79"/>
      <c r="T10" s="79"/>
      <c r="U10" s="90"/>
      <c r="V10" s="90"/>
      <c r="W10" s="90"/>
      <c r="X10" s="90"/>
      <c r="Y10" s="90"/>
      <c r="Z10" s="90"/>
      <c r="AA10" s="90"/>
      <c r="AB10" s="90"/>
    </row>
    <row r="11" spans="2:29" ht="12.95" customHeight="1" x14ac:dyDescent="0.2">
      <c r="B11" s="59"/>
      <c r="C11" s="117" t="s">
        <v>16</v>
      </c>
      <c r="D11" s="104" t="s">
        <v>91</v>
      </c>
      <c r="E11" s="118" t="s">
        <v>17</v>
      </c>
      <c r="G11" s="119" t="s">
        <v>72</v>
      </c>
      <c r="H11" s="21"/>
      <c r="I11" s="1"/>
      <c r="J11" s="120"/>
      <c r="K11" s="56"/>
      <c r="M11" s="209"/>
      <c r="N11" s="88"/>
      <c r="O11" s="89"/>
      <c r="P11" s="87"/>
      <c r="Q11" s="87"/>
      <c r="U11" s="91"/>
      <c r="V11" s="91"/>
      <c r="W11" s="91"/>
      <c r="X11" s="91"/>
      <c r="Y11" s="91"/>
      <c r="Z11" s="91"/>
      <c r="AA11" s="91"/>
      <c r="AB11" s="91"/>
    </row>
    <row r="12" spans="2:29" ht="12.95" customHeight="1" x14ac:dyDescent="0.2">
      <c r="B12" s="59"/>
      <c r="C12" s="117" t="s">
        <v>19</v>
      </c>
      <c r="D12" s="104" t="s">
        <v>92</v>
      </c>
      <c r="E12" s="118" t="s">
        <v>20</v>
      </c>
      <c r="G12" s="119" t="s">
        <v>74</v>
      </c>
      <c r="H12" s="21"/>
      <c r="I12" s="1"/>
      <c r="J12" s="120"/>
      <c r="K12" s="56"/>
      <c r="N12" s="88"/>
      <c r="O12" s="89"/>
      <c r="P12" s="87"/>
      <c r="Q12" s="87"/>
      <c r="R12" s="87"/>
      <c r="S12" s="87"/>
      <c r="T12" s="79"/>
      <c r="U12" s="87"/>
      <c r="V12" s="87"/>
    </row>
    <row r="13" spans="2:29" ht="12.95" customHeight="1" x14ac:dyDescent="0.2">
      <c r="B13" s="59"/>
      <c r="C13" s="117" t="s">
        <v>22</v>
      </c>
      <c r="D13" s="104" t="s">
        <v>93</v>
      </c>
      <c r="E13" s="118" t="s">
        <v>23</v>
      </c>
      <c r="F13" s="2"/>
      <c r="G13" s="119" t="s">
        <v>76</v>
      </c>
      <c r="H13" s="21"/>
      <c r="I13" s="1"/>
      <c r="J13" s="120"/>
      <c r="K13" s="56"/>
      <c r="M13" s="208"/>
      <c r="N13" s="79"/>
      <c r="O13" s="79"/>
      <c r="P13" s="79"/>
      <c r="Q13" s="79"/>
      <c r="R13" s="79"/>
      <c r="S13" s="79"/>
      <c r="T13" s="79"/>
      <c r="U13" s="79"/>
    </row>
    <row r="14" spans="2:29" ht="12.95" customHeight="1" x14ac:dyDescent="0.2">
      <c r="B14" s="59"/>
      <c r="C14" s="117" t="s">
        <v>26</v>
      </c>
      <c r="D14" s="104"/>
      <c r="E14" s="118" t="s">
        <v>23</v>
      </c>
      <c r="F14" s="2"/>
      <c r="G14" s="119" t="s">
        <v>77</v>
      </c>
      <c r="I14" s="1"/>
      <c r="J14" s="120"/>
      <c r="K14" s="56"/>
      <c r="M14" s="209"/>
      <c r="N14" s="87"/>
      <c r="O14" s="87"/>
      <c r="P14" s="79"/>
      <c r="Q14" s="87"/>
      <c r="R14" s="87"/>
    </row>
    <row r="15" spans="2:29" ht="12.95" customHeight="1" thickBot="1" x14ac:dyDescent="0.25">
      <c r="B15" s="59"/>
      <c r="C15" s="117" t="s">
        <v>28</v>
      </c>
      <c r="D15" s="104" t="s">
        <v>92</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94</v>
      </c>
      <c r="D16" s="104" t="s">
        <v>95</v>
      </c>
      <c r="E16" s="118" t="s">
        <v>96</v>
      </c>
      <c r="K16" s="56"/>
      <c r="M16" s="208"/>
      <c r="N16" s="79"/>
      <c r="O16" s="79"/>
      <c r="P16" s="79"/>
      <c r="Q16" s="87"/>
      <c r="R16" s="87"/>
      <c r="S16" s="87"/>
      <c r="T16" s="79"/>
      <c r="U16" s="87"/>
      <c r="V16" s="87"/>
    </row>
    <row r="17" spans="2:23" ht="12.95" customHeight="1" thickTop="1" thickBot="1" x14ac:dyDescent="0.25">
      <c r="B17" s="59"/>
      <c r="C17" s="117" t="s">
        <v>34</v>
      </c>
      <c r="D17" s="104" t="s">
        <v>97</v>
      </c>
      <c r="E17" s="118" t="s">
        <v>35</v>
      </c>
      <c r="F17" s="2"/>
      <c r="G17" s="108" t="s">
        <v>68</v>
      </c>
      <c r="H17" s="109"/>
      <c r="I17" s="125"/>
      <c r="J17" s="1"/>
      <c r="K17" s="56"/>
      <c r="M17" s="209"/>
      <c r="N17" s="88"/>
      <c r="O17" s="89"/>
      <c r="P17" s="87"/>
      <c r="Q17" s="87"/>
      <c r="R17" s="87"/>
      <c r="S17" s="87"/>
      <c r="T17" s="79"/>
      <c r="U17" s="87"/>
      <c r="V17" s="87"/>
    </row>
    <row r="18" spans="2:23" ht="12.95" customHeight="1" thickTop="1" x14ac:dyDescent="0.2">
      <c r="B18" s="59"/>
      <c r="C18" s="117" t="s">
        <v>38</v>
      </c>
      <c r="D18" s="104">
        <v>22.396999999999998</v>
      </c>
      <c r="E18" s="118" t="s">
        <v>39</v>
      </c>
      <c r="F18" s="2"/>
      <c r="G18" s="126"/>
      <c r="H18" s="127"/>
      <c r="I18" s="115"/>
      <c r="J18" s="128"/>
      <c r="K18" s="56"/>
      <c r="N18" s="88"/>
      <c r="O18" s="89"/>
      <c r="P18" s="87"/>
      <c r="Q18" s="87"/>
      <c r="R18" s="87"/>
      <c r="S18" s="87"/>
      <c r="T18" s="79"/>
      <c r="U18" s="87"/>
      <c r="V18" s="87"/>
    </row>
    <row r="19" spans="2:23" ht="12.95" customHeight="1" x14ac:dyDescent="0.25">
      <c r="B19" s="59"/>
      <c r="C19" s="117" t="s">
        <v>42</v>
      </c>
      <c r="D19" s="104" t="s">
        <v>98</v>
      </c>
      <c r="E19" s="129"/>
      <c r="F19" s="2"/>
      <c r="G19" s="130" t="s">
        <v>99</v>
      </c>
      <c r="I19" s="25"/>
      <c r="J19" s="131">
        <v>2400.2910000000002</v>
      </c>
      <c r="K19" s="60" t="str">
        <f>K21</f>
        <v>mm</v>
      </c>
      <c r="M19" s="208"/>
      <c r="N19" s="79"/>
      <c r="O19" s="79"/>
      <c r="P19" s="79"/>
      <c r="Q19" s="79"/>
      <c r="R19" s="87"/>
      <c r="S19" s="87"/>
      <c r="T19" s="79"/>
      <c r="U19" s="87">
        <v>718.65</v>
      </c>
      <c r="V19" s="87"/>
      <c r="W19">
        <v>1581.03</v>
      </c>
    </row>
    <row r="20" spans="2:23" ht="12.95" customHeight="1" x14ac:dyDescent="0.2">
      <c r="B20" s="59"/>
      <c r="C20" s="132" t="s">
        <v>44</v>
      </c>
      <c r="D20" s="133" t="s">
        <v>100</v>
      </c>
      <c r="E20" s="129"/>
      <c r="F20" s="2"/>
      <c r="G20" s="134" t="s">
        <v>71</v>
      </c>
      <c r="H20" s="47"/>
      <c r="I20" s="1"/>
      <c r="J20" s="135"/>
      <c r="K20" s="56"/>
      <c r="M20" s="209"/>
      <c r="N20" s="88"/>
      <c r="O20" s="89"/>
      <c r="P20" s="87"/>
      <c r="Q20" s="87"/>
      <c r="R20" s="87"/>
      <c r="S20" s="87"/>
      <c r="T20" s="79"/>
      <c r="U20" s="87"/>
      <c r="V20" s="87"/>
    </row>
    <row r="21" spans="2:23" ht="12.95" customHeight="1" x14ac:dyDescent="0.2">
      <c r="B21" s="59"/>
      <c r="C21" s="117" t="s">
        <v>48</v>
      </c>
      <c r="D21" s="104">
        <v>1085.35407048</v>
      </c>
      <c r="E21" s="118" t="s">
        <v>49</v>
      </c>
      <c r="F21" s="2"/>
      <c r="G21" s="130" t="s">
        <v>101</v>
      </c>
      <c r="H21" s="46"/>
      <c r="I21" s="25"/>
      <c r="J21" s="131">
        <f>T11</f>
        <v>0</v>
      </c>
      <c r="K21" s="60" t="s">
        <v>12</v>
      </c>
      <c r="M21" s="209"/>
      <c r="N21" s="79"/>
      <c r="O21" s="79"/>
      <c r="P21" s="79"/>
      <c r="Q21" s="79"/>
      <c r="R21" s="87"/>
      <c r="S21" s="87"/>
      <c r="T21" s="79"/>
      <c r="U21" s="87"/>
      <c r="V21" s="87"/>
    </row>
    <row r="22" spans="2:23" ht="12.95" customHeight="1" x14ac:dyDescent="0.2">
      <c r="B22" s="59"/>
      <c r="C22" s="117" t="s">
        <v>45</v>
      </c>
      <c r="D22" s="104" t="s">
        <v>46</v>
      </c>
      <c r="E22" s="136"/>
      <c r="F22" s="2"/>
      <c r="G22" s="134" t="s">
        <v>75</v>
      </c>
      <c r="H22" s="47"/>
      <c r="I22" s="48"/>
      <c r="J22" s="135"/>
      <c r="K22" s="56"/>
      <c r="M22" s="209"/>
      <c r="N22" s="88"/>
      <c r="O22" s="89"/>
      <c r="P22" s="87"/>
      <c r="Q22" s="87"/>
      <c r="R22" s="87"/>
      <c r="S22" s="87"/>
      <c r="T22" s="79"/>
      <c r="U22" s="87"/>
      <c r="V22" s="87"/>
    </row>
    <row r="23" spans="2:23" ht="12.95" customHeight="1" x14ac:dyDescent="0.2">
      <c r="B23" s="59"/>
      <c r="C23" s="117" t="s">
        <v>50</v>
      </c>
      <c r="D23" s="104" t="s">
        <v>102</v>
      </c>
      <c r="E23" s="137" t="s">
        <v>103</v>
      </c>
      <c r="F23" s="2"/>
      <c r="G23" s="130" t="s">
        <v>104</v>
      </c>
      <c r="H23" s="46"/>
      <c r="I23" s="25"/>
      <c r="J23" s="131">
        <f>S11</f>
        <v>0</v>
      </c>
      <c r="K23" s="60" t="s">
        <v>12</v>
      </c>
      <c r="N23" s="88"/>
      <c r="O23" s="89"/>
      <c r="P23" s="87"/>
      <c r="Q23" s="87"/>
      <c r="R23" s="87"/>
      <c r="S23" s="87"/>
      <c r="T23" s="79"/>
      <c r="U23" s="87"/>
      <c r="V23" s="87"/>
    </row>
    <row r="24" spans="2:23" ht="12.95" customHeight="1" thickBot="1" x14ac:dyDescent="0.25">
      <c r="B24" s="59"/>
      <c r="C24" s="138"/>
      <c r="D24" s="139"/>
      <c r="E24" s="140"/>
      <c r="F24" s="2"/>
      <c r="G24" s="122"/>
      <c r="H24" s="123"/>
      <c r="I24" s="123"/>
      <c r="J24" s="124"/>
      <c r="K24" s="56"/>
      <c r="M24" s="208"/>
      <c r="N24" s="79"/>
      <c r="O24" s="79"/>
      <c r="P24" s="79"/>
      <c r="Q24" s="79"/>
      <c r="R24" s="79"/>
      <c r="S24" s="87"/>
      <c r="T24" s="79"/>
      <c r="U24" s="87"/>
      <c r="V24" s="87"/>
    </row>
    <row r="25" spans="2:23" ht="12.95" customHeight="1" thickTop="1" thickBot="1" x14ac:dyDescent="0.25">
      <c r="B25" s="59"/>
      <c r="F25" s="2"/>
      <c r="G25" s="2"/>
      <c r="H25" s="2"/>
      <c r="K25" s="56"/>
      <c r="M25" s="209"/>
      <c r="N25" s="88"/>
      <c r="O25" s="89"/>
      <c r="P25" s="87"/>
      <c r="Q25" s="87"/>
      <c r="R25" s="87"/>
      <c r="S25" s="87"/>
      <c r="T25" s="79"/>
      <c r="U25" s="87"/>
      <c r="V25" s="87"/>
    </row>
    <row r="26" spans="2:23" ht="12.95" customHeight="1" thickTop="1" thickBot="1" x14ac:dyDescent="0.25">
      <c r="B26" s="59"/>
      <c r="C26" s="141" t="s">
        <v>105</v>
      </c>
      <c r="F26" s="2"/>
      <c r="G26" s="2"/>
      <c r="H26" s="2"/>
      <c r="K26" s="56"/>
      <c r="N26" s="88"/>
      <c r="O26" s="89"/>
      <c r="P26" s="87"/>
      <c r="Q26" s="87"/>
      <c r="R26" s="87"/>
      <c r="S26" s="87"/>
      <c r="T26" s="79"/>
      <c r="U26" s="87"/>
      <c r="V26" s="87"/>
    </row>
    <row r="27" spans="2:23" ht="12.95" customHeight="1" thickTop="1" x14ac:dyDescent="0.2">
      <c r="B27" s="59"/>
      <c r="C27" s="111"/>
      <c r="D27" s="112"/>
      <c r="E27" s="113"/>
      <c r="F27" s="2"/>
      <c r="G27" s="2"/>
      <c r="H27" s="2"/>
      <c r="K27" s="56"/>
      <c r="M27" s="208"/>
      <c r="N27" s="79"/>
      <c r="O27" s="79"/>
      <c r="P27" s="79"/>
      <c r="Q27" s="79"/>
      <c r="R27" s="87"/>
      <c r="S27" s="87"/>
      <c r="T27" s="79"/>
      <c r="U27" s="87"/>
      <c r="V27" s="87"/>
    </row>
    <row r="28" spans="2:23" ht="12.95" customHeight="1" x14ac:dyDescent="0.2">
      <c r="B28" s="59"/>
      <c r="C28" s="117" t="s">
        <v>11</v>
      </c>
      <c r="D28" s="104">
        <v>1204.5</v>
      </c>
      <c r="E28" s="142" t="s">
        <v>12</v>
      </c>
      <c r="F28" s="21"/>
      <c r="K28" s="56"/>
      <c r="M28" s="209"/>
      <c r="N28" s="88"/>
      <c r="O28" s="89"/>
      <c r="P28" s="87"/>
      <c r="Q28" s="87"/>
      <c r="R28" s="87"/>
      <c r="S28" s="87"/>
      <c r="T28" s="79"/>
      <c r="U28" s="87"/>
      <c r="V28" s="87"/>
    </row>
    <row r="29" spans="2:23" ht="12.95" customHeight="1" x14ac:dyDescent="0.2">
      <c r="B29" s="59"/>
      <c r="C29" s="117" t="s">
        <v>15</v>
      </c>
      <c r="D29" s="104">
        <v>1437.3</v>
      </c>
      <c r="E29" s="142" t="s">
        <v>12</v>
      </c>
      <c r="K29" s="56"/>
      <c r="N29" s="88"/>
      <c r="O29" s="89"/>
      <c r="P29" s="87"/>
      <c r="Q29" s="87"/>
      <c r="R29" s="87"/>
      <c r="S29" s="87"/>
      <c r="T29" s="79"/>
      <c r="U29" s="87"/>
      <c r="V29" s="87"/>
    </row>
    <row r="30" spans="2:23" ht="12.95" customHeight="1" x14ac:dyDescent="0.2">
      <c r="B30" s="59"/>
      <c r="C30" s="117" t="s">
        <v>18</v>
      </c>
      <c r="D30" s="105"/>
      <c r="E30" s="142" t="s">
        <v>12</v>
      </c>
      <c r="K30" s="56"/>
      <c r="M30" s="208"/>
      <c r="N30" s="79"/>
      <c r="O30" s="79"/>
    </row>
    <row r="31" spans="2:23" ht="12.95" customHeight="1" x14ac:dyDescent="0.2">
      <c r="B31" s="59"/>
      <c r="C31" s="117" t="s">
        <v>24</v>
      </c>
      <c r="D31" s="105"/>
      <c r="E31" s="142" t="s">
        <v>25</v>
      </c>
      <c r="K31" s="56"/>
      <c r="M31" s="209"/>
      <c r="N31" s="88"/>
      <c r="O31" s="89"/>
      <c r="P31" s="87"/>
      <c r="Q31" s="87"/>
      <c r="R31" s="87"/>
      <c r="S31" s="87"/>
      <c r="T31" s="79"/>
      <c r="U31" s="87"/>
      <c r="V31" s="87"/>
    </row>
    <row r="32" spans="2:23" ht="12.95" customHeight="1" thickBot="1" x14ac:dyDescent="0.25">
      <c r="B32" s="61"/>
      <c r="C32" s="117" t="s">
        <v>27</v>
      </c>
      <c r="D32" s="105"/>
      <c r="E32" s="142" t="s">
        <v>25</v>
      </c>
      <c r="K32" s="56"/>
      <c r="N32" s="88"/>
      <c r="O32" s="89"/>
      <c r="P32" s="87"/>
      <c r="Q32" s="87"/>
      <c r="R32" s="87"/>
      <c r="S32" s="87"/>
      <c r="T32" s="79"/>
      <c r="U32" s="87"/>
      <c r="V32" s="87"/>
    </row>
    <row r="33" spans="2:25" ht="12.95" customHeight="1" thickTop="1" thickBot="1" x14ac:dyDescent="0.3">
      <c r="B33" s="61"/>
      <c r="C33" s="143"/>
      <c r="D33" s="144"/>
      <c r="E33" s="145"/>
      <c r="G33" s="213" t="s">
        <v>106</v>
      </c>
      <c r="H33" s="214"/>
      <c r="I33" s="110"/>
      <c r="K33" s="56"/>
      <c r="M33" s="208"/>
      <c r="N33" s="79"/>
      <c r="O33" s="79"/>
      <c r="P33" s="79"/>
      <c r="Q33" s="79"/>
      <c r="R33" s="79"/>
      <c r="S33" s="79"/>
      <c r="T33" s="79"/>
      <c r="U33" s="79"/>
      <c r="V33" s="87"/>
    </row>
    <row r="34" spans="2:25" ht="12.95" customHeight="1" thickTop="1" thickBot="1" x14ac:dyDescent="0.25">
      <c r="B34" s="59"/>
      <c r="C34" s="76" t="s">
        <v>107</v>
      </c>
      <c r="D34" s="77" t="e">
        <f>D28*3+(2*#REF!+(IF(Q1=1,2,1))*(#REF!+#REF!))*1000+IF(#REF!=2,0,(#REF!*1000))*5</f>
        <v>#REF!</v>
      </c>
      <c r="E34" s="78" t="s">
        <v>12</v>
      </c>
      <c r="G34" s="114"/>
      <c r="H34" s="115"/>
      <c r="I34" s="146"/>
      <c r="J34" s="116"/>
      <c r="K34" s="56"/>
      <c r="M34" s="209"/>
      <c r="N34" s="88"/>
      <c r="O34" s="89"/>
      <c r="P34" s="87"/>
      <c r="Q34" s="87"/>
      <c r="R34" s="87"/>
      <c r="S34" s="87"/>
      <c r="T34" s="79"/>
      <c r="U34" s="87"/>
      <c r="V34" s="87"/>
    </row>
    <row r="35" spans="2:25" ht="12.95" customHeight="1" thickTop="1" x14ac:dyDescent="0.2">
      <c r="B35" s="59"/>
      <c r="C35" s="201" t="str">
        <f>TEXT(D28,"0")&amp;" mm"</f>
        <v>1205 mm</v>
      </c>
      <c r="D35" s="147"/>
      <c r="E35" s="148"/>
      <c r="G35" s="119" t="s">
        <v>47</v>
      </c>
      <c r="I35" s="100">
        <f>P5</f>
        <v>0</v>
      </c>
      <c r="J35" s="149"/>
      <c r="K35" s="56"/>
      <c r="M35" s="209"/>
      <c r="N35" s="79"/>
      <c r="O35" s="79"/>
      <c r="P35" s="79"/>
      <c r="Q35" s="79"/>
      <c r="R35" s="79"/>
      <c r="S35" s="79"/>
      <c r="T35" s="79"/>
      <c r="U35" s="79"/>
      <c r="V35" s="79"/>
      <c r="W35" s="79"/>
      <c r="X35" s="79"/>
      <c r="Y35" s="79"/>
    </row>
    <row r="36" spans="2:25" ht="12.95" customHeight="1" x14ac:dyDescent="0.2">
      <c r="B36" s="59"/>
      <c r="C36" s="202"/>
      <c r="D36" s="58"/>
      <c r="E36" s="150"/>
      <c r="G36" s="119" t="s">
        <v>32</v>
      </c>
      <c r="I36" s="22" t="s">
        <v>108</v>
      </c>
      <c r="J36" s="151" t="s">
        <v>33</v>
      </c>
      <c r="K36" s="56"/>
      <c r="M36" s="209"/>
      <c r="N36" s="88"/>
      <c r="O36" s="89"/>
      <c r="P36" s="87"/>
      <c r="Q36" s="87"/>
      <c r="R36" s="87"/>
      <c r="S36" s="87"/>
      <c r="T36" s="79"/>
      <c r="U36" s="87"/>
      <c r="V36" s="87"/>
    </row>
    <row r="37" spans="2:25" ht="12.95" customHeight="1" x14ac:dyDescent="0.2">
      <c r="B37" s="59"/>
      <c r="C37" s="202"/>
      <c r="D37" s="58"/>
      <c r="E37" s="150"/>
      <c r="G37" s="119" t="s">
        <v>36</v>
      </c>
      <c r="I37" s="84">
        <f>N5</f>
        <v>0</v>
      </c>
      <c r="J37" s="151" t="s">
        <v>37</v>
      </c>
      <c r="K37" s="56"/>
      <c r="N37" s="88"/>
      <c r="O37" s="89"/>
      <c r="P37" s="87"/>
      <c r="Q37" s="87"/>
      <c r="R37" s="87"/>
      <c r="S37" s="87"/>
      <c r="T37" s="79"/>
      <c r="U37" s="87"/>
      <c r="V37" s="87"/>
    </row>
    <row r="38" spans="2:25" ht="12.95" customHeight="1" x14ac:dyDescent="0.2">
      <c r="B38" s="59"/>
      <c r="C38" s="202"/>
      <c r="D38" s="58"/>
      <c r="E38" s="150"/>
      <c r="G38" s="119" t="s">
        <v>40</v>
      </c>
      <c r="I38" s="84">
        <f>S5</f>
        <v>0</v>
      </c>
      <c r="J38" s="151" t="s">
        <v>41</v>
      </c>
      <c r="K38" s="56"/>
      <c r="M38" s="208"/>
      <c r="N38" s="79"/>
      <c r="O38" s="79"/>
      <c r="P38" s="87"/>
      <c r="Q38" s="87"/>
      <c r="R38" s="87"/>
      <c r="S38" s="87"/>
      <c r="T38" s="79"/>
      <c r="U38" s="87"/>
      <c r="V38" s="87"/>
    </row>
    <row r="39" spans="2:25" ht="12.95" customHeight="1" thickBot="1" x14ac:dyDescent="0.25">
      <c r="B39" s="61"/>
      <c r="C39" s="202"/>
      <c r="D39" s="58"/>
      <c r="E39" s="150"/>
      <c r="G39" s="152"/>
      <c r="H39" s="153"/>
      <c r="I39" s="123"/>
      <c r="J39" s="124"/>
      <c r="K39" s="56"/>
      <c r="M39" s="209"/>
      <c r="N39" s="88"/>
      <c r="O39" s="89"/>
      <c r="P39" s="87"/>
      <c r="Q39" s="87"/>
      <c r="R39" s="87"/>
      <c r="S39" s="87"/>
      <c r="T39" s="79"/>
      <c r="U39" s="87"/>
      <c r="V39" s="87"/>
    </row>
    <row r="40" spans="2:25" ht="12.95" customHeight="1" thickTop="1" thickBot="1" x14ac:dyDescent="0.25">
      <c r="B40" s="61"/>
      <c r="C40" s="202"/>
      <c r="D40" s="58"/>
      <c r="E40" s="150"/>
      <c r="F40" s="2"/>
      <c r="G40" s="2"/>
      <c r="H40" s="2"/>
      <c r="K40" s="56"/>
      <c r="N40" s="88"/>
      <c r="O40" s="89"/>
      <c r="P40" s="87"/>
      <c r="Q40" s="87"/>
      <c r="R40" s="87"/>
      <c r="S40" s="87"/>
      <c r="T40" s="79"/>
      <c r="U40" s="87"/>
      <c r="V40" s="87"/>
    </row>
    <row r="41" spans="2:25" ht="12.95" customHeight="1" thickTop="1" thickBot="1" x14ac:dyDescent="0.3">
      <c r="B41" s="61"/>
      <c r="C41" s="202"/>
      <c r="D41" s="58"/>
      <c r="E41" s="150"/>
      <c r="F41" s="2"/>
      <c r="G41" s="215" t="s">
        <v>62</v>
      </c>
      <c r="H41" s="216"/>
      <c r="I41" s="154"/>
      <c r="K41" s="56"/>
      <c r="M41" s="208"/>
      <c r="N41" s="79"/>
      <c r="O41" s="79"/>
      <c r="P41" s="79"/>
      <c r="Q41" s="79"/>
      <c r="R41" s="79"/>
      <c r="S41" s="79"/>
      <c r="T41" s="79"/>
      <c r="U41" s="87"/>
      <c r="V41" s="87"/>
    </row>
    <row r="42" spans="2:25" ht="12.95" customHeight="1" thickTop="1" x14ac:dyDescent="0.2">
      <c r="B42" s="61"/>
      <c r="C42" s="202"/>
      <c r="D42" s="58"/>
      <c r="E42" s="150"/>
      <c r="F42" s="2"/>
      <c r="G42" s="155"/>
      <c r="H42" s="146"/>
      <c r="I42" s="146"/>
      <c r="J42" s="116"/>
      <c r="K42" s="56"/>
      <c r="M42" s="209"/>
      <c r="N42" s="88"/>
      <c r="O42" s="89"/>
      <c r="P42" s="87"/>
      <c r="Q42" s="87"/>
      <c r="R42" s="87"/>
      <c r="S42" s="87"/>
      <c r="T42" s="79"/>
      <c r="U42" s="87"/>
      <c r="V42" s="87"/>
    </row>
    <row r="43" spans="2:25" ht="12.95" customHeight="1" x14ac:dyDescent="0.2">
      <c r="B43" s="61"/>
      <c r="C43" s="202"/>
      <c r="D43" s="58"/>
      <c r="E43" s="150"/>
      <c r="F43" s="2"/>
      <c r="G43" s="119" t="s">
        <v>63</v>
      </c>
      <c r="H43" s="57"/>
      <c r="I43" s="101" t="s">
        <v>64</v>
      </c>
      <c r="J43" s="120"/>
      <c r="K43" s="56"/>
      <c r="Q43" s="87"/>
      <c r="R43" s="87"/>
      <c r="S43" s="87"/>
      <c r="T43" s="79"/>
      <c r="U43" s="87"/>
      <c r="V43" s="87"/>
    </row>
    <row r="44" spans="2:25" ht="12.95" customHeight="1" x14ac:dyDescent="0.2">
      <c r="B44" s="61"/>
      <c r="C44" s="202"/>
      <c r="D44" s="58"/>
      <c r="E44" s="150"/>
      <c r="F44" s="2"/>
      <c r="G44" s="119" t="s">
        <v>65</v>
      </c>
      <c r="H44" s="57"/>
      <c r="I44" s="102">
        <f>N17</f>
        <v>0</v>
      </c>
      <c r="J44" s="120"/>
      <c r="K44" s="56"/>
      <c r="M44" s="208"/>
      <c r="N44" s="79"/>
      <c r="O44" s="79"/>
      <c r="P44" s="79"/>
      <c r="Q44" s="87"/>
      <c r="R44" s="87"/>
      <c r="S44" s="87"/>
      <c r="T44" s="79"/>
      <c r="U44" s="87"/>
      <c r="V44" s="87"/>
    </row>
    <row r="45" spans="2:25" ht="12.95" customHeight="1" x14ac:dyDescent="0.2">
      <c r="B45" s="61"/>
      <c r="C45" s="202"/>
      <c r="D45" s="58"/>
      <c r="E45" s="150"/>
      <c r="F45" s="2"/>
      <c r="G45" s="119" t="s">
        <v>66</v>
      </c>
      <c r="H45" s="57"/>
      <c r="I45" s="102">
        <f>Q17</f>
        <v>0</v>
      </c>
      <c r="J45" s="120"/>
      <c r="K45" s="56"/>
      <c r="M45" s="209"/>
      <c r="N45" s="88"/>
      <c r="O45" s="89"/>
      <c r="P45" s="87"/>
      <c r="Q45" s="87"/>
      <c r="R45" s="87"/>
      <c r="S45" s="87"/>
      <c r="T45" s="79"/>
      <c r="U45" s="87"/>
      <c r="V45" s="87"/>
    </row>
    <row r="46" spans="2:25" ht="12.95" customHeight="1" x14ac:dyDescent="0.2">
      <c r="B46" s="61"/>
      <c r="C46" s="202"/>
      <c r="D46" s="58"/>
      <c r="E46" s="150"/>
      <c r="F46" s="2"/>
      <c r="G46" s="156" t="s">
        <v>109</v>
      </c>
      <c r="H46" s="57"/>
      <c r="I46" s="102">
        <f>R17</f>
        <v>0</v>
      </c>
      <c r="J46" s="120"/>
      <c r="K46" s="56"/>
      <c r="N46" s="88"/>
      <c r="O46" s="89"/>
      <c r="P46" s="87"/>
      <c r="Q46" s="87"/>
      <c r="R46" s="87"/>
      <c r="S46" s="87"/>
      <c r="T46" s="79"/>
      <c r="U46" s="87"/>
      <c r="V46" s="87"/>
    </row>
    <row r="47" spans="2:25" ht="12.95" customHeight="1" x14ac:dyDescent="0.2">
      <c r="B47" s="61"/>
      <c r="C47" s="202"/>
      <c r="D47" s="58"/>
      <c r="E47" s="150"/>
      <c r="F47" s="2"/>
      <c r="G47" s="119" t="s">
        <v>51</v>
      </c>
      <c r="H47" s="2"/>
      <c r="I47" s="103">
        <f>U11</f>
        <v>0</v>
      </c>
      <c r="J47" s="120"/>
      <c r="K47" s="56"/>
      <c r="M47" s="208"/>
      <c r="N47" s="92"/>
      <c r="O47" s="92"/>
      <c r="P47" s="92"/>
      <c r="Q47" s="87"/>
      <c r="R47" s="87"/>
      <c r="S47" s="87"/>
      <c r="T47" s="79"/>
      <c r="U47" s="87"/>
      <c r="V47" s="87"/>
    </row>
    <row r="48" spans="2:25" ht="12.95" customHeight="1" thickBot="1" x14ac:dyDescent="0.25">
      <c r="B48" s="61"/>
      <c r="C48" s="202"/>
      <c r="D48" s="58"/>
      <c r="E48" s="150"/>
      <c r="F48" s="2"/>
      <c r="G48" s="122"/>
      <c r="H48" s="123"/>
      <c r="I48" s="123"/>
      <c r="J48" s="124"/>
      <c r="K48" s="56"/>
      <c r="M48" s="209"/>
      <c r="N48" s="92"/>
      <c r="O48" s="92"/>
      <c r="P48" s="92"/>
      <c r="Q48" s="87"/>
      <c r="R48" s="87"/>
      <c r="S48" s="87"/>
      <c r="T48" s="79"/>
      <c r="U48" s="87"/>
      <c r="V48" s="87"/>
    </row>
    <row r="49" spans="2:22" ht="12.95" customHeight="1" thickTop="1" x14ac:dyDescent="0.2">
      <c r="B49" s="61"/>
      <c r="C49" s="202"/>
      <c r="D49" s="58"/>
      <c r="E49" s="150"/>
      <c r="F49" s="62"/>
      <c r="G49" s="2"/>
      <c r="H49" s="2"/>
      <c r="K49" s="56"/>
      <c r="M49" s="209"/>
      <c r="N49" s="92"/>
      <c r="O49" s="87"/>
      <c r="P49" s="92"/>
      <c r="Q49" s="87"/>
      <c r="R49" s="87"/>
      <c r="S49" s="87"/>
      <c r="T49" s="79"/>
      <c r="U49" s="87"/>
      <c r="V49" s="87"/>
    </row>
    <row r="50" spans="2:22" ht="12.95" customHeight="1" thickBot="1" x14ac:dyDescent="0.25">
      <c r="B50" s="61"/>
      <c r="C50" s="203"/>
      <c r="D50" s="157"/>
      <c r="E50" s="158"/>
      <c r="F50" s="62"/>
      <c r="G50" s="2"/>
      <c r="H50" s="2"/>
      <c r="K50" s="56"/>
      <c r="M50" s="209"/>
      <c r="N50" s="92"/>
      <c r="O50" s="92"/>
      <c r="P50" s="92"/>
      <c r="Q50" s="87"/>
      <c r="R50" s="87"/>
      <c r="S50" s="87"/>
      <c r="T50" s="79"/>
      <c r="U50" s="87"/>
      <c r="V50" s="87"/>
    </row>
    <row r="51" spans="2:22" ht="12.95" customHeight="1" thickTop="1" x14ac:dyDescent="0.2">
      <c r="B51" s="61"/>
      <c r="C51" s="2"/>
      <c r="D51" s="2"/>
      <c r="E51" s="2"/>
      <c r="F51" s="62"/>
      <c r="G51" s="2"/>
      <c r="H51" s="159" t="s">
        <v>78</v>
      </c>
      <c r="I51" s="160"/>
      <c r="K51" s="56"/>
      <c r="M51" s="209"/>
      <c r="N51" s="87"/>
      <c r="O51" s="87"/>
      <c r="P51" s="87"/>
      <c r="Q51" s="87"/>
      <c r="R51" s="87"/>
      <c r="S51" s="87"/>
      <c r="T51" s="79"/>
      <c r="U51" s="87"/>
      <c r="V51" s="87"/>
    </row>
    <row r="52" spans="2:22" ht="12.95" customHeight="1" thickBot="1" x14ac:dyDescent="0.25">
      <c r="B52" s="61"/>
      <c r="C52" s="2"/>
      <c r="D52" s="2"/>
      <c r="E52" s="2"/>
      <c r="F52" s="98"/>
      <c r="G52" s="2"/>
      <c r="H52" s="117"/>
      <c r="I52" s="161"/>
      <c r="K52" s="56"/>
      <c r="M52" s="209"/>
      <c r="N52" s="92"/>
      <c r="O52" s="92"/>
      <c r="P52" s="92"/>
      <c r="Q52" s="87"/>
      <c r="R52" s="87"/>
      <c r="S52" s="87"/>
      <c r="T52" s="79"/>
      <c r="U52" s="87"/>
      <c r="V52" s="87"/>
    </row>
    <row r="53" spans="2:22" ht="12.95" customHeight="1" thickTop="1" thickBot="1" x14ac:dyDescent="0.25">
      <c r="B53" s="61"/>
      <c r="C53" s="162" t="s">
        <v>53</v>
      </c>
      <c r="F53" s="2"/>
      <c r="G53" s="2"/>
      <c r="H53" s="163" t="s">
        <v>79</v>
      </c>
      <c r="I53" s="118" t="s">
        <v>6</v>
      </c>
      <c r="K53" s="56"/>
      <c r="N53" s="92"/>
      <c r="O53" s="92"/>
      <c r="P53" s="92"/>
      <c r="Q53" s="87"/>
      <c r="R53" s="87"/>
      <c r="S53" s="87"/>
      <c r="T53" s="79"/>
      <c r="U53" s="87"/>
      <c r="V53" s="87"/>
    </row>
    <row r="54" spans="2:22" ht="12.75" customHeight="1" thickTop="1" x14ac:dyDescent="0.2">
      <c r="B54" s="61"/>
      <c r="C54" s="164" t="s">
        <v>55</v>
      </c>
      <c r="D54" s="165"/>
      <c r="E54" s="166"/>
      <c r="F54" s="2"/>
      <c r="G54" s="2"/>
      <c r="H54" s="163" t="s">
        <v>80</v>
      </c>
      <c r="I54" s="167" t="str">
        <f>Q55&amp;" x "&amp;R55&amp;" x "&amp;S55</f>
        <v xml:space="preserve"> x  x </v>
      </c>
      <c r="K54" s="56"/>
      <c r="M54" s="208"/>
      <c r="N54" s="87"/>
      <c r="O54" s="92"/>
      <c r="P54" s="93"/>
      <c r="Q54" s="94"/>
      <c r="R54" s="94"/>
      <c r="S54" s="94"/>
      <c r="T54" s="79"/>
      <c r="U54" s="87"/>
      <c r="V54" s="87"/>
    </row>
    <row r="55" spans="2:22" ht="12.75" customHeight="1" x14ac:dyDescent="0.2">
      <c r="B55" s="61"/>
      <c r="C55" s="168" t="s">
        <v>56</v>
      </c>
      <c r="E55" s="169"/>
      <c r="F55" s="2"/>
      <c r="G55" s="2"/>
      <c r="H55" s="163" t="s">
        <v>81</v>
      </c>
      <c r="I55" s="118" t="s">
        <v>82</v>
      </c>
      <c r="K55" s="56"/>
      <c r="M55" s="209"/>
      <c r="N55" s="92"/>
      <c r="O55" s="92"/>
      <c r="P55" s="92"/>
      <c r="Q55" s="87"/>
      <c r="R55" s="87"/>
      <c r="S55" s="87"/>
      <c r="T55" s="79"/>
      <c r="U55" s="87"/>
      <c r="V55" s="87"/>
    </row>
    <row r="56" spans="2:22" ht="12.75" customHeight="1" x14ac:dyDescent="0.2">
      <c r="B56" s="61"/>
      <c r="C56" s="204" t="s">
        <v>57</v>
      </c>
      <c r="D56" s="197"/>
      <c r="E56" s="205"/>
      <c r="F56" s="2"/>
      <c r="G56" s="2"/>
      <c r="H56" s="163" t="s">
        <v>83</v>
      </c>
      <c r="I56" s="170">
        <f>P55</f>
        <v>0</v>
      </c>
      <c r="K56" s="56"/>
      <c r="N56" s="92"/>
      <c r="O56" s="92"/>
      <c r="P56" s="92"/>
      <c r="Q56" s="87"/>
      <c r="R56" s="87"/>
      <c r="S56" s="87"/>
      <c r="T56" s="79"/>
      <c r="U56" s="87"/>
      <c r="V56" s="87"/>
    </row>
    <row r="57" spans="2:22" ht="12.75" customHeight="1" x14ac:dyDescent="0.2">
      <c r="B57" s="61"/>
      <c r="C57" s="206"/>
      <c r="D57" s="197"/>
      <c r="E57" s="205"/>
      <c r="G57" s="2"/>
      <c r="H57" s="163" t="s">
        <v>84</v>
      </c>
      <c r="I57" s="171">
        <f>N55</f>
        <v>0</v>
      </c>
      <c r="K57" s="56"/>
      <c r="M57" s="208"/>
      <c r="N57" s="79"/>
      <c r="O57" s="92"/>
      <c r="P57" s="92"/>
      <c r="Q57" s="87"/>
      <c r="R57" s="87"/>
      <c r="S57" s="87"/>
      <c r="T57" s="79"/>
      <c r="U57" s="87"/>
      <c r="V57" s="87"/>
    </row>
    <row r="58" spans="2:22" ht="12.75" customHeight="1" thickBot="1" x14ac:dyDescent="0.25">
      <c r="B58" s="61"/>
      <c r="C58" s="204" t="s">
        <v>58</v>
      </c>
      <c r="D58" s="197"/>
      <c r="E58" s="205"/>
      <c r="H58" s="172"/>
      <c r="I58" s="173"/>
      <c r="K58" s="56"/>
      <c r="M58" s="209"/>
      <c r="N58" s="92"/>
      <c r="O58" s="92"/>
      <c r="P58" s="92"/>
      <c r="Q58" s="87"/>
      <c r="R58" s="87"/>
      <c r="S58" s="87"/>
      <c r="T58" s="79"/>
      <c r="U58" s="87"/>
      <c r="V58" s="87"/>
    </row>
    <row r="59" spans="2:22" ht="12.75" customHeight="1" thickTop="1" x14ac:dyDescent="0.2">
      <c r="B59" s="61"/>
      <c r="C59" s="206"/>
      <c r="D59" s="197"/>
      <c r="E59" s="205"/>
      <c r="K59" s="56"/>
      <c r="N59" s="92"/>
      <c r="O59" s="92"/>
      <c r="P59" s="92"/>
      <c r="Q59" s="87"/>
      <c r="R59" s="87"/>
      <c r="S59" s="87"/>
      <c r="T59" s="79"/>
      <c r="U59" s="87"/>
      <c r="V59" s="87"/>
    </row>
    <row r="60" spans="2:22" ht="15.75" customHeight="1" thickBot="1" x14ac:dyDescent="0.25">
      <c r="B60" s="61"/>
      <c r="C60" s="179" t="s">
        <v>59</v>
      </c>
      <c r="D60" s="174"/>
      <c r="E60" s="175"/>
      <c r="K60" s="56"/>
      <c r="M60" s="208"/>
      <c r="R60" s="87"/>
      <c r="S60" s="87"/>
      <c r="T60" s="79"/>
      <c r="U60" s="87"/>
      <c r="V60" s="87"/>
    </row>
    <row r="61" spans="2:22" ht="15.75" customHeight="1" thickTop="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110</v>
      </c>
      <c r="K63" s="177"/>
      <c r="M63" s="208"/>
      <c r="N63" s="79"/>
      <c r="O63" s="79"/>
      <c r="R63" s="87"/>
      <c r="S63" s="87"/>
      <c r="T63" s="79"/>
      <c r="U63" s="87"/>
      <c r="V63" s="87"/>
    </row>
    <row r="64" spans="2:22" ht="15" customHeight="1" x14ac:dyDescent="0.2">
      <c r="B64" s="74"/>
      <c r="C64" s="73"/>
      <c r="D64" s="73"/>
      <c r="E64" s="73"/>
      <c r="F64" s="73"/>
      <c r="G64" s="73"/>
      <c r="H64" s="73"/>
      <c r="I64" s="73"/>
      <c r="J64" s="63" t="s">
        <v>86</v>
      </c>
      <c r="K64" s="75">
        <f ca="1">TODAY()</f>
        <v>44917</v>
      </c>
      <c r="M64" s="209"/>
      <c r="N64" s="88"/>
      <c r="O64" s="89"/>
      <c r="R64" s="87"/>
      <c r="S64" s="87"/>
      <c r="T64" s="79"/>
      <c r="U64" s="87"/>
      <c r="V64" s="87"/>
    </row>
    <row r="65" spans="2:30" ht="15.75" customHeight="1" thickBot="1" x14ac:dyDescent="0.25">
      <c r="B65" s="219" t="s">
        <v>111</v>
      </c>
      <c r="C65" s="197"/>
      <c r="D65" s="197"/>
      <c r="E65" s="217" t="s">
        <v>112</v>
      </c>
      <c r="F65" s="197"/>
      <c r="G65" s="197"/>
      <c r="H65" s="222" t="s">
        <v>113</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09"/>
      <c r="Q77" s="97"/>
      <c r="T77" s="79"/>
      <c r="U77" s="79"/>
    </row>
    <row r="78" spans="2:30" ht="15" customHeight="1" x14ac:dyDescent="0.25">
      <c r="C78" s="80"/>
      <c r="D78" s="178"/>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dxfId="59" priority="27">
      <formula>#REF!=1</formula>
    </cfRule>
  </conditionalFormatting>
  <conditionalFormatting sqref="Q49:R49">
    <cfRule type="expression" dxfId="58" priority="26">
      <formula>#REF!=1</formula>
    </cfRule>
  </conditionalFormatting>
  <conditionalFormatting sqref="N51:Q51">
    <cfRule type="expression" dxfId="57" priority="25">
      <formula>#REF!=1</formula>
    </cfRule>
  </conditionalFormatting>
  <conditionalFormatting sqref="H100:H115 F49:F52">
    <cfRule type="expression" dxfId="56" priority="11">
      <formula>#REF!=2</formula>
    </cfRule>
    <cfRule type="expression" dxfId="55" priority="12">
      <formula>#REF!=3</formula>
    </cfRule>
  </conditionalFormatting>
  <conditionalFormatting sqref="C34">
    <cfRule type="expression" dxfId="54" priority="10">
      <formula>#REF!=3</formula>
    </cfRule>
  </conditionalFormatting>
  <conditionalFormatting sqref="G45">
    <cfRule type="expression" dxfId="53" priority="9">
      <formula>#REF!=1</formula>
    </cfRule>
  </conditionalFormatting>
  <conditionalFormatting sqref="G46">
    <cfRule type="expression" dxfId="52" priority="8">
      <formula>$Q$1=0</formula>
    </cfRule>
  </conditionalFormatting>
  <conditionalFormatting sqref="C35:D35 D36:D50">
    <cfRule type="expression" dxfId="51" priority="6">
      <formula>#REF!=2</formula>
    </cfRule>
    <cfRule type="expression" dxfId="50" priority="7">
      <formula>#REF!=3</formula>
    </cfRule>
  </conditionalFormatting>
  <conditionalFormatting sqref="D34:E34">
    <cfRule type="expression" dxfId="49" priority="4">
      <formula>#REF!=3</formula>
    </cfRule>
  </conditionalFormatting>
  <conditionalFormatting sqref="C33">
    <cfRule type="expression" dxfId="48" priority="5">
      <formula>#REF!=1</formula>
    </cfRule>
  </conditionalFormatting>
  <conditionalFormatting sqref="E20">
    <cfRule type="expression" dxfId="47" priority="3">
      <formula>$E$20=erro</formula>
    </cfRule>
  </conditionalFormatting>
  <conditionalFormatting sqref="D33:E33">
    <cfRule type="expression" dxfId="46" priority="2">
      <formula>#REF!=1</formula>
    </cfRule>
  </conditionalFormatting>
  <conditionalFormatting sqref="I45:I46">
    <cfRule type="expression" dxfId="45"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tabSelected="1" zoomScale="115" zoomScaleNormal="115" workbookViewId="0">
      <selection activeCell="K54" sqref="K54"/>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208"/>
      <c r="N1" s="87"/>
      <c r="O1" s="87"/>
      <c r="P1" s="87"/>
      <c r="Q1" s="87"/>
      <c r="R1" s="87"/>
      <c r="S1" s="87"/>
      <c r="T1" s="87"/>
      <c r="U1" s="87"/>
      <c r="V1" s="87"/>
    </row>
    <row r="2" spans="2:29" ht="15" customHeight="1" x14ac:dyDescent="0.2">
      <c r="B2" s="237"/>
      <c r="C2" s="238"/>
      <c r="D2" s="238"/>
      <c r="E2" s="238"/>
      <c r="F2" s="238"/>
      <c r="G2" s="238"/>
      <c r="H2" s="238"/>
      <c r="I2" s="239"/>
      <c r="J2" s="239"/>
      <c r="K2" s="240"/>
      <c r="M2" s="209"/>
      <c r="N2" s="87"/>
      <c r="O2" s="87"/>
      <c r="P2" s="87"/>
      <c r="Q2" s="87"/>
      <c r="R2" s="87"/>
      <c r="S2" s="87"/>
      <c r="T2" s="79"/>
      <c r="U2" s="87"/>
      <c r="V2" s="87"/>
    </row>
    <row r="3" spans="2:29" ht="21" customHeight="1" x14ac:dyDescent="0.2">
      <c r="B3" s="241"/>
      <c r="C3" s="230" t="str">
        <f>"Technical Offer"&amp;" "&amp;W2</f>
        <v xml:space="preserve">Technical Offer </v>
      </c>
      <c r="D3" s="231"/>
      <c r="E3" s="231"/>
      <c r="F3" s="231"/>
      <c r="G3" s="231"/>
      <c r="H3" s="231"/>
      <c r="I3" s="232"/>
      <c r="J3" s="233"/>
      <c r="K3" s="234"/>
      <c r="M3" s="88"/>
      <c r="N3" s="87"/>
      <c r="O3" s="87"/>
      <c r="P3" s="87"/>
      <c r="Q3" s="87"/>
      <c r="R3" s="87"/>
      <c r="S3" s="87"/>
      <c r="T3" s="79"/>
      <c r="U3" s="87"/>
      <c r="V3" s="87"/>
    </row>
    <row r="4" spans="2:29" ht="12.95" customHeight="1" x14ac:dyDescent="0.2">
      <c r="B4" s="241"/>
      <c r="C4" s="235" t="s">
        <v>114</v>
      </c>
      <c r="D4" s="106" t="s">
        <v>173</v>
      </c>
      <c r="E4" s="236"/>
      <c r="F4" s="235" t="s">
        <v>115</v>
      </c>
      <c r="G4" s="210" t="s">
        <v>174</v>
      </c>
      <c r="H4" s="231"/>
      <c r="I4" s="232"/>
      <c r="J4" s="233"/>
      <c r="K4" s="234"/>
      <c r="M4" s="208"/>
      <c r="N4" s="79"/>
      <c r="O4" s="79"/>
      <c r="P4" s="79"/>
      <c r="Q4" s="79"/>
      <c r="R4" s="79"/>
      <c r="S4" s="79"/>
      <c r="T4" s="79"/>
      <c r="U4" s="87"/>
      <c r="V4" s="87"/>
    </row>
    <row r="5" spans="2:29" ht="12.95" customHeight="1" x14ac:dyDescent="0.2">
      <c r="B5" s="241"/>
      <c r="C5" s="211" t="s">
        <v>175</v>
      </c>
      <c r="D5" s="231"/>
      <c r="E5" s="231"/>
      <c r="F5" s="231"/>
      <c r="G5" s="231"/>
      <c r="H5" s="231"/>
      <c r="I5" s="232"/>
      <c r="J5" s="233"/>
      <c r="K5" s="234"/>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116</v>
      </c>
      <c r="G7" s="108" t="s">
        <v>117</v>
      </c>
      <c r="H7" s="109"/>
      <c r="I7" s="110"/>
      <c r="K7" s="56"/>
      <c r="M7" s="208"/>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09"/>
      <c r="N8" s="88"/>
      <c r="O8" s="89"/>
      <c r="P8" s="87"/>
      <c r="Q8" s="87"/>
      <c r="R8" s="87"/>
      <c r="S8" s="87"/>
      <c r="T8" s="79"/>
      <c r="U8" s="87"/>
      <c r="V8" s="87"/>
    </row>
    <row r="9" spans="2:29" ht="12.95" customHeight="1" x14ac:dyDescent="0.2">
      <c r="B9" s="59"/>
      <c r="C9" s="117" t="s">
        <v>118</v>
      </c>
      <c r="D9" s="104">
        <v>71.976900000000001</v>
      </c>
      <c r="E9" s="118" t="s">
        <v>10</v>
      </c>
      <c r="G9" s="119" t="s">
        <v>119</v>
      </c>
      <c r="H9" s="85" t="s">
        <v>183</v>
      </c>
      <c r="I9" s="1"/>
      <c r="J9" s="120"/>
      <c r="K9" s="56"/>
      <c r="N9" s="88"/>
      <c r="O9" s="89"/>
      <c r="P9" s="87"/>
      <c r="Q9" s="87"/>
      <c r="R9" s="87"/>
      <c r="S9" s="87"/>
      <c r="T9" s="79"/>
      <c r="U9" s="87"/>
      <c r="V9" s="87"/>
    </row>
    <row r="10" spans="2:29" ht="12.95" customHeight="1" x14ac:dyDescent="0.2">
      <c r="B10" s="59"/>
      <c r="C10" s="117" t="s">
        <v>120</v>
      </c>
      <c r="D10" s="104">
        <v>27.133851761999999</v>
      </c>
      <c r="E10" s="121" t="s">
        <v>14</v>
      </c>
      <c r="G10" s="119" t="s">
        <v>121</v>
      </c>
      <c r="H10" s="21"/>
      <c r="I10" s="1"/>
      <c r="J10" s="120"/>
      <c r="K10" s="56"/>
      <c r="M10" s="208"/>
      <c r="N10" s="79"/>
      <c r="O10" s="79"/>
      <c r="P10" s="79"/>
      <c r="Q10" s="79"/>
      <c r="R10" s="79"/>
      <c r="S10" s="79"/>
      <c r="T10" s="79"/>
      <c r="U10" s="90"/>
      <c r="V10" s="90"/>
      <c r="W10" s="90"/>
      <c r="X10" s="90"/>
      <c r="Y10" s="90"/>
      <c r="Z10" s="90"/>
      <c r="AA10" s="90"/>
      <c r="AB10" s="90"/>
    </row>
    <row r="11" spans="2:29" ht="12.95" customHeight="1" x14ac:dyDescent="0.2">
      <c r="B11" s="59"/>
      <c r="C11" s="117" t="s">
        <v>122</v>
      </c>
      <c r="D11" s="104">
        <v>34.5</v>
      </c>
      <c r="E11" s="118" t="s">
        <v>17</v>
      </c>
      <c r="G11" s="119" t="s">
        <v>123</v>
      </c>
      <c r="H11" s="21"/>
      <c r="I11" s="1"/>
      <c r="J11" s="120"/>
      <c r="K11" s="56"/>
      <c r="M11" s="209"/>
      <c r="N11" s="88"/>
      <c r="O11" s="89"/>
      <c r="P11" s="87"/>
      <c r="Q11" s="87"/>
      <c r="U11" s="91"/>
      <c r="V11" s="91"/>
      <c r="W11" s="91"/>
      <c r="X11" s="91"/>
      <c r="Y11" s="91"/>
      <c r="Z11" s="91"/>
      <c r="AA11" s="91"/>
      <c r="AB11" s="91"/>
    </row>
    <row r="12" spans="2:29" ht="12.95" customHeight="1" x14ac:dyDescent="0.2">
      <c r="B12" s="59"/>
      <c r="C12" s="117" t="s">
        <v>124</v>
      </c>
      <c r="D12" s="104" t="s">
        <v>92</v>
      </c>
      <c r="E12" s="118" t="s">
        <v>20</v>
      </c>
      <c r="G12" s="119" t="s">
        <v>125</v>
      </c>
      <c r="H12" s="21"/>
      <c r="I12" s="1"/>
      <c r="J12" s="120"/>
      <c r="K12" s="56"/>
      <c r="N12" s="88"/>
      <c r="O12" s="89"/>
      <c r="P12" s="87"/>
      <c r="Q12" s="87"/>
      <c r="R12" s="87"/>
      <c r="S12" s="87"/>
      <c r="T12" s="79"/>
      <c r="U12" s="87"/>
      <c r="V12" s="87"/>
    </row>
    <row r="13" spans="2:29" ht="12.95" customHeight="1" x14ac:dyDescent="0.2">
      <c r="B13" s="59"/>
      <c r="C13" s="117" t="s">
        <v>126</v>
      </c>
      <c r="D13" s="104" t="s">
        <v>93</v>
      </c>
      <c r="E13" s="118" t="s">
        <v>23</v>
      </c>
      <c r="F13" s="2"/>
      <c r="G13" s="119" t="s">
        <v>127</v>
      </c>
      <c r="H13" s="21"/>
      <c r="I13" s="1"/>
      <c r="J13" s="120"/>
      <c r="K13" s="56"/>
      <c r="M13" s="208"/>
      <c r="N13" s="79"/>
      <c r="O13" s="79"/>
      <c r="P13" s="79"/>
      <c r="Q13" s="79"/>
      <c r="R13" s="79"/>
      <c r="S13" s="79"/>
      <c r="T13" s="79"/>
      <c r="U13" s="79"/>
    </row>
    <row r="14" spans="2:29" ht="12.95" customHeight="1" x14ac:dyDescent="0.2">
      <c r="B14" s="59"/>
      <c r="C14" s="117" t="s">
        <v>128</v>
      </c>
      <c r="D14" s="104" t="s">
        <v>173</v>
      </c>
      <c r="E14" s="118" t="s">
        <v>23</v>
      </c>
      <c r="F14" s="2"/>
      <c r="G14" s="119" t="s">
        <v>129</v>
      </c>
      <c r="I14" s="1"/>
      <c r="J14" s="120"/>
      <c r="K14" s="56"/>
      <c r="M14" s="209"/>
      <c r="N14" s="87"/>
      <c r="O14" s="87"/>
      <c r="P14" s="79"/>
      <c r="Q14" s="87"/>
      <c r="R14" s="87"/>
    </row>
    <row r="15" spans="2:29" ht="12.95" customHeight="1" thickBot="1" x14ac:dyDescent="0.25">
      <c r="B15" s="59"/>
      <c r="C15" s="117" t="s">
        <v>130</v>
      </c>
      <c r="D15" s="104" t="s">
        <v>92</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131</v>
      </c>
      <c r="D16" s="104" t="s">
        <v>95</v>
      </c>
      <c r="E16" s="118" t="s">
        <v>96</v>
      </c>
      <c r="K16" s="56"/>
      <c r="M16" s="208"/>
      <c r="N16" s="79"/>
      <c r="O16" s="79"/>
      <c r="P16" s="79"/>
      <c r="Q16" s="87"/>
      <c r="R16" s="87"/>
      <c r="S16" s="87"/>
      <c r="T16" s="79"/>
      <c r="U16" s="87"/>
      <c r="V16" s="87"/>
    </row>
    <row r="17" spans="2:23" ht="12.95" customHeight="1" thickTop="1" thickBot="1" x14ac:dyDescent="0.25">
      <c r="B17" s="59"/>
      <c r="C17" s="117" t="s">
        <v>132</v>
      </c>
      <c r="D17" s="104" t="s">
        <v>97</v>
      </c>
      <c r="E17" s="118" t="s">
        <v>35</v>
      </c>
      <c r="F17" s="2"/>
      <c r="G17" s="108" t="s">
        <v>133</v>
      </c>
      <c r="H17" s="109"/>
      <c r="I17" s="125"/>
      <c r="J17" s="1"/>
      <c r="K17" s="56"/>
      <c r="M17" s="209"/>
      <c r="N17" s="88"/>
      <c r="O17" s="89"/>
      <c r="P17" s="87"/>
      <c r="Q17" s="87"/>
      <c r="R17" s="87"/>
      <c r="S17" s="87"/>
      <c r="T17" s="79"/>
      <c r="U17" s="87"/>
      <c r="V17" s="87"/>
    </row>
    <row r="18" spans="2:23" ht="12.95" customHeight="1" thickTop="1" x14ac:dyDescent="0.2">
      <c r="B18" s="59"/>
      <c r="C18" s="117" t="s">
        <v>134</v>
      </c>
      <c r="D18" s="104">
        <f>11.23*1.15</f>
        <v>12.9145</v>
      </c>
      <c r="E18" s="118" t="s">
        <v>39</v>
      </c>
      <c r="F18" s="2"/>
      <c r="G18" s="126"/>
      <c r="H18" s="127"/>
      <c r="I18" s="115"/>
      <c r="J18" s="128"/>
      <c r="K18" s="56"/>
      <c r="N18" s="88"/>
      <c r="O18" s="89"/>
      <c r="P18" s="87"/>
      <c r="Q18" s="87"/>
      <c r="R18" s="87"/>
      <c r="S18" s="87"/>
      <c r="T18" s="79"/>
      <c r="U18" s="87"/>
      <c r="V18" s="87"/>
    </row>
    <row r="19" spans="2:23" ht="12.95" customHeight="1" x14ac:dyDescent="0.25">
      <c r="B19" s="59"/>
      <c r="C19" s="117" t="s">
        <v>135</v>
      </c>
      <c r="D19" s="104">
        <f>97*0.8</f>
        <v>77.600000000000009</v>
      </c>
      <c r="E19" s="129"/>
      <c r="F19" s="2"/>
      <c r="G19" s="130" t="s">
        <v>182</v>
      </c>
      <c r="I19" s="25">
        <v>2400</v>
      </c>
      <c r="J19" s="131" t="s">
        <v>12</v>
      </c>
      <c r="K19" s="60"/>
      <c r="M19" s="208"/>
      <c r="N19" s="79"/>
      <c r="O19" s="79"/>
      <c r="P19" s="79"/>
      <c r="Q19" s="79"/>
      <c r="R19" s="87"/>
      <c r="S19" s="87"/>
      <c r="T19" s="79"/>
      <c r="U19" s="87">
        <v>718.65</v>
      </c>
      <c r="V19" s="87"/>
      <c r="W19">
        <v>1581.03</v>
      </c>
    </row>
    <row r="20" spans="2:23" ht="12.95" customHeight="1" x14ac:dyDescent="0.2">
      <c r="B20" s="59"/>
      <c r="C20" s="132" t="s">
        <v>136</v>
      </c>
      <c r="D20" s="133" t="s">
        <v>100</v>
      </c>
      <c r="E20" s="129"/>
      <c r="F20" s="2"/>
      <c r="G20" s="134" t="s">
        <v>137</v>
      </c>
      <c r="H20" s="47"/>
      <c r="I20" s="1"/>
      <c r="J20" s="135"/>
      <c r="K20" s="56"/>
      <c r="M20" s="209"/>
      <c r="N20" s="88"/>
      <c r="O20" s="89"/>
      <c r="P20" s="87"/>
      <c r="Q20" s="87"/>
      <c r="R20" s="87"/>
      <c r="S20" s="87"/>
      <c r="T20" s="79"/>
      <c r="U20" s="87"/>
      <c r="V20" s="87"/>
    </row>
    <row r="21" spans="2:23" ht="12.95" customHeight="1" x14ac:dyDescent="0.2">
      <c r="B21" s="59"/>
      <c r="C21" s="117" t="s">
        <v>138</v>
      </c>
      <c r="D21" s="104">
        <v>1085.35407048</v>
      </c>
      <c r="E21" s="118" t="s">
        <v>49</v>
      </c>
      <c r="F21" s="2"/>
      <c r="G21" s="130" t="s">
        <v>139</v>
      </c>
      <c r="H21" s="46"/>
      <c r="I21" s="25">
        <f>0.5*D29</f>
        <v>718.65</v>
      </c>
      <c r="J21" s="131" t="s">
        <v>12</v>
      </c>
      <c r="K21" s="60"/>
      <c r="M21" s="209"/>
      <c r="N21" s="79"/>
      <c r="O21" s="79"/>
      <c r="P21" s="79"/>
      <c r="Q21" s="79"/>
      <c r="R21" s="87"/>
      <c r="S21" s="87"/>
      <c r="T21" s="79"/>
      <c r="U21" s="87"/>
      <c r="V21" s="87"/>
    </row>
    <row r="22" spans="2:23" ht="12.95" customHeight="1" x14ac:dyDescent="0.2">
      <c r="B22" s="59"/>
      <c r="C22" s="117" t="s">
        <v>140</v>
      </c>
      <c r="D22" s="104" t="s">
        <v>180</v>
      </c>
      <c r="E22" s="136"/>
      <c r="F22" s="2"/>
      <c r="G22" s="134" t="s">
        <v>141</v>
      </c>
      <c r="H22" s="47"/>
      <c r="I22" s="48"/>
      <c r="J22" s="135"/>
      <c r="K22" s="56"/>
      <c r="M22" s="209"/>
      <c r="N22" s="88"/>
      <c r="O22" s="89"/>
      <c r="P22" s="87"/>
      <c r="Q22" s="87"/>
      <c r="R22" s="87"/>
      <c r="S22" s="87"/>
      <c r="T22" s="79"/>
      <c r="U22" s="87"/>
      <c r="V22" s="87"/>
    </row>
    <row r="23" spans="2:23" ht="12.95" customHeight="1" x14ac:dyDescent="0.2">
      <c r="B23" s="59"/>
      <c r="C23" s="117" t="s">
        <v>142</v>
      </c>
      <c r="D23" s="104" t="s">
        <v>181</v>
      </c>
      <c r="E23" s="137" t="s">
        <v>103</v>
      </c>
      <c r="F23" s="2"/>
      <c r="G23" s="130" t="s">
        <v>143</v>
      </c>
      <c r="H23" s="46"/>
      <c r="I23" s="25">
        <f>1.1*D29</f>
        <v>1581.03</v>
      </c>
      <c r="J23" s="131" t="s">
        <v>12</v>
      </c>
      <c r="K23" s="60"/>
      <c r="N23" s="88"/>
      <c r="O23" s="89"/>
      <c r="P23" s="87"/>
      <c r="Q23" s="87"/>
      <c r="R23" s="87"/>
      <c r="S23" s="87"/>
      <c r="T23" s="79"/>
      <c r="U23" s="87"/>
      <c r="V23" s="87"/>
    </row>
    <row r="24" spans="2:23" ht="12.95" customHeight="1" thickBot="1" x14ac:dyDescent="0.25">
      <c r="B24" s="59"/>
      <c r="C24" s="138"/>
      <c r="D24" s="139"/>
      <c r="E24" s="140"/>
      <c r="F24" s="2"/>
      <c r="G24" s="122"/>
      <c r="H24" s="123"/>
      <c r="I24" s="123"/>
      <c r="J24" s="124"/>
      <c r="K24" s="56"/>
      <c r="M24" s="208"/>
      <c r="N24" s="79"/>
      <c r="O24" s="79"/>
      <c r="P24" s="79"/>
      <c r="Q24" s="79"/>
      <c r="R24" s="79"/>
      <c r="S24" s="87"/>
      <c r="T24" s="79"/>
      <c r="U24" s="87"/>
      <c r="V24" s="87"/>
    </row>
    <row r="25" spans="2:23" ht="12.95" customHeight="1" thickTop="1" thickBot="1" x14ac:dyDescent="0.25">
      <c r="B25" s="59"/>
      <c r="F25" s="2"/>
      <c r="G25" s="2"/>
      <c r="H25" s="2"/>
      <c r="K25" s="56"/>
      <c r="M25" s="209"/>
      <c r="N25" s="88"/>
      <c r="O25" s="89"/>
      <c r="P25" s="87"/>
      <c r="Q25" s="87"/>
      <c r="R25" s="87"/>
      <c r="S25" s="87"/>
      <c r="T25" s="79"/>
      <c r="U25" s="87"/>
      <c r="V25" s="87"/>
    </row>
    <row r="26" spans="2:23" ht="12.95" customHeight="1" thickTop="1" thickBot="1" x14ac:dyDescent="0.25">
      <c r="B26" s="59"/>
      <c r="C26" s="141" t="s">
        <v>105</v>
      </c>
      <c r="F26" s="2"/>
      <c r="G26" s="2"/>
      <c r="H26" s="2"/>
      <c r="K26" s="56"/>
      <c r="N26" s="88"/>
      <c r="O26" s="89"/>
      <c r="P26" s="87"/>
      <c r="Q26" s="87"/>
      <c r="R26" s="87"/>
      <c r="S26" s="87"/>
      <c r="T26" s="79"/>
      <c r="U26" s="87"/>
      <c r="V26" s="87"/>
    </row>
    <row r="27" spans="2:23" ht="12.95" customHeight="1" thickTop="1" x14ac:dyDescent="0.2">
      <c r="B27" s="59"/>
      <c r="C27" s="111"/>
      <c r="D27" s="112"/>
      <c r="E27" s="113"/>
      <c r="F27" s="2"/>
      <c r="G27" s="2"/>
      <c r="H27" s="2"/>
      <c r="K27" s="56"/>
      <c r="M27" s="208"/>
      <c r="N27" s="79"/>
      <c r="O27" s="79"/>
      <c r="P27" s="79"/>
      <c r="Q27" s="79"/>
      <c r="R27" s="87"/>
      <c r="S27" s="87"/>
      <c r="T27" s="79"/>
      <c r="U27" s="87"/>
      <c r="V27" s="87"/>
    </row>
    <row r="28" spans="2:23" ht="12.95" customHeight="1" x14ac:dyDescent="0.2">
      <c r="B28" s="59"/>
      <c r="C28" s="117" t="s">
        <v>144</v>
      </c>
      <c r="D28" s="104">
        <v>1204.5</v>
      </c>
      <c r="E28" s="142" t="s">
        <v>12</v>
      </c>
      <c r="F28" s="21"/>
      <c r="K28" s="56"/>
      <c r="M28" s="209"/>
      <c r="N28" s="88"/>
      <c r="O28" s="89"/>
      <c r="P28" s="87"/>
      <c r="Q28" s="87"/>
      <c r="R28" s="87"/>
      <c r="S28" s="87"/>
      <c r="T28" s="79"/>
      <c r="U28" s="87"/>
      <c r="V28" s="87"/>
    </row>
    <row r="29" spans="2:23" ht="12.95" customHeight="1" x14ac:dyDescent="0.2">
      <c r="B29" s="59"/>
      <c r="C29" s="117" t="s">
        <v>145</v>
      </c>
      <c r="D29" s="104">
        <v>1437.3</v>
      </c>
      <c r="E29" s="142" t="s">
        <v>12</v>
      </c>
      <c r="K29" s="56"/>
      <c r="N29" s="88"/>
      <c r="O29" s="89"/>
      <c r="P29" s="87"/>
      <c r="Q29" s="87"/>
      <c r="R29" s="87"/>
      <c r="S29" s="87"/>
      <c r="T29" s="79"/>
      <c r="U29" s="87"/>
      <c r="V29" s="87"/>
    </row>
    <row r="30" spans="2:23" ht="12.95" customHeight="1" x14ac:dyDescent="0.2">
      <c r="B30" s="59"/>
      <c r="C30" s="117" t="s">
        <v>146</v>
      </c>
      <c r="D30" s="104">
        <v>1300</v>
      </c>
      <c r="E30" s="142" t="s">
        <v>12</v>
      </c>
      <c r="K30" s="56"/>
      <c r="M30" s="208"/>
      <c r="N30" s="79"/>
      <c r="O30" s="79"/>
    </row>
    <row r="31" spans="2:23" ht="12.95" customHeight="1" x14ac:dyDescent="0.2">
      <c r="B31" s="59"/>
      <c r="C31" s="117" t="s">
        <v>147</v>
      </c>
      <c r="D31" s="104">
        <v>1199</v>
      </c>
      <c r="E31" s="142" t="s">
        <v>25</v>
      </c>
      <c r="K31" s="56"/>
      <c r="M31" s="209"/>
      <c r="N31" s="88"/>
      <c r="O31" s="89"/>
      <c r="P31" s="87"/>
      <c r="Q31" s="87"/>
      <c r="R31" s="87"/>
      <c r="S31" s="87"/>
      <c r="T31" s="79"/>
      <c r="U31" s="87"/>
      <c r="V31" s="87"/>
    </row>
    <row r="32" spans="2:23" ht="12.95" customHeight="1" thickBot="1" x14ac:dyDescent="0.25">
      <c r="B32" s="61"/>
      <c r="C32" s="117" t="s">
        <v>148</v>
      </c>
      <c r="D32" s="104">
        <f>D31+6*18</f>
        <v>1307</v>
      </c>
      <c r="E32" s="142" t="s">
        <v>25</v>
      </c>
      <c r="K32" s="56"/>
      <c r="N32" s="88"/>
      <c r="O32" s="89"/>
      <c r="P32" s="87"/>
      <c r="Q32" s="87"/>
      <c r="R32" s="87"/>
      <c r="S32" s="87"/>
      <c r="T32" s="79"/>
      <c r="U32" s="87"/>
      <c r="V32" s="87"/>
    </row>
    <row r="33" spans="2:25" ht="12.95" customHeight="1" thickTop="1" thickBot="1" x14ac:dyDescent="0.3">
      <c r="B33" s="61"/>
      <c r="C33" s="143"/>
      <c r="D33" s="144"/>
      <c r="E33" s="145"/>
      <c r="G33" s="213" t="s">
        <v>149</v>
      </c>
      <c r="H33" s="214"/>
      <c r="I33" s="110"/>
      <c r="K33" s="56"/>
      <c r="M33" s="208"/>
      <c r="N33" s="79"/>
      <c r="O33" s="79"/>
      <c r="P33" s="79"/>
      <c r="Q33" s="79"/>
      <c r="R33" s="79"/>
      <c r="S33" s="79"/>
      <c r="T33" s="79"/>
      <c r="U33" s="79"/>
      <c r="V33" s="87"/>
    </row>
    <row r="34" spans="2:25" ht="12.95" customHeight="1" thickTop="1" thickBot="1" x14ac:dyDescent="0.25">
      <c r="B34" s="59"/>
      <c r="C34" s="76" t="s">
        <v>150</v>
      </c>
      <c r="D34" s="77" t="e">
        <f>'PROPOSTA (PT-BR)'!D34</f>
        <v>#REF!</v>
      </c>
      <c r="E34" s="78" t="s">
        <v>151</v>
      </c>
      <c r="G34" s="114"/>
      <c r="H34" s="115"/>
      <c r="I34" s="146"/>
      <c r="J34" s="116"/>
      <c r="K34" s="56"/>
      <c r="M34" s="209"/>
      <c r="N34" s="88"/>
      <c r="O34" s="89"/>
      <c r="P34" s="87"/>
      <c r="Q34" s="87"/>
      <c r="R34" s="87"/>
      <c r="S34" s="87"/>
      <c r="T34" s="79"/>
      <c r="U34" s="87"/>
      <c r="V34" s="87"/>
    </row>
    <row r="35" spans="2:25" ht="12.95" customHeight="1" thickTop="1" thickBot="1" x14ac:dyDescent="0.25">
      <c r="B35" s="59"/>
      <c r="C35" s="201"/>
      <c r="D35" s="147"/>
      <c r="E35" s="148"/>
      <c r="G35" s="119" t="s">
        <v>152</v>
      </c>
      <c r="I35" s="84" t="s">
        <v>176</v>
      </c>
      <c r="J35" s="149"/>
      <c r="K35" s="56"/>
      <c r="M35" s="209"/>
      <c r="N35" s="79"/>
      <c r="O35" s="79"/>
      <c r="P35" s="79"/>
      <c r="Q35" s="79"/>
      <c r="R35" s="79"/>
      <c r="S35" s="79"/>
      <c r="T35" s="79"/>
      <c r="U35" s="79"/>
      <c r="V35" s="79"/>
      <c r="W35" s="79"/>
      <c r="X35" s="79"/>
      <c r="Y35" s="79"/>
    </row>
    <row r="36" spans="2:25" ht="12.95" customHeight="1" thickTop="1" x14ac:dyDescent="0.2">
      <c r="B36" s="59"/>
      <c r="C36" s="202"/>
      <c r="D36" s="58"/>
      <c r="E36" s="150"/>
      <c r="G36" s="119" t="s">
        <v>153</v>
      </c>
      <c r="I36" s="22">
        <v>1000</v>
      </c>
      <c r="J36" s="151" t="s">
        <v>33</v>
      </c>
      <c r="K36" s="56"/>
      <c r="M36" s="209"/>
      <c r="N36" s="88"/>
      <c r="O36" s="89"/>
      <c r="P36" s="87"/>
      <c r="Q36" s="87"/>
      <c r="R36" s="87"/>
      <c r="S36" s="87"/>
      <c r="T36" s="79"/>
      <c r="U36" s="87"/>
      <c r="V36" s="87"/>
    </row>
    <row r="37" spans="2:25" ht="12.95" customHeight="1" x14ac:dyDescent="0.2">
      <c r="B37" s="59"/>
      <c r="C37" s="202"/>
      <c r="D37" s="58"/>
      <c r="E37" s="150"/>
      <c r="G37" s="119" t="s">
        <v>154</v>
      </c>
      <c r="I37" s="84">
        <v>40</v>
      </c>
      <c r="J37" s="151" t="s">
        <v>37</v>
      </c>
      <c r="K37" s="56"/>
      <c r="N37" s="88"/>
      <c r="O37" s="89"/>
      <c r="P37" s="87"/>
      <c r="Q37" s="87"/>
      <c r="R37" s="87"/>
      <c r="S37" s="87"/>
      <c r="T37" s="79"/>
      <c r="U37" s="87"/>
      <c r="V37" s="87"/>
    </row>
    <row r="38" spans="2:25" ht="12.95" customHeight="1" x14ac:dyDescent="0.2">
      <c r="B38" s="59"/>
      <c r="C38" s="202"/>
      <c r="D38" s="58"/>
      <c r="E38" s="150"/>
      <c r="G38" s="119" t="s">
        <v>155</v>
      </c>
      <c r="I38" s="84">
        <v>120</v>
      </c>
      <c r="J38" s="151" t="s">
        <v>41</v>
      </c>
      <c r="K38" s="56"/>
      <c r="M38" s="208"/>
      <c r="N38" s="79"/>
      <c r="O38" s="79"/>
      <c r="P38" s="87"/>
      <c r="Q38" s="87"/>
      <c r="R38" s="87"/>
      <c r="S38" s="87"/>
      <c r="T38" s="79"/>
      <c r="U38" s="87"/>
      <c r="V38" s="87"/>
    </row>
    <row r="39" spans="2:25" ht="12.95" customHeight="1" thickBot="1" x14ac:dyDescent="0.25">
      <c r="B39" s="61"/>
      <c r="C39" s="202"/>
      <c r="D39" s="58"/>
      <c r="E39" s="150"/>
      <c r="G39" s="152"/>
      <c r="H39" s="153"/>
      <c r="I39" s="123"/>
      <c r="J39" s="124"/>
      <c r="K39" s="56"/>
      <c r="M39" s="209"/>
      <c r="N39" s="88"/>
      <c r="O39" s="89"/>
      <c r="P39" s="87"/>
      <c r="Q39" s="87"/>
      <c r="R39" s="87"/>
      <c r="S39" s="87"/>
      <c r="T39" s="79"/>
      <c r="U39" s="87"/>
      <c r="V39" s="87"/>
    </row>
    <row r="40" spans="2:25" ht="12.95" customHeight="1" thickTop="1" thickBot="1" x14ac:dyDescent="0.25">
      <c r="B40" s="61"/>
      <c r="C40" s="202"/>
      <c r="D40" s="58"/>
      <c r="E40" s="150"/>
      <c r="F40" s="2"/>
      <c r="G40" s="2"/>
      <c r="H40" s="2"/>
      <c r="K40" s="56"/>
      <c r="N40" s="88"/>
      <c r="O40" s="89"/>
      <c r="P40" s="87"/>
      <c r="Q40" s="87"/>
      <c r="R40" s="87"/>
      <c r="S40" s="87"/>
      <c r="T40" s="79"/>
      <c r="U40" s="87"/>
      <c r="V40" s="87"/>
    </row>
    <row r="41" spans="2:25" ht="12.95" customHeight="1" thickTop="1" thickBot="1" x14ac:dyDescent="0.3">
      <c r="B41" s="61"/>
      <c r="C41" s="202"/>
      <c r="D41" s="58"/>
      <c r="E41" s="150"/>
      <c r="F41" s="2"/>
      <c r="G41" s="215" t="s">
        <v>156</v>
      </c>
      <c r="H41" s="216"/>
      <c r="I41" s="154"/>
      <c r="K41" s="56"/>
      <c r="M41" s="208"/>
      <c r="N41" s="79"/>
      <c r="O41" s="79"/>
      <c r="P41" s="79"/>
      <c r="Q41" s="79"/>
      <c r="R41" s="79"/>
      <c r="S41" s="79"/>
      <c r="T41" s="79"/>
      <c r="U41" s="87"/>
      <c r="V41" s="87"/>
    </row>
    <row r="42" spans="2:25" ht="12.95" customHeight="1" thickTop="1" x14ac:dyDescent="0.2">
      <c r="B42" s="61"/>
      <c r="C42" s="202"/>
      <c r="D42" s="58"/>
      <c r="E42" s="150"/>
      <c r="F42" s="2"/>
      <c r="G42" s="155"/>
      <c r="H42" s="146"/>
      <c r="I42" s="146"/>
      <c r="J42" s="116"/>
      <c r="K42" s="56"/>
      <c r="M42" s="209"/>
      <c r="N42" s="88"/>
      <c r="O42" s="89"/>
      <c r="P42" s="87"/>
      <c r="Q42" s="87"/>
      <c r="R42" s="87"/>
      <c r="S42" s="87"/>
      <c r="T42" s="79"/>
      <c r="U42" s="87"/>
      <c r="V42" s="87"/>
    </row>
    <row r="43" spans="2:25" ht="12.95" customHeight="1" x14ac:dyDescent="0.2">
      <c r="B43" s="61"/>
      <c r="C43" s="202"/>
      <c r="D43" s="58"/>
      <c r="E43" s="150"/>
      <c r="F43" s="2"/>
      <c r="G43" s="119" t="s">
        <v>157</v>
      </c>
      <c r="H43" s="57"/>
      <c r="I43" s="49" t="s">
        <v>177</v>
      </c>
      <c r="J43" s="120"/>
      <c r="K43" s="56"/>
      <c r="Q43" s="87"/>
      <c r="R43" s="87"/>
      <c r="S43" s="87"/>
      <c r="T43" s="79"/>
      <c r="U43" s="87"/>
      <c r="V43" s="87"/>
    </row>
    <row r="44" spans="2:25" ht="12.95" customHeight="1" x14ac:dyDescent="0.2">
      <c r="B44" s="61"/>
      <c r="C44" s="202"/>
      <c r="D44" s="58"/>
      <c r="E44" s="150"/>
      <c r="F44" s="2"/>
      <c r="G44" s="119" t="s">
        <v>178</v>
      </c>
      <c r="H44" s="57"/>
      <c r="I44" s="242" t="s">
        <v>185</v>
      </c>
      <c r="J44" s="120"/>
      <c r="K44" s="56"/>
      <c r="M44" s="208"/>
      <c r="N44" s="79"/>
      <c r="O44" s="79"/>
      <c r="P44" s="79"/>
      <c r="Q44" s="87"/>
      <c r="R44" s="87"/>
      <c r="S44" s="87"/>
      <c r="T44" s="79"/>
      <c r="U44" s="87"/>
      <c r="V44" s="87"/>
    </row>
    <row r="45" spans="2:25" ht="12.95" customHeight="1" x14ac:dyDescent="0.2">
      <c r="B45" s="61"/>
      <c r="C45" s="202"/>
      <c r="D45" s="58"/>
      <c r="E45" s="150"/>
      <c r="F45" s="2"/>
      <c r="G45" s="119"/>
      <c r="H45" s="57"/>
      <c r="I45" s="242"/>
      <c r="J45" s="120"/>
      <c r="K45" s="56"/>
      <c r="M45" s="209"/>
      <c r="N45" s="88"/>
      <c r="O45" s="89"/>
      <c r="P45" s="87"/>
      <c r="Q45" s="87"/>
      <c r="R45" s="87"/>
      <c r="S45" s="87"/>
      <c r="T45" s="79"/>
      <c r="U45" s="87"/>
      <c r="V45" s="87"/>
    </row>
    <row r="46" spans="2:25" ht="12.95" customHeight="1" x14ac:dyDescent="0.2">
      <c r="B46" s="61"/>
      <c r="C46" s="202"/>
      <c r="D46" s="58"/>
      <c r="E46" s="150"/>
      <c r="F46" s="2"/>
      <c r="G46" s="156"/>
      <c r="H46" s="57"/>
      <c r="I46" s="242"/>
      <c r="J46" s="120"/>
      <c r="K46" s="56"/>
      <c r="N46" s="88"/>
      <c r="O46" s="89"/>
      <c r="P46" s="87"/>
      <c r="Q46" s="87"/>
      <c r="R46" s="87"/>
      <c r="S46" s="87"/>
      <c r="T46" s="79"/>
      <c r="U46" s="87"/>
      <c r="V46" s="87"/>
    </row>
    <row r="47" spans="2:25" ht="12.95" customHeight="1" x14ac:dyDescent="0.2">
      <c r="B47" s="61"/>
      <c r="C47" s="202"/>
      <c r="D47" s="58"/>
      <c r="E47" s="150"/>
      <c r="F47" s="2"/>
      <c r="G47" s="119" t="s">
        <v>158</v>
      </c>
      <c r="H47" s="2"/>
      <c r="I47" s="243" t="s">
        <v>179</v>
      </c>
      <c r="J47" s="120"/>
      <c r="K47" s="56"/>
      <c r="M47" s="208"/>
      <c r="N47" s="92"/>
      <c r="O47" s="92"/>
      <c r="P47" s="92"/>
      <c r="Q47" s="87"/>
      <c r="R47" s="87"/>
      <c r="S47" s="87"/>
      <c r="T47" s="79"/>
      <c r="U47" s="87"/>
      <c r="V47" s="87"/>
    </row>
    <row r="48" spans="2:25" ht="12.95" customHeight="1" thickBot="1" x14ac:dyDescent="0.25">
      <c r="B48" s="61"/>
      <c r="C48" s="202"/>
      <c r="D48" s="58"/>
      <c r="E48" s="150"/>
      <c r="F48" s="2"/>
      <c r="G48" s="122"/>
      <c r="H48" s="123"/>
      <c r="I48" s="123"/>
      <c r="J48" s="124"/>
      <c r="K48" s="56"/>
      <c r="M48" s="209"/>
      <c r="N48" s="92"/>
      <c r="O48" s="92"/>
      <c r="P48" s="92"/>
      <c r="Q48" s="87"/>
      <c r="R48" s="87"/>
      <c r="S48" s="87"/>
      <c r="T48" s="79"/>
      <c r="U48" s="87"/>
      <c r="V48" s="87"/>
    </row>
    <row r="49" spans="2:22" ht="12.95" customHeight="1" thickTop="1" x14ac:dyDescent="0.2">
      <c r="B49" s="61"/>
      <c r="C49" s="202"/>
      <c r="D49" s="58"/>
      <c r="E49" s="150"/>
      <c r="F49" s="62"/>
      <c r="G49" s="2"/>
      <c r="H49" s="2"/>
      <c r="K49" s="56"/>
      <c r="M49" s="209"/>
      <c r="N49" s="92"/>
      <c r="O49" s="87"/>
      <c r="P49" s="92"/>
      <c r="Q49" s="87"/>
      <c r="R49" s="87"/>
      <c r="S49" s="87"/>
      <c r="T49" s="79"/>
      <c r="U49" s="87"/>
      <c r="V49" s="87"/>
    </row>
    <row r="50" spans="2:22" ht="12.95" customHeight="1" thickBot="1" x14ac:dyDescent="0.25">
      <c r="B50" s="61"/>
      <c r="C50" s="203"/>
      <c r="D50" s="157"/>
      <c r="E50" s="158"/>
      <c r="F50" s="62"/>
      <c r="G50" s="2"/>
      <c r="H50" s="2"/>
      <c r="K50" s="56"/>
      <c r="M50" s="209"/>
      <c r="N50" s="92"/>
      <c r="O50" s="92"/>
      <c r="P50" s="92"/>
      <c r="Q50" s="87"/>
      <c r="R50" s="87"/>
      <c r="S50" s="87"/>
      <c r="T50" s="79"/>
      <c r="U50" s="87"/>
      <c r="V50" s="87"/>
    </row>
    <row r="51" spans="2:22" ht="12.95" customHeight="1" thickTop="1" thickBot="1" x14ac:dyDescent="0.25">
      <c r="B51" s="61"/>
      <c r="C51" s="2"/>
      <c r="D51" s="2"/>
      <c r="E51" s="2"/>
      <c r="F51" s="62"/>
      <c r="G51" s="2"/>
      <c r="H51" s="159" t="s">
        <v>159</v>
      </c>
      <c r="I51" s="160"/>
      <c r="K51" s="56"/>
      <c r="M51" s="209"/>
      <c r="N51" s="87"/>
      <c r="O51" s="87"/>
      <c r="P51" s="87"/>
      <c r="Q51" s="87"/>
      <c r="R51" s="87"/>
      <c r="S51" s="87"/>
      <c r="T51" s="79"/>
      <c r="U51" s="87"/>
      <c r="V51" s="87"/>
    </row>
    <row r="52" spans="2:22" ht="12.95" customHeight="1" thickTop="1" thickBot="1" x14ac:dyDescent="0.25">
      <c r="B52" s="61"/>
      <c r="C52" s="2"/>
      <c r="D52" s="2"/>
      <c r="E52" s="2"/>
      <c r="F52" s="98"/>
      <c r="G52" s="2"/>
      <c r="H52" s="244"/>
      <c r="I52" s="112"/>
      <c r="J52" s="245"/>
      <c r="K52" s="56"/>
      <c r="M52" s="209"/>
      <c r="N52" s="92"/>
      <c r="O52" s="92"/>
      <c r="P52" s="92"/>
      <c r="Q52" s="87"/>
      <c r="R52" s="87"/>
      <c r="S52" s="87"/>
      <c r="T52" s="79"/>
      <c r="U52" s="87"/>
      <c r="V52" s="87"/>
    </row>
    <row r="53" spans="2:22" ht="12.95" customHeight="1" thickTop="1" thickBot="1" x14ac:dyDescent="0.25">
      <c r="B53" s="61"/>
      <c r="C53" s="162" t="s">
        <v>160</v>
      </c>
      <c r="F53" s="2"/>
      <c r="G53" s="2"/>
      <c r="H53" s="163" t="s">
        <v>161</v>
      </c>
      <c r="I53" s="49" t="s">
        <v>162</v>
      </c>
      <c r="J53" s="246"/>
      <c r="K53" s="56"/>
      <c r="N53" s="92"/>
      <c r="O53" s="92"/>
      <c r="P53" s="92"/>
      <c r="Q53" s="87"/>
      <c r="R53" s="87"/>
      <c r="S53" s="87"/>
      <c r="T53" s="79"/>
      <c r="U53" s="87"/>
      <c r="V53" s="87"/>
    </row>
    <row r="54" spans="2:22" ht="12.75" customHeight="1" thickTop="1" x14ac:dyDescent="0.2">
      <c r="B54" s="61"/>
      <c r="C54" s="164" t="s">
        <v>163</v>
      </c>
      <c r="D54" s="165"/>
      <c r="E54" s="166"/>
      <c r="F54" s="2"/>
      <c r="G54" s="2"/>
      <c r="H54" s="163" t="s">
        <v>164</v>
      </c>
      <c r="I54" s="28" t="s">
        <v>108</v>
      </c>
      <c r="J54" s="246"/>
      <c r="K54" s="56"/>
      <c r="M54" s="208"/>
      <c r="N54" s="87"/>
      <c r="O54" s="92"/>
      <c r="P54" s="93"/>
      <c r="Q54" s="94"/>
      <c r="R54" s="94"/>
      <c r="S54" s="94"/>
      <c r="T54" s="79"/>
      <c r="U54" s="87"/>
      <c r="V54" s="87"/>
    </row>
    <row r="55" spans="2:22" ht="12.75" customHeight="1" x14ac:dyDescent="0.2">
      <c r="B55" s="61"/>
      <c r="C55" s="168" t="s">
        <v>165</v>
      </c>
      <c r="E55" s="169"/>
      <c r="F55" s="2"/>
      <c r="G55" s="2"/>
      <c r="H55" s="163" t="s">
        <v>166</v>
      </c>
      <c r="I55" s="49" t="s">
        <v>184</v>
      </c>
      <c r="J55" s="246"/>
      <c r="K55" s="56"/>
      <c r="M55" s="209"/>
      <c r="N55" s="92"/>
      <c r="O55" s="92"/>
      <c r="P55" s="92"/>
      <c r="Q55" s="87"/>
      <c r="R55" s="87"/>
      <c r="S55" s="87"/>
      <c r="T55" s="79"/>
      <c r="U55" s="87"/>
      <c r="V55" s="87"/>
    </row>
    <row r="56" spans="2:22" ht="12.75" customHeight="1" x14ac:dyDescent="0.2">
      <c r="B56" s="61"/>
      <c r="C56" s="204" t="s">
        <v>167</v>
      </c>
      <c r="D56" s="197"/>
      <c r="E56" s="205"/>
      <c r="F56" s="2"/>
      <c r="G56" s="2"/>
      <c r="H56" s="163" t="s">
        <v>168</v>
      </c>
      <c r="I56" s="28">
        <v>1348</v>
      </c>
      <c r="J56" s="246"/>
      <c r="K56" s="56"/>
      <c r="N56" s="92"/>
      <c r="O56" s="92"/>
      <c r="P56" s="92"/>
      <c r="Q56" s="87"/>
      <c r="R56" s="87"/>
      <c r="S56" s="87"/>
      <c r="T56" s="79"/>
      <c r="U56" s="87"/>
      <c r="V56" s="87"/>
    </row>
    <row r="57" spans="2:22" ht="12.75" customHeight="1" x14ac:dyDescent="0.2">
      <c r="B57" s="61"/>
      <c r="C57" s="206"/>
      <c r="D57" s="197"/>
      <c r="E57" s="205"/>
      <c r="G57" s="2"/>
      <c r="H57" s="163"/>
      <c r="I57" s="49"/>
      <c r="J57" s="246"/>
      <c r="K57" s="56"/>
      <c r="M57" s="208"/>
      <c r="N57" s="79"/>
      <c r="O57" s="92"/>
      <c r="P57" s="92"/>
      <c r="Q57" s="87"/>
      <c r="R57" s="87"/>
      <c r="S57" s="87"/>
      <c r="T57" s="79"/>
      <c r="U57" s="87"/>
      <c r="V57" s="87"/>
    </row>
    <row r="58" spans="2:22" ht="12.75" customHeight="1" thickBot="1" x14ac:dyDescent="0.25">
      <c r="B58" s="61"/>
      <c r="C58" s="226" t="s">
        <v>169</v>
      </c>
      <c r="D58" s="197"/>
      <c r="E58" s="205"/>
      <c r="H58" s="172"/>
      <c r="I58" s="247"/>
      <c r="J58" s="173"/>
      <c r="K58" s="56"/>
      <c r="M58" s="209"/>
      <c r="N58" s="92"/>
      <c r="O58" s="92"/>
      <c r="P58" s="92"/>
      <c r="Q58" s="87"/>
      <c r="R58" s="87"/>
      <c r="S58" s="87"/>
      <c r="T58" s="79"/>
      <c r="U58" s="87"/>
      <c r="V58" s="87"/>
    </row>
    <row r="59" spans="2:22" ht="12.75" customHeight="1" thickTop="1" thickBot="1" x14ac:dyDescent="0.25">
      <c r="B59" s="61"/>
      <c r="C59" s="227"/>
      <c r="D59" s="228"/>
      <c r="E59" s="229"/>
      <c r="K59" s="56"/>
      <c r="N59" s="92"/>
      <c r="O59" s="92"/>
      <c r="P59" s="92"/>
      <c r="Q59" s="87"/>
      <c r="R59" s="87"/>
      <c r="S59" s="87"/>
      <c r="T59" s="79"/>
      <c r="U59" s="87"/>
      <c r="V59" s="87"/>
    </row>
    <row r="60" spans="2:22" ht="15.75" customHeight="1" thickTop="1" x14ac:dyDescent="0.2">
      <c r="B60" s="61"/>
      <c r="C60" s="21"/>
      <c r="K60" s="56"/>
      <c r="M60" s="208"/>
      <c r="R60" s="87"/>
      <c r="S60" s="87"/>
      <c r="T60" s="79"/>
      <c r="U60" s="87"/>
      <c r="V60" s="87"/>
    </row>
    <row r="61" spans="2:22" ht="15" customHeight="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110</v>
      </c>
      <c r="K63" s="177"/>
      <c r="M63" s="208"/>
      <c r="N63" s="79"/>
      <c r="O63" s="79"/>
      <c r="R63" s="87"/>
      <c r="S63" s="87"/>
      <c r="T63" s="79"/>
      <c r="U63" s="87"/>
      <c r="V63" s="87"/>
    </row>
    <row r="64" spans="2:22" ht="15" customHeight="1" x14ac:dyDescent="0.2">
      <c r="B64" s="74"/>
      <c r="C64" s="73"/>
      <c r="D64" s="73"/>
      <c r="E64" s="73"/>
      <c r="F64" s="73"/>
      <c r="G64" s="73"/>
      <c r="H64" s="73"/>
      <c r="I64" s="73"/>
      <c r="J64" s="63" t="s">
        <v>170</v>
      </c>
      <c r="K64" s="75">
        <f ca="1">TODAY()</f>
        <v>44917</v>
      </c>
      <c r="M64" s="209"/>
      <c r="N64" s="88"/>
      <c r="O64" s="89"/>
      <c r="R64" s="87"/>
      <c r="S64" s="87"/>
      <c r="T64" s="79"/>
      <c r="U64" s="87"/>
      <c r="V64" s="87"/>
    </row>
    <row r="65" spans="2:30" ht="15.75" customHeight="1" thickBot="1" x14ac:dyDescent="0.25">
      <c r="B65" s="219" t="s">
        <v>171</v>
      </c>
      <c r="C65" s="197"/>
      <c r="D65" s="197"/>
      <c r="E65" s="217" t="s">
        <v>112</v>
      </c>
      <c r="F65" s="197"/>
      <c r="G65" s="197"/>
      <c r="H65" s="222" t="s">
        <v>172</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09"/>
      <c r="Q77" s="97"/>
      <c r="T77" s="79"/>
      <c r="U77" s="79"/>
    </row>
    <row r="78" spans="2:30" ht="15" customHeight="1" x14ac:dyDescent="0.25">
      <c r="C78" s="80"/>
      <c r="D78" s="178"/>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2">
    <mergeCell ref="C35:C50"/>
    <mergeCell ref="M1:M2"/>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dxfId="44" priority="54">
      <formula>#REF!=1</formula>
    </cfRule>
  </conditionalFormatting>
  <conditionalFormatting sqref="Q49:R49">
    <cfRule type="expression" dxfId="43" priority="53">
      <formula>#REF!=1</formula>
    </cfRule>
  </conditionalFormatting>
  <conditionalFormatting sqref="N51:Q51">
    <cfRule type="expression" dxfId="42" priority="52">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disablePrompts="1"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N19" sqref="N19"/>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208"/>
      <c r="N1" s="87"/>
      <c r="O1" s="87"/>
      <c r="P1" s="87"/>
      <c r="Q1" s="87"/>
      <c r="R1" s="87"/>
      <c r="S1" s="87"/>
      <c r="T1" s="87"/>
      <c r="U1" s="87"/>
      <c r="V1" s="87"/>
    </row>
    <row r="2" spans="2:29" ht="15" customHeight="1" x14ac:dyDescent="0.2">
      <c r="B2" s="66"/>
      <c r="C2" s="67"/>
      <c r="D2" s="67"/>
      <c r="E2" s="67"/>
      <c r="F2" s="67"/>
      <c r="G2" s="67"/>
      <c r="H2" s="67"/>
      <c r="I2" s="68"/>
      <c r="J2" s="68"/>
      <c r="K2" s="65"/>
      <c r="M2" s="209"/>
      <c r="N2" s="87"/>
      <c r="O2" s="87"/>
      <c r="P2" s="87"/>
      <c r="Q2" s="87"/>
      <c r="R2" s="87"/>
      <c r="S2" s="87"/>
      <c r="T2" s="79"/>
      <c r="U2" s="87"/>
      <c r="V2" s="87"/>
    </row>
    <row r="3" spans="2:29" ht="21" customHeight="1" x14ac:dyDescent="0.2">
      <c r="B3" s="69"/>
      <c r="C3" s="207" t="str">
        <f>"Proposta Técnica para Reator"&amp;" "&amp;W2</f>
        <v xml:space="preserve">Proposta Técnica para Reator </v>
      </c>
      <c r="D3" s="197"/>
      <c r="E3" s="197"/>
      <c r="F3" s="197"/>
      <c r="G3" s="197"/>
      <c r="H3" s="197"/>
      <c r="I3" s="200"/>
      <c r="J3" s="70"/>
      <c r="K3" s="71"/>
      <c r="M3" s="88"/>
      <c r="N3" s="87"/>
      <c r="O3" s="87"/>
      <c r="P3" s="87"/>
      <c r="Q3" s="87"/>
      <c r="R3" s="87"/>
      <c r="S3" s="87"/>
      <c r="T3" s="79"/>
      <c r="U3" s="87"/>
      <c r="V3" s="87"/>
    </row>
    <row r="4" spans="2:29" ht="12.95" customHeight="1" x14ac:dyDescent="0.2">
      <c r="B4" s="69"/>
      <c r="C4" s="72" t="s">
        <v>3</v>
      </c>
      <c r="D4" s="106">
        <f>O2</f>
        <v>0</v>
      </c>
      <c r="E4" s="64"/>
      <c r="F4" s="72" t="s">
        <v>4</v>
      </c>
      <c r="G4" s="210">
        <f>R2</f>
        <v>0</v>
      </c>
      <c r="H4" s="197"/>
      <c r="I4" s="200"/>
      <c r="J4" s="70"/>
      <c r="K4" s="71"/>
      <c r="M4" s="208"/>
      <c r="N4" s="79"/>
      <c r="O4" s="79"/>
      <c r="P4" s="79"/>
      <c r="Q4" s="79"/>
      <c r="R4" s="79"/>
      <c r="S4" s="79"/>
      <c r="T4" s="79"/>
      <c r="U4" s="87"/>
      <c r="V4" s="87"/>
    </row>
    <row r="5" spans="2:29" ht="12.95" customHeight="1" x14ac:dyDescent="0.2">
      <c r="B5" s="69"/>
      <c r="C5" s="211" t="s">
        <v>88</v>
      </c>
      <c r="D5" s="197"/>
      <c r="E5" s="197"/>
      <c r="F5" s="197"/>
      <c r="G5" s="197"/>
      <c r="H5" s="197"/>
      <c r="I5" s="200"/>
      <c r="J5" s="70"/>
      <c r="K5" s="71"/>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89</v>
      </c>
      <c r="G7" s="108" t="s">
        <v>69</v>
      </c>
      <c r="H7" s="109"/>
      <c r="I7" s="110"/>
      <c r="K7" s="56"/>
      <c r="M7" s="208"/>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09"/>
      <c r="N8" s="88"/>
      <c r="O8" s="89"/>
      <c r="P8" s="87"/>
      <c r="Q8" s="87"/>
      <c r="R8" s="87"/>
      <c r="S8" s="87"/>
      <c r="T8" s="79"/>
      <c r="U8" s="87"/>
      <c r="V8" s="87"/>
    </row>
    <row r="9" spans="2:29" ht="12.95" customHeight="1" x14ac:dyDescent="0.2">
      <c r="B9" s="59"/>
      <c r="C9" s="117" t="s">
        <v>9</v>
      </c>
      <c r="D9" s="104">
        <v>71.976900000000001</v>
      </c>
      <c r="E9" s="118" t="s">
        <v>10</v>
      </c>
      <c r="G9" s="119" t="s">
        <v>52</v>
      </c>
      <c r="H9" s="85" t="s">
        <v>90</v>
      </c>
      <c r="I9" s="1"/>
      <c r="J9" s="120"/>
      <c r="K9" s="56"/>
      <c r="N9" s="88"/>
      <c r="O9" s="89"/>
      <c r="P9" s="87"/>
      <c r="Q9" s="87"/>
      <c r="R9" s="87"/>
      <c r="S9" s="87"/>
      <c r="T9" s="79"/>
      <c r="U9" s="87"/>
      <c r="V9" s="87"/>
    </row>
    <row r="10" spans="2:29" ht="12.95" customHeight="1" x14ac:dyDescent="0.2">
      <c r="B10" s="59"/>
      <c r="C10" s="117" t="s">
        <v>13</v>
      </c>
      <c r="D10" s="104">
        <v>27.133851761999999</v>
      </c>
      <c r="E10" s="121" t="s">
        <v>14</v>
      </c>
      <c r="G10" s="119" t="s">
        <v>70</v>
      </c>
      <c r="H10" s="21"/>
      <c r="I10" s="1"/>
      <c r="J10" s="120"/>
      <c r="K10" s="56"/>
      <c r="M10" s="208"/>
      <c r="N10" s="79"/>
      <c r="O10" s="79"/>
      <c r="P10" s="79"/>
      <c r="Q10" s="79"/>
      <c r="R10" s="79"/>
      <c r="S10" s="79"/>
      <c r="T10" s="79"/>
      <c r="U10" s="90"/>
      <c r="V10" s="90"/>
      <c r="W10" s="90"/>
      <c r="X10" s="90"/>
      <c r="Y10" s="90"/>
      <c r="Z10" s="90"/>
      <c r="AA10" s="90"/>
      <c r="AB10" s="90"/>
    </row>
    <row r="11" spans="2:29" ht="12.95" customHeight="1" x14ac:dyDescent="0.2">
      <c r="B11" s="59"/>
      <c r="C11" s="117" t="s">
        <v>16</v>
      </c>
      <c r="D11" s="104" t="s">
        <v>91</v>
      </c>
      <c r="E11" s="118" t="s">
        <v>17</v>
      </c>
      <c r="G11" s="119" t="s">
        <v>72</v>
      </c>
      <c r="H11" s="21"/>
      <c r="I11" s="1"/>
      <c r="J11" s="120"/>
      <c r="K11" s="56"/>
      <c r="M11" s="209"/>
      <c r="N11" s="88"/>
      <c r="O11" s="89"/>
      <c r="P11" s="87"/>
      <c r="Q11" s="87"/>
      <c r="U11" s="91"/>
      <c r="V11" s="91"/>
      <c r="W11" s="91"/>
      <c r="X11" s="91"/>
      <c r="Y11" s="91"/>
      <c r="Z11" s="91"/>
      <c r="AA11" s="91"/>
      <c r="AB11" s="91"/>
    </row>
    <row r="12" spans="2:29" ht="12.95" customHeight="1" x14ac:dyDescent="0.2">
      <c r="B12" s="59"/>
      <c r="C12" s="117" t="s">
        <v>19</v>
      </c>
      <c r="D12" s="104" t="s">
        <v>92</v>
      </c>
      <c r="E12" s="118" t="s">
        <v>20</v>
      </c>
      <c r="G12" s="119" t="s">
        <v>74</v>
      </c>
      <c r="H12" s="21"/>
      <c r="I12" s="1"/>
      <c r="J12" s="120"/>
      <c r="K12" s="56"/>
      <c r="N12" s="88"/>
      <c r="O12" s="89"/>
      <c r="P12" s="87"/>
      <c r="Q12" s="87"/>
      <c r="R12" s="87"/>
      <c r="S12" s="87"/>
      <c r="T12" s="79"/>
      <c r="U12" s="87"/>
      <c r="V12" s="87"/>
    </row>
    <row r="13" spans="2:29" ht="12.95" customHeight="1" x14ac:dyDescent="0.2">
      <c r="B13" s="59"/>
      <c r="C13" s="117" t="s">
        <v>22</v>
      </c>
      <c r="D13" s="104" t="s">
        <v>93</v>
      </c>
      <c r="E13" s="118" t="s">
        <v>23</v>
      </c>
      <c r="F13" s="2"/>
      <c r="G13" s="119" t="s">
        <v>76</v>
      </c>
      <c r="H13" s="21"/>
      <c r="I13" s="1"/>
      <c r="J13" s="120"/>
      <c r="K13" s="56"/>
      <c r="M13" s="208"/>
      <c r="N13" s="79"/>
      <c r="O13" s="79"/>
      <c r="P13" s="79"/>
      <c r="Q13" s="79"/>
      <c r="R13" s="79"/>
      <c r="S13" s="79"/>
      <c r="T13" s="79"/>
      <c r="U13" s="79"/>
    </row>
    <row r="14" spans="2:29" ht="12.95" customHeight="1" x14ac:dyDescent="0.2">
      <c r="B14" s="59"/>
      <c r="C14" s="117" t="s">
        <v>26</v>
      </c>
      <c r="D14" s="104"/>
      <c r="E14" s="118" t="s">
        <v>23</v>
      </c>
      <c r="F14" s="2"/>
      <c r="G14" s="119" t="s">
        <v>77</v>
      </c>
      <c r="I14" s="1"/>
      <c r="J14" s="120"/>
      <c r="K14" s="56"/>
      <c r="M14" s="209"/>
      <c r="N14" s="87"/>
      <c r="O14" s="87"/>
      <c r="P14" s="79"/>
      <c r="Q14" s="87"/>
      <c r="R14" s="87"/>
    </row>
    <row r="15" spans="2:29" ht="12.95" customHeight="1" thickBot="1" x14ac:dyDescent="0.25">
      <c r="B15" s="59"/>
      <c r="C15" s="117" t="s">
        <v>28</v>
      </c>
      <c r="D15" s="104" t="s">
        <v>92</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30</v>
      </c>
      <c r="D16" s="104" t="s">
        <v>95</v>
      </c>
      <c r="E16" s="118" t="s">
        <v>96</v>
      </c>
      <c r="K16" s="56"/>
      <c r="M16" s="208"/>
      <c r="N16" s="79"/>
      <c r="O16" s="79"/>
      <c r="P16" s="79"/>
      <c r="Q16" s="87"/>
      <c r="R16" s="87"/>
      <c r="S16" s="87"/>
      <c r="T16" s="79"/>
      <c r="U16" s="87"/>
      <c r="V16" s="87"/>
    </row>
    <row r="17" spans="2:23" ht="12.95" customHeight="1" thickTop="1" thickBot="1" x14ac:dyDescent="0.25">
      <c r="B17" s="59"/>
      <c r="C17" s="117" t="s">
        <v>34</v>
      </c>
      <c r="D17" s="104" t="s">
        <v>97</v>
      </c>
      <c r="E17" s="118" t="s">
        <v>35</v>
      </c>
      <c r="F17" s="2"/>
      <c r="G17" s="108" t="s">
        <v>68</v>
      </c>
      <c r="H17" s="109"/>
      <c r="I17" s="125"/>
      <c r="J17" s="1"/>
      <c r="K17" s="56"/>
      <c r="M17" s="209"/>
      <c r="N17" s="88"/>
      <c r="O17" s="89"/>
      <c r="P17" s="87"/>
      <c r="Q17" s="87"/>
      <c r="R17" s="87"/>
      <c r="S17" s="87"/>
      <c r="T17" s="79"/>
      <c r="U17" s="87"/>
      <c r="V17" s="87"/>
    </row>
    <row r="18" spans="2:23" ht="12.95" customHeight="1" thickTop="1" x14ac:dyDescent="0.2">
      <c r="B18" s="59"/>
      <c r="C18" s="117" t="s">
        <v>38</v>
      </c>
      <c r="D18" s="104">
        <v>22.396999999999998</v>
      </c>
      <c r="E18" s="118" t="s">
        <v>39</v>
      </c>
      <c r="F18" s="2"/>
      <c r="G18" s="126"/>
      <c r="H18" s="127"/>
      <c r="I18" s="115"/>
      <c r="J18" s="128"/>
      <c r="K18" s="56"/>
      <c r="N18" s="88"/>
      <c r="O18" s="89"/>
      <c r="P18" s="87"/>
      <c r="Q18" s="87"/>
      <c r="R18" s="87"/>
      <c r="S18" s="87"/>
      <c r="T18" s="79"/>
      <c r="U18" s="87"/>
      <c r="V18" s="87"/>
    </row>
    <row r="19" spans="2:23" ht="12.95" customHeight="1" x14ac:dyDescent="0.25">
      <c r="B19" s="59"/>
      <c r="C19" s="117" t="s">
        <v>42</v>
      </c>
      <c r="D19" s="104" t="s">
        <v>98</v>
      </c>
      <c r="E19" s="129"/>
      <c r="F19" s="2"/>
      <c r="G19" s="130" t="s">
        <v>99</v>
      </c>
      <c r="I19" s="25"/>
      <c r="J19" s="131">
        <v>2400.2910000000002</v>
      </c>
      <c r="K19" s="60" t="str">
        <f>K21</f>
        <v>mm</v>
      </c>
      <c r="M19" s="208"/>
      <c r="N19" s="79"/>
      <c r="O19" s="79"/>
      <c r="P19" s="79"/>
      <c r="Q19" s="79"/>
      <c r="R19" s="87"/>
      <c r="S19" s="87"/>
      <c r="T19" s="79"/>
      <c r="U19" s="87">
        <v>718.65</v>
      </c>
      <c r="V19" s="87"/>
      <c r="W19">
        <v>1581.03</v>
      </c>
    </row>
    <row r="20" spans="2:23" ht="12.95" customHeight="1" x14ac:dyDescent="0.2">
      <c r="B20" s="59"/>
      <c r="C20" s="132" t="s">
        <v>44</v>
      </c>
      <c r="D20" s="133" t="s">
        <v>100</v>
      </c>
      <c r="E20" s="129"/>
      <c r="F20" s="2"/>
      <c r="G20" s="134" t="s">
        <v>71</v>
      </c>
      <c r="H20" s="47"/>
      <c r="I20" s="1"/>
      <c r="J20" s="135"/>
      <c r="K20" s="56"/>
      <c r="M20" s="209"/>
      <c r="N20" s="88"/>
      <c r="O20" s="89"/>
      <c r="P20" s="87"/>
      <c r="Q20" s="87"/>
      <c r="R20" s="87"/>
      <c r="S20" s="87"/>
      <c r="T20" s="79"/>
      <c r="U20" s="87"/>
      <c r="V20" s="87"/>
    </row>
    <row r="21" spans="2:23" ht="12.95" customHeight="1" x14ac:dyDescent="0.2">
      <c r="B21" s="59"/>
      <c r="C21" s="117" t="s">
        <v>48</v>
      </c>
      <c r="D21" s="104">
        <v>1085.35407048</v>
      </c>
      <c r="E21" s="118" t="s">
        <v>49</v>
      </c>
      <c r="F21" s="2"/>
      <c r="G21" s="130" t="s">
        <v>101</v>
      </c>
      <c r="H21" s="46"/>
      <c r="I21" s="25"/>
      <c r="J21" s="131">
        <f>T11</f>
        <v>0</v>
      </c>
      <c r="K21" s="60" t="s">
        <v>12</v>
      </c>
      <c r="M21" s="209"/>
      <c r="N21" s="79"/>
      <c r="O21" s="79"/>
      <c r="P21" s="79"/>
      <c r="Q21" s="79"/>
      <c r="R21" s="87"/>
      <c r="S21" s="87"/>
      <c r="T21" s="79"/>
      <c r="U21" s="87"/>
      <c r="V21" s="87"/>
    </row>
    <row r="22" spans="2:23" ht="12.95" customHeight="1" x14ac:dyDescent="0.2">
      <c r="B22" s="59"/>
      <c r="C22" s="117" t="s">
        <v>45</v>
      </c>
      <c r="D22" s="104" t="s">
        <v>46</v>
      </c>
      <c r="E22" s="136"/>
      <c r="F22" s="2"/>
      <c r="G22" s="134" t="s">
        <v>75</v>
      </c>
      <c r="H22" s="47"/>
      <c r="I22" s="48"/>
      <c r="J22" s="135"/>
      <c r="K22" s="56"/>
      <c r="M22" s="209"/>
      <c r="N22" s="88"/>
      <c r="O22" s="89"/>
      <c r="P22" s="87"/>
      <c r="Q22" s="87"/>
      <c r="R22" s="87"/>
      <c r="S22" s="87"/>
      <c r="T22" s="79"/>
      <c r="U22" s="87"/>
      <c r="V22" s="87"/>
    </row>
    <row r="23" spans="2:23" ht="12.95" customHeight="1" x14ac:dyDescent="0.2">
      <c r="B23" s="59"/>
      <c r="C23" s="117" t="s">
        <v>50</v>
      </c>
      <c r="D23" s="104" t="s">
        <v>102</v>
      </c>
      <c r="E23" s="137" t="s">
        <v>103</v>
      </c>
      <c r="F23" s="2"/>
      <c r="G23" s="130" t="s">
        <v>104</v>
      </c>
      <c r="H23" s="46"/>
      <c r="I23" s="25"/>
      <c r="J23" s="131">
        <f>S11</f>
        <v>0</v>
      </c>
      <c r="K23" s="60" t="s">
        <v>12</v>
      </c>
      <c r="N23" s="88"/>
      <c r="O23" s="89"/>
      <c r="P23" s="87"/>
      <c r="Q23" s="87"/>
      <c r="R23" s="87"/>
      <c r="S23" s="87"/>
      <c r="T23" s="79"/>
      <c r="U23" s="87"/>
      <c r="V23" s="87"/>
    </row>
    <row r="24" spans="2:23" ht="12.95" customHeight="1" thickBot="1" x14ac:dyDescent="0.25">
      <c r="B24" s="59"/>
      <c r="C24" s="138"/>
      <c r="D24" s="139"/>
      <c r="E24" s="140"/>
      <c r="F24" s="2"/>
      <c r="G24" s="122"/>
      <c r="H24" s="123"/>
      <c r="I24" s="123"/>
      <c r="J24" s="124"/>
      <c r="K24" s="56"/>
      <c r="M24" s="208"/>
      <c r="N24" s="79"/>
      <c r="O24" s="79"/>
      <c r="P24" s="79"/>
      <c r="Q24" s="79"/>
      <c r="R24" s="79"/>
      <c r="S24" s="87"/>
      <c r="T24" s="79"/>
      <c r="U24" s="87"/>
      <c r="V24" s="87"/>
    </row>
    <row r="25" spans="2:23" ht="12.95" customHeight="1" thickTop="1" thickBot="1" x14ac:dyDescent="0.25">
      <c r="B25" s="59"/>
      <c r="F25" s="2"/>
      <c r="G25" s="2"/>
      <c r="H25" s="2"/>
      <c r="K25" s="56"/>
      <c r="M25" s="209"/>
      <c r="N25" s="88"/>
      <c r="O25" s="89"/>
      <c r="P25" s="87"/>
      <c r="Q25" s="87"/>
      <c r="R25" s="87"/>
      <c r="S25" s="87"/>
      <c r="T25" s="79"/>
      <c r="U25" s="87"/>
      <c r="V25" s="87"/>
    </row>
    <row r="26" spans="2:23" ht="12.95" customHeight="1" thickTop="1" thickBot="1" x14ac:dyDescent="0.25">
      <c r="B26" s="59"/>
      <c r="C26" s="141" t="s">
        <v>105</v>
      </c>
      <c r="F26" s="2"/>
      <c r="G26" s="2"/>
      <c r="H26" s="2"/>
      <c r="K26" s="56"/>
      <c r="N26" s="88"/>
      <c r="O26" s="89"/>
      <c r="P26" s="87"/>
      <c r="Q26" s="87"/>
      <c r="R26" s="87"/>
      <c r="S26" s="87"/>
      <c r="T26" s="79"/>
      <c r="U26" s="87"/>
      <c r="V26" s="87"/>
    </row>
    <row r="27" spans="2:23" ht="12.95" customHeight="1" thickTop="1" x14ac:dyDescent="0.2">
      <c r="B27" s="59"/>
      <c r="C27" s="111"/>
      <c r="D27" s="112"/>
      <c r="E27" s="113"/>
      <c r="F27" s="2"/>
      <c r="G27" s="2"/>
      <c r="H27" s="2"/>
      <c r="K27" s="56"/>
      <c r="M27" s="208"/>
      <c r="N27" s="79"/>
      <c r="O27" s="79"/>
      <c r="P27" s="79"/>
      <c r="Q27" s="79"/>
      <c r="R27" s="87"/>
      <c r="S27" s="87"/>
      <c r="T27" s="79"/>
      <c r="U27" s="87"/>
      <c r="V27" s="87"/>
    </row>
    <row r="28" spans="2:23" ht="12.95" customHeight="1" x14ac:dyDescent="0.2">
      <c r="B28" s="59"/>
      <c r="C28" s="117" t="s">
        <v>11</v>
      </c>
      <c r="D28" s="104">
        <v>1204.5</v>
      </c>
      <c r="E28" s="142" t="s">
        <v>12</v>
      </c>
      <c r="F28" s="21"/>
      <c r="K28" s="56"/>
      <c r="M28" s="209"/>
      <c r="N28" s="88"/>
      <c r="O28" s="89"/>
      <c r="P28" s="87"/>
      <c r="Q28" s="87"/>
      <c r="R28" s="87"/>
      <c r="S28" s="87"/>
      <c r="T28" s="79"/>
      <c r="U28" s="87"/>
      <c r="V28" s="87"/>
    </row>
    <row r="29" spans="2:23" ht="12.95" customHeight="1" x14ac:dyDescent="0.2">
      <c r="B29" s="59"/>
      <c r="C29" s="117" t="s">
        <v>15</v>
      </c>
      <c r="D29" s="104">
        <v>1437.3</v>
      </c>
      <c r="E29" s="142" t="s">
        <v>12</v>
      </c>
      <c r="K29" s="56"/>
      <c r="N29" s="88"/>
      <c r="O29" s="89"/>
      <c r="P29" s="87"/>
      <c r="Q29" s="87"/>
      <c r="R29" s="87"/>
      <c r="S29" s="87"/>
      <c r="T29" s="79"/>
      <c r="U29" s="87"/>
      <c r="V29" s="87"/>
    </row>
    <row r="30" spans="2:23" ht="12.95" customHeight="1" x14ac:dyDescent="0.2">
      <c r="B30" s="59"/>
      <c r="C30" s="117" t="s">
        <v>18</v>
      </c>
      <c r="D30" s="105"/>
      <c r="E30" s="142" t="s">
        <v>12</v>
      </c>
      <c r="K30" s="56"/>
      <c r="M30" s="208"/>
      <c r="N30" s="79"/>
      <c r="O30" s="79"/>
    </row>
    <row r="31" spans="2:23" ht="12.95" customHeight="1" x14ac:dyDescent="0.2">
      <c r="B31" s="59"/>
      <c r="C31" s="117" t="s">
        <v>24</v>
      </c>
      <c r="D31" s="105"/>
      <c r="E31" s="142" t="s">
        <v>25</v>
      </c>
      <c r="K31" s="56"/>
      <c r="M31" s="209"/>
      <c r="N31" s="88"/>
      <c r="O31" s="89"/>
      <c r="P31" s="87"/>
      <c r="Q31" s="87"/>
      <c r="R31" s="87"/>
      <c r="S31" s="87"/>
      <c r="T31" s="79"/>
      <c r="U31" s="87"/>
      <c r="V31" s="87"/>
    </row>
    <row r="32" spans="2:23" ht="12.95" customHeight="1" thickBot="1" x14ac:dyDescent="0.25">
      <c r="B32" s="61"/>
      <c r="C32" s="117" t="s">
        <v>27</v>
      </c>
      <c r="D32" s="105"/>
      <c r="E32" s="142" t="s">
        <v>25</v>
      </c>
      <c r="K32" s="56"/>
      <c r="N32" s="88"/>
      <c r="O32" s="89"/>
      <c r="P32" s="87"/>
      <c r="Q32" s="87"/>
      <c r="R32" s="87"/>
      <c r="S32" s="87"/>
      <c r="T32" s="79"/>
      <c r="U32" s="87"/>
      <c r="V32" s="87"/>
    </row>
    <row r="33" spans="2:25" ht="12.95" customHeight="1" thickTop="1" thickBot="1" x14ac:dyDescent="0.3">
      <c r="B33" s="61"/>
      <c r="C33" s="143"/>
      <c r="D33" s="144"/>
      <c r="E33" s="145"/>
      <c r="G33" s="213" t="s">
        <v>106</v>
      </c>
      <c r="H33" s="214"/>
      <c r="I33" s="110"/>
      <c r="K33" s="56"/>
      <c r="M33" s="208"/>
      <c r="N33" s="79"/>
      <c r="O33" s="79"/>
      <c r="P33" s="79"/>
      <c r="Q33" s="79"/>
      <c r="R33" s="79"/>
      <c r="S33" s="79"/>
      <c r="T33" s="79"/>
      <c r="U33" s="79"/>
      <c r="V33" s="87"/>
    </row>
    <row r="34" spans="2:25" ht="12.95" customHeight="1" thickTop="1" thickBot="1" x14ac:dyDescent="0.25">
      <c r="B34" s="59"/>
      <c r="C34" s="76" t="s">
        <v>107</v>
      </c>
      <c r="D34" s="77" t="e">
        <f>D28*3+(2*#REF!+(IF(Q1=1,2,1))*(#REF!+#REF!))*1000+IF(#REF!=2,0,(#REF!*1000))*5</f>
        <v>#REF!</v>
      </c>
      <c r="E34" s="78" t="s">
        <v>12</v>
      </c>
      <c r="G34" s="114"/>
      <c r="H34" s="115"/>
      <c r="I34" s="146"/>
      <c r="J34" s="116"/>
      <c r="K34" s="56"/>
      <c r="M34" s="209"/>
      <c r="N34" s="88"/>
      <c r="O34" s="89"/>
      <c r="P34" s="87"/>
      <c r="Q34" s="87"/>
      <c r="R34" s="87"/>
      <c r="S34" s="87"/>
      <c r="T34" s="79"/>
      <c r="U34" s="87"/>
      <c r="V34" s="87"/>
    </row>
    <row r="35" spans="2:25" ht="12.95" customHeight="1" thickTop="1" x14ac:dyDescent="0.2">
      <c r="B35" s="59"/>
      <c r="C35" s="201" t="str">
        <f>TEXT(D28,"0")&amp;" mm"</f>
        <v>1205 mm</v>
      </c>
      <c r="D35" s="147"/>
      <c r="E35" s="148"/>
      <c r="G35" s="119" t="s">
        <v>47</v>
      </c>
      <c r="I35" s="100">
        <f>P5</f>
        <v>0</v>
      </c>
      <c r="J35" s="149"/>
      <c r="K35" s="56"/>
      <c r="M35" s="209"/>
      <c r="N35" s="79"/>
      <c r="O35" s="79"/>
      <c r="P35" s="79"/>
      <c r="Q35" s="79"/>
      <c r="R35" s="79"/>
      <c r="S35" s="79"/>
      <c r="T35" s="79"/>
      <c r="U35" s="79"/>
      <c r="V35" s="79"/>
      <c r="W35" s="79"/>
      <c r="X35" s="79"/>
      <c r="Y35" s="79"/>
    </row>
    <row r="36" spans="2:25" ht="12.95" customHeight="1" x14ac:dyDescent="0.2">
      <c r="B36" s="59"/>
      <c r="C36" s="202"/>
      <c r="D36" s="58"/>
      <c r="E36" s="150"/>
      <c r="G36" s="119" t="s">
        <v>32</v>
      </c>
      <c r="I36" s="22" t="s">
        <v>108</v>
      </c>
      <c r="J36" s="151" t="s">
        <v>33</v>
      </c>
      <c r="K36" s="56"/>
      <c r="M36" s="209"/>
      <c r="N36" s="88"/>
      <c r="O36" s="89"/>
      <c r="P36" s="87"/>
      <c r="Q36" s="87"/>
      <c r="R36" s="87"/>
      <c r="S36" s="87"/>
      <c r="T36" s="79"/>
      <c r="U36" s="87"/>
      <c r="V36" s="87"/>
    </row>
    <row r="37" spans="2:25" ht="12.95" customHeight="1" x14ac:dyDescent="0.2">
      <c r="B37" s="59"/>
      <c r="C37" s="202"/>
      <c r="D37" s="58"/>
      <c r="E37" s="150"/>
      <c r="G37" s="119" t="s">
        <v>36</v>
      </c>
      <c r="I37" s="84">
        <f>N5</f>
        <v>0</v>
      </c>
      <c r="J37" s="151" t="s">
        <v>37</v>
      </c>
      <c r="K37" s="56"/>
      <c r="N37" s="88"/>
      <c r="O37" s="89"/>
      <c r="P37" s="87"/>
      <c r="Q37" s="87"/>
      <c r="R37" s="87"/>
      <c r="S37" s="87"/>
      <c r="T37" s="79"/>
      <c r="U37" s="87"/>
      <c r="V37" s="87"/>
    </row>
    <row r="38" spans="2:25" ht="12.95" customHeight="1" x14ac:dyDescent="0.2">
      <c r="B38" s="59"/>
      <c r="C38" s="202"/>
      <c r="D38" s="58"/>
      <c r="E38" s="150"/>
      <c r="G38" s="119" t="s">
        <v>40</v>
      </c>
      <c r="I38" s="84">
        <f>S5</f>
        <v>0</v>
      </c>
      <c r="J38" s="151" t="s">
        <v>41</v>
      </c>
      <c r="K38" s="56"/>
      <c r="M38" s="208"/>
      <c r="N38" s="79"/>
      <c r="O38" s="79"/>
      <c r="P38" s="87"/>
      <c r="Q38" s="87"/>
      <c r="R38" s="87"/>
      <c r="S38" s="87"/>
      <c r="T38" s="79"/>
      <c r="U38" s="87"/>
      <c r="V38" s="87"/>
    </row>
    <row r="39" spans="2:25" ht="12.95" customHeight="1" thickBot="1" x14ac:dyDescent="0.25">
      <c r="B39" s="61"/>
      <c r="C39" s="202"/>
      <c r="D39" s="58"/>
      <c r="E39" s="150"/>
      <c r="G39" s="152"/>
      <c r="H39" s="153"/>
      <c r="I39" s="123"/>
      <c r="J39" s="124"/>
      <c r="K39" s="56"/>
      <c r="M39" s="209"/>
      <c r="N39" s="88"/>
      <c r="O39" s="89"/>
      <c r="P39" s="87"/>
      <c r="Q39" s="87"/>
      <c r="R39" s="87"/>
      <c r="S39" s="87"/>
      <c r="T39" s="79"/>
      <c r="U39" s="87"/>
      <c r="V39" s="87"/>
    </row>
    <row r="40" spans="2:25" ht="12.95" customHeight="1" thickTop="1" thickBot="1" x14ac:dyDescent="0.25">
      <c r="B40" s="61"/>
      <c r="C40" s="202"/>
      <c r="D40" s="58"/>
      <c r="E40" s="150"/>
      <c r="F40" s="2"/>
      <c r="G40" s="2"/>
      <c r="H40" s="2"/>
      <c r="K40" s="56"/>
      <c r="N40" s="88"/>
      <c r="O40" s="89"/>
      <c r="P40" s="87"/>
      <c r="Q40" s="87"/>
      <c r="R40" s="87"/>
      <c r="S40" s="87"/>
      <c r="T40" s="79"/>
      <c r="U40" s="87"/>
      <c r="V40" s="87"/>
    </row>
    <row r="41" spans="2:25" ht="12.95" customHeight="1" thickTop="1" thickBot="1" x14ac:dyDescent="0.3">
      <c r="B41" s="61"/>
      <c r="C41" s="202"/>
      <c r="D41" s="58"/>
      <c r="E41" s="150"/>
      <c r="F41" s="2"/>
      <c r="G41" s="215" t="s">
        <v>62</v>
      </c>
      <c r="H41" s="216"/>
      <c r="I41" s="154"/>
      <c r="K41" s="56"/>
      <c r="M41" s="208"/>
      <c r="N41" s="79"/>
      <c r="O41" s="79"/>
      <c r="P41" s="79"/>
      <c r="Q41" s="79"/>
      <c r="R41" s="79"/>
      <c r="S41" s="79"/>
      <c r="T41" s="79"/>
      <c r="U41" s="87"/>
      <c r="V41" s="87"/>
    </row>
    <row r="42" spans="2:25" ht="12.95" customHeight="1" thickTop="1" x14ac:dyDescent="0.2">
      <c r="B42" s="61"/>
      <c r="C42" s="202"/>
      <c r="D42" s="58"/>
      <c r="E42" s="150"/>
      <c r="F42" s="2"/>
      <c r="G42" s="155"/>
      <c r="H42" s="146"/>
      <c r="I42" s="146"/>
      <c r="J42" s="116"/>
      <c r="K42" s="56"/>
      <c r="M42" s="209"/>
      <c r="N42" s="88"/>
      <c r="O42" s="89"/>
      <c r="P42" s="87"/>
      <c r="Q42" s="87"/>
      <c r="R42" s="87"/>
      <c r="S42" s="87"/>
      <c r="T42" s="79"/>
      <c r="U42" s="87"/>
      <c r="V42" s="87"/>
    </row>
    <row r="43" spans="2:25" ht="12.95" customHeight="1" x14ac:dyDescent="0.2">
      <c r="B43" s="61"/>
      <c r="C43" s="202"/>
      <c r="D43" s="58"/>
      <c r="E43" s="150"/>
      <c r="F43" s="2"/>
      <c r="G43" s="119" t="s">
        <v>63</v>
      </c>
      <c r="H43" s="57"/>
      <c r="I43" s="101" t="s">
        <v>64</v>
      </c>
      <c r="J43" s="120"/>
      <c r="K43" s="56"/>
      <c r="Q43" s="87"/>
      <c r="R43" s="87"/>
      <c r="S43" s="87"/>
      <c r="T43" s="79"/>
      <c r="U43" s="87"/>
      <c r="V43" s="87"/>
    </row>
    <row r="44" spans="2:25" ht="12.95" customHeight="1" x14ac:dyDescent="0.2">
      <c r="B44" s="61"/>
      <c r="C44" s="202"/>
      <c r="D44" s="58"/>
      <c r="E44" s="150"/>
      <c r="F44" s="2"/>
      <c r="G44" s="119" t="s">
        <v>65</v>
      </c>
      <c r="H44" s="57"/>
      <c r="I44" s="102">
        <f>N17</f>
        <v>0</v>
      </c>
      <c r="J44" s="120"/>
      <c r="K44" s="56"/>
      <c r="M44" s="208"/>
      <c r="N44" s="79"/>
      <c r="O44" s="79"/>
      <c r="P44" s="79"/>
      <c r="Q44" s="87"/>
      <c r="R44" s="87"/>
      <c r="S44" s="87"/>
      <c r="T44" s="79"/>
      <c r="U44" s="87"/>
      <c r="V44" s="87"/>
    </row>
    <row r="45" spans="2:25" ht="12.95" customHeight="1" x14ac:dyDescent="0.2">
      <c r="B45" s="61"/>
      <c r="C45" s="202"/>
      <c r="D45" s="58"/>
      <c r="E45" s="150"/>
      <c r="F45" s="2"/>
      <c r="G45" s="119" t="s">
        <v>66</v>
      </c>
      <c r="H45" s="57"/>
      <c r="I45" s="102">
        <f>Q17</f>
        <v>0</v>
      </c>
      <c r="J45" s="120"/>
      <c r="K45" s="56"/>
      <c r="M45" s="209"/>
      <c r="N45" s="88"/>
      <c r="O45" s="89"/>
      <c r="P45" s="87"/>
      <c r="Q45" s="87"/>
      <c r="R45" s="87"/>
      <c r="S45" s="87"/>
      <c r="T45" s="79"/>
      <c r="U45" s="87"/>
      <c r="V45" s="87"/>
    </row>
    <row r="46" spans="2:25" ht="12.95" customHeight="1" x14ac:dyDescent="0.2">
      <c r="B46" s="61"/>
      <c r="C46" s="202"/>
      <c r="D46" s="58"/>
      <c r="E46" s="150"/>
      <c r="F46" s="2"/>
      <c r="G46" s="156" t="s">
        <v>65</v>
      </c>
      <c r="H46" s="57"/>
      <c r="I46" s="102">
        <f>R17</f>
        <v>0</v>
      </c>
      <c r="J46" s="120"/>
      <c r="K46" s="56"/>
      <c r="N46" s="88"/>
      <c r="O46" s="89"/>
      <c r="P46" s="87"/>
      <c r="Q46" s="87"/>
      <c r="R46" s="87"/>
      <c r="S46" s="87"/>
      <c r="T46" s="79"/>
      <c r="U46" s="87"/>
      <c r="V46" s="87"/>
    </row>
    <row r="47" spans="2:25" ht="12.95" customHeight="1" x14ac:dyDescent="0.2">
      <c r="B47" s="61"/>
      <c r="C47" s="202"/>
      <c r="D47" s="58"/>
      <c r="E47" s="150"/>
      <c r="F47" s="2"/>
      <c r="G47" s="119" t="s">
        <v>51</v>
      </c>
      <c r="H47" s="2"/>
      <c r="I47" s="103">
        <f>U11</f>
        <v>0</v>
      </c>
      <c r="J47" s="120"/>
      <c r="K47" s="56"/>
      <c r="M47" s="208"/>
      <c r="N47" s="92"/>
      <c r="O47" s="92"/>
      <c r="P47" s="92"/>
      <c r="Q47" s="87"/>
      <c r="R47" s="87"/>
      <c r="S47" s="87"/>
      <c r="T47" s="79"/>
      <c r="U47" s="87"/>
      <c r="V47" s="87"/>
    </row>
    <row r="48" spans="2:25" ht="12.95" customHeight="1" thickBot="1" x14ac:dyDescent="0.25">
      <c r="B48" s="61"/>
      <c r="C48" s="202"/>
      <c r="D48" s="58"/>
      <c r="E48" s="150"/>
      <c r="F48" s="2"/>
      <c r="G48" s="122"/>
      <c r="H48" s="123"/>
      <c r="I48" s="123"/>
      <c r="J48" s="124"/>
      <c r="K48" s="56"/>
      <c r="M48" s="209"/>
      <c r="N48" s="92"/>
      <c r="O48" s="92"/>
      <c r="P48" s="92"/>
      <c r="Q48" s="87"/>
      <c r="R48" s="87"/>
      <c r="S48" s="87"/>
      <c r="T48" s="79"/>
      <c r="U48" s="87"/>
      <c r="V48" s="87"/>
    </row>
    <row r="49" spans="2:22" ht="12.95" customHeight="1" thickTop="1" x14ac:dyDescent="0.2">
      <c r="B49" s="61"/>
      <c r="C49" s="202"/>
      <c r="D49" s="58"/>
      <c r="E49" s="150"/>
      <c r="F49" s="62"/>
      <c r="G49" s="2"/>
      <c r="H49" s="2"/>
      <c r="K49" s="56"/>
      <c r="M49" s="209"/>
      <c r="N49" s="92"/>
      <c r="O49" s="87"/>
      <c r="P49" s="92"/>
      <c r="Q49" s="87"/>
      <c r="R49" s="87"/>
      <c r="S49" s="87"/>
      <c r="T49" s="79"/>
      <c r="U49" s="87"/>
      <c r="V49" s="87"/>
    </row>
    <row r="50" spans="2:22" ht="12.95" customHeight="1" thickBot="1" x14ac:dyDescent="0.25">
      <c r="B50" s="61"/>
      <c r="C50" s="203"/>
      <c r="D50" s="157"/>
      <c r="E50" s="158"/>
      <c r="F50" s="62"/>
      <c r="G50" s="2"/>
      <c r="H50" s="2"/>
      <c r="K50" s="56"/>
      <c r="M50" s="209"/>
      <c r="N50" s="92"/>
      <c r="O50" s="92"/>
      <c r="P50" s="92"/>
      <c r="Q50" s="87"/>
      <c r="R50" s="87"/>
      <c r="S50" s="87"/>
      <c r="T50" s="79"/>
      <c r="U50" s="87"/>
      <c r="V50" s="87"/>
    </row>
    <row r="51" spans="2:22" ht="12.95" customHeight="1" thickTop="1" x14ac:dyDescent="0.2">
      <c r="B51" s="61"/>
      <c r="C51" s="2"/>
      <c r="D51" s="2"/>
      <c r="E51" s="2"/>
      <c r="F51" s="62"/>
      <c r="G51" s="2"/>
      <c r="H51" s="159" t="s">
        <v>78</v>
      </c>
      <c r="I51" s="160"/>
      <c r="K51" s="56"/>
      <c r="M51" s="209"/>
      <c r="N51" s="87"/>
      <c r="O51" s="87"/>
      <c r="P51" s="87"/>
      <c r="Q51" s="87"/>
      <c r="R51" s="87"/>
      <c r="S51" s="87"/>
      <c r="T51" s="79"/>
      <c r="U51" s="87"/>
      <c r="V51" s="87"/>
    </row>
    <row r="52" spans="2:22" ht="12.95" customHeight="1" thickBot="1" x14ac:dyDescent="0.25">
      <c r="B52" s="61"/>
      <c r="C52" s="2"/>
      <c r="D52" s="2"/>
      <c r="E52" s="2"/>
      <c r="F52" s="98"/>
      <c r="G52" s="2"/>
      <c r="H52" s="117"/>
      <c r="I52" s="161"/>
      <c r="K52" s="56"/>
      <c r="M52" s="209"/>
      <c r="N52" s="92"/>
      <c r="O52" s="92"/>
      <c r="P52" s="92"/>
      <c r="Q52" s="87"/>
      <c r="R52" s="87"/>
      <c r="S52" s="87"/>
      <c r="T52" s="79"/>
      <c r="U52" s="87"/>
      <c r="V52" s="87"/>
    </row>
    <row r="53" spans="2:22" ht="12.95" customHeight="1" thickTop="1" thickBot="1" x14ac:dyDescent="0.25">
      <c r="B53" s="61"/>
      <c r="C53" s="162" t="s">
        <v>53</v>
      </c>
      <c r="F53" s="2"/>
      <c r="G53" s="2"/>
      <c r="H53" s="163" t="s">
        <v>79</v>
      </c>
      <c r="I53" s="118" t="s">
        <v>6</v>
      </c>
      <c r="K53" s="56"/>
      <c r="N53" s="92"/>
      <c r="O53" s="92"/>
      <c r="P53" s="92"/>
      <c r="Q53" s="87"/>
      <c r="R53" s="87"/>
      <c r="S53" s="87"/>
      <c r="T53" s="79"/>
      <c r="U53" s="87"/>
      <c r="V53" s="87"/>
    </row>
    <row r="54" spans="2:22" ht="12.75" customHeight="1" thickTop="1" x14ac:dyDescent="0.2">
      <c r="B54" s="61"/>
      <c r="C54" s="164" t="s">
        <v>55</v>
      </c>
      <c r="D54" s="165"/>
      <c r="E54" s="166"/>
      <c r="F54" s="2"/>
      <c r="G54" s="2"/>
      <c r="H54" s="163" t="s">
        <v>80</v>
      </c>
      <c r="I54" s="167" t="str">
        <f>Q55&amp;" x "&amp;R55&amp;" x "&amp;S55</f>
        <v xml:space="preserve"> x  x </v>
      </c>
      <c r="K54" s="56"/>
      <c r="M54" s="208"/>
      <c r="N54" s="87"/>
      <c r="O54" s="92"/>
      <c r="P54" s="93"/>
      <c r="Q54" s="94"/>
      <c r="R54" s="94"/>
      <c r="S54" s="94"/>
      <c r="T54" s="79"/>
      <c r="U54" s="87"/>
      <c r="V54" s="87"/>
    </row>
    <row r="55" spans="2:22" ht="12.75" customHeight="1" x14ac:dyDescent="0.2">
      <c r="B55" s="61"/>
      <c r="C55" s="168" t="s">
        <v>56</v>
      </c>
      <c r="E55" s="169"/>
      <c r="F55" s="2"/>
      <c r="G55" s="2"/>
      <c r="H55" s="163" t="s">
        <v>81</v>
      </c>
      <c r="I55" s="118" t="s">
        <v>82</v>
      </c>
      <c r="K55" s="56"/>
      <c r="M55" s="209"/>
      <c r="N55" s="92"/>
      <c r="O55" s="92"/>
      <c r="P55" s="92"/>
      <c r="Q55" s="87"/>
      <c r="R55" s="87"/>
      <c r="S55" s="87"/>
      <c r="T55" s="79"/>
      <c r="U55" s="87"/>
      <c r="V55" s="87"/>
    </row>
    <row r="56" spans="2:22" ht="12.75" customHeight="1" x14ac:dyDescent="0.2">
      <c r="B56" s="61"/>
      <c r="C56" s="204" t="s">
        <v>57</v>
      </c>
      <c r="D56" s="197"/>
      <c r="E56" s="205"/>
      <c r="F56" s="2"/>
      <c r="G56" s="2"/>
      <c r="H56" s="163" t="s">
        <v>83</v>
      </c>
      <c r="I56" s="170">
        <f>P55</f>
        <v>0</v>
      </c>
      <c r="K56" s="56"/>
      <c r="N56" s="92"/>
      <c r="O56" s="92"/>
      <c r="P56" s="92"/>
      <c r="Q56" s="87"/>
      <c r="R56" s="87"/>
      <c r="S56" s="87"/>
      <c r="T56" s="79"/>
      <c r="U56" s="87"/>
      <c r="V56" s="87"/>
    </row>
    <row r="57" spans="2:22" ht="12.75" customHeight="1" x14ac:dyDescent="0.2">
      <c r="B57" s="61"/>
      <c r="C57" s="206"/>
      <c r="D57" s="197"/>
      <c r="E57" s="205"/>
      <c r="G57" s="2"/>
      <c r="H57" s="163" t="s">
        <v>84</v>
      </c>
      <c r="I57" s="171">
        <f>N55</f>
        <v>0</v>
      </c>
      <c r="K57" s="56"/>
      <c r="M57" s="208"/>
      <c r="N57" s="79"/>
      <c r="O57" s="92"/>
      <c r="P57" s="92"/>
      <c r="Q57" s="87"/>
      <c r="R57" s="87"/>
      <c r="S57" s="87"/>
      <c r="T57" s="79"/>
      <c r="U57" s="87"/>
      <c r="V57" s="87"/>
    </row>
    <row r="58" spans="2:22" ht="12.75" customHeight="1" thickBot="1" x14ac:dyDescent="0.25">
      <c r="B58" s="61"/>
      <c r="C58" s="204" t="s">
        <v>58</v>
      </c>
      <c r="D58" s="197"/>
      <c r="E58" s="205"/>
      <c r="H58" s="172"/>
      <c r="I58" s="173"/>
      <c r="K58" s="56"/>
      <c r="M58" s="209"/>
      <c r="N58" s="92"/>
      <c r="O58" s="92"/>
      <c r="P58" s="92"/>
      <c r="Q58" s="87"/>
      <c r="R58" s="87"/>
      <c r="S58" s="87"/>
      <c r="T58" s="79"/>
      <c r="U58" s="87"/>
      <c r="V58" s="87"/>
    </row>
    <row r="59" spans="2:22" ht="12.75" customHeight="1" thickTop="1" x14ac:dyDescent="0.2">
      <c r="B59" s="61"/>
      <c r="C59" s="206"/>
      <c r="D59" s="197"/>
      <c r="E59" s="205"/>
      <c r="K59" s="56"/>
      <c r="N59" s="92"/>
      <c r="O59" s="92"/>
      <c r="P59" s="92"/>
      <c r="Q59" s="87"/>
      <c r="R59" s="87"/>
      <c r="S59" s="87"/>
      <c r="T59" s="79"/>
      <c r="U59" s="87"/>
      <c r="V59" s="87"/>
    </row>
    <row r="60" spans="2:22" ht="15.75" customHeight="1" thickBot="1" x14ac:dyDescent="0.25">
      <c r="B60" s="61"/>
      <c r="C60" s="179" t="s">
        <v>59</v>
      </c>
      <c r="D60" s="174"/>
      <c r="E60" s="175"/>
      <c r="K60" s="56"/>
      <c r="M60" s="208"/>
      <c r="R60" s="87"/>
      <c r="S60" s="87"/>
      <c r="T60" s="79"/>
      <c r="U60" s="87"/>
      <c r="V60" s="87"/>
    </row>
    <row r="61" spans="2:22" ht="15.75" customHeight="1" thickTop="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110</v>
      </c>
      <c r="K63" s="177"/>
      <c r="M63" s="208"/>
      <c r="N63" s="79"/>
      <c r="O63" s="79"/>
      <c r="R63" s="87"/>
      <c r="S63" s="87"/>
      <c r="T63" s="79"/>
      <c r="U63" s="87"/>
      <c r="V63" s="87"/>
    </row>
    <row r="64" spans="2:22" ht="15" customHeight="1" x14ac:dyDescent="0.2">
      <c r="B64" s="74"/>
      <c r="C64" s="73"/>
      <c r="D64" s="73"/>
      <c r="E64" s="73"/>
      <c r="F64" s="73"/>
      <c r="G64" s="73"/>
      <c r="H64" s="73"/>
      <c r="I64" s="73"/>
      <c r="J64" s="63" t="s">
        <v>86</v>
      </c>
      <c r="K64" s="75">
        <f ca="1">TODAY()</f>
        <v>44917</v>
      </c>
      <c r="M64" s="209"/>
      <c r="N64" s="88"/>
      <c r="O64" s="89"/>
      <c r="R64" s="87"/>
      <c r="S64" s="87"/>
      <c r="T64" s="79"/>
      <c r="U64" s="87"/>
      <c r="V64" s="87"/>
    </row>
    <row r="65" spans="2:30" ht="15.75" customHeight="1" thickBot="1" x14ac:dyDescent="0.25">
      <c r="B65" s="219" t="s">
        <v>111</v>
      </c>
      <c r="C65" s="197"/>
      <c r="D65" s="197"/>
      <c r="E65" s="217" t="s">
        <v>112</v>
      </c>
      <c r="F65" s="197"/>
      <c r="G65" s="197"/>
      <c r="H65" s="222" t="s">
        <v>113</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09"/>
      <c r="Q77" s="97"/>
      <c r="T77" s="79"/>
      <c r="U77" s="79"/>
    </row>
    <row r="78" spans="2:30" ht="15" customHeight="1" x14ac:dyDescent="0.25">
      <c r="C78" s="80"/>
      <c r="D78" s="178"/>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2">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s>
  <conditionalFormatting sqref="T7:Z7">
    <cfRule type="expression" dxfId="29" priority="27">
      <formula>#REF!=1</formula>
    </cfRule>
  </conditionalFormatting>
  <conditionalFormatting sqref="Q49:R49">
    <cfRule type="expression" dxfId="28" priority="26">
      <formula>#REF!=1</formula>
    </cfRule>
  </conditionalFormatting>
  <conditionalFormatting sqref="N51:Q51">
    <cfRule type="expression" dxfId="27" priority="25">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2022-12-22T12:11:44Z</cp:lastPrinted>
  <dcterms:created xsi:type="dcterms:W3CDTF">2017-08-11T16:49:19Z</dcterms:created>
  <dcterms:modified xsi:type="dcterms:W3CDTF">2022-12-22T12:42:21Z</dcterms:modified>
</cp:coreProperties>
</file>