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0730" windowHeight="11160" tabRatio="854" firstSheet="1" activeTab="1" autoFilterDateGrouping="1"/>
  </bookViews>
  <sheets>
    <sheet name="PROPOSTA(old)" sheetId="1" state="hidden" r:id="rId1"/>
    <sheet name="PICQ PT-BR" sheetId="2" state="visible" r:id="rId2"/>
    <sheet name="PICQ ES-ES" sheetId="3" state="visible" r:id="rId3"/>
    <sheet name="PICQ EN-U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K" localSheetId="3">'PICQ EN-US'!$M$6</definedName>
    <definedName name="FK" localSheetId="2">'PICQ ES-ES'!$M$6</definedName>
    <definedName name="FK" localSheetId="1">'PICQ PT-BR'!$M$6</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ref" localSheetId="3">'PICQ EN-US'!$M$7</definedName>
    <definedName name="tref" localSheetId="2">'PICQ ES-ES'!$M$7</definedName>
    <definedName name="tref" localSheetId="1">'PICQ PT-BR'!$M$7</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'PICQ PT-BR'!$B$2:$I$51</definedName>
    <definedName name="_xlnm.Print_Area" localSheetId="2">'PICQ ES-ES'!$B$2:$I$51</definedName>
    <definedName name="_xlnm.Print_Area" localSheetId="3">'PICQ EN-US'!$B$2:$I$51</definedName>
  </definedNames>
  <calcPr calcId="181029" fullCalcOnLoad="1"/>
</workbook>
</file>

<file path=xl/styles.xml><?xml version="1.0" encoding="utf-8"?>
<styleSheet xmlns="http://schemas.openxmlformats.org/spreadsheetml/2006/main">
  <numFmts count="5">
    <numFmt numFmtId="164" formatCode="0.000"/>
    <numFmt numFmtId="165" formatCode="0.0"/>
    <numFmt numFmtId="166" formatCode="General_)"/>
    <numFmt numFmtId="167" formatCode="_(&quot;$&quot;* #,##0.00_);_(&quot;$&quot;* \(#,##0.00\);_(&quot;$&quot;* &quot;-&quot;??_);_(@_)"/>
    <numFmt numFmtId="168" formatCode="_(&quot;R$&quot;* #,##0.00_);_(&quot;R$&quot;* \(#,##0.00\);_(&quot;R$&quot;* &quot;-&quot;??_);_(@_)"/>
  </numFmts>
  <fonts count="48">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Arial"/>
      <family val="2"/>
      <color theme="1"/>
      <sz val="11"/>
    </font>
    <font>
      <name val="Arial"/>
      <family val="2"/>
      <color rgb="FF002060"/>
      <sz val="11"/>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Arial"/>
      <family val="2"/>
      <sz val="11"/>
    </font>
    <font>
      <name val="Arial"/>
      <family val="2"/>
      <i val="1"/>
      <sz val="8"/>
    </font>
    <font>
      <name val="Arial"/>
      <family val="2"/>
      <b val="1"/>
      <color theme="0"/>
      <sz val="6"/>
    </font>
    <font>
      <name val="Arial"/>
      <family val="2"/>
      <b val="1"/>
      <color rgb="FF002060"/>
      <sz val="12"/>
    </font>
    <font>
      <name val="Arial"/>
      <family val="2"/>
      <b val="1"/>
      <color theme="0"/>
      <sz val="18"/>
    </font>
    <font>
      <name val="Arial"/>
      <family val="2"/>
      <b val="1"/>
      <color rgb="FFFFFFFF"/>
      <sz val="10"/>
    </font>
    <font>
      <name val="Courier"/>
      <family val="3"/>
      <sz val="10"/>
    </font>
    <font>
      <name val="Arial"/>
      <family val="2"/>
      <color theme="0"/>
      <sz val="11"/>
    </font>
    <font>
      <name val="Arial"/>
      <family val="2"/>
      <b val="1"/>
      <sz val="11"/>
    </font>
    <font>
      <name val="Arial"/>
      <family val="2"/>
      <b val="1"/>
      <color theme="0"/>
      <sz val="20"/>
    </font>
    <font>
      <name val="Arial"/>
      <family val="2"/>
      <color rgb="FF004976"/>
      <sz val="11"/>
    </font>
    <font>
      <name val="Calibri"/>
      <family val="2"/>
      <color rgb="FF004976"/>
      <sz val="11"/>
    </font>
    <font>
      <name val="Calibri"/>
      <family val="2"/>
      <color rgb="FF004976"/>
      <sz val="11"/>
      <scheme val="minor"/>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9"/>
      <scheme val="minor"/>
    </font>
    <font>
      <name val="Arial"/>
      <family val="2"/>
      <b val="1"/>
      <color theme="1"/>
      <sz val="11"/>
    </font>
    <font>
      <name val="Inherit"/>
      <color rgb="FF202124"/>
      <sz val="21"/>
    </font>
  </fonts>
  <fills count="37">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s>
  <borders count="5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
      <left/>
      <right style="thick">
        <color indexed="64"/>
      </right>
      <top/>
      <bottom/>
      <diagonal/>
    </border>
    <border>
      <left style="thick">
        <color indexed="64"/>
      </left>
      <right/>
      <top/>
      <bottom/>
      <diagonal/>
    </border>
    <border>
      <left/>
      <right style="thick">
        <color indexed="64"/>
      </right>
      <top style="thick">
        <color indexed="64"/>
      </top>
      <bottom/>
      <diagonal/>
    </border>
    <border>
      <left/>
      <right/>
      <top style="thick">
        <color indexed="64"/>
      </top>
      <bottom/>
      <diagonal/>
    </border>
    <border>
      <left style="thick">
        <color indexed="64"/>
      </left>
      <right/>
      <top style="thick">
        <color indexed="64"/>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ck">
        <color indexed="64"/>
      </right>
      <top style="thin">
        <color indexed="64"/>
      </top>
      <bottom style="thick">
        <color indexed="64"/>
      </bottom>
      <diagonal/>
    </border>
    <border>
      <left/>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top/>
      <bottom style="thin">
        <color indexed="64"/>
      </bottom>
      <diagonal/>
    </border>
    <border>
      <left/>
      <right style="thick">
        <color indexed="64"/>
      </right>
      <top style="thin">
        <color indexed="64"/>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
      <left/>
      <right style="thick">
        <color indexed="64"/>
      </right>
      <top style="thick">
        <color indexed="64"/>
      </top>
      <bottom style="thick">
        <color indexed="64"/>
      </bottom>
      <diagonal/>
    </border>
    <border>
      <left style="thick">
        <color indexed="64"/>
      </left>
      <right style="thick">
        <color indexed="64"/>
      </right>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style="thin">
        <color auto="1"/>
      </right>
      <top/>
      <bottom style="thin">
        <color auto="1"/>
      </bottom>
      <diagonal/>
    </border>
    <border>
      <left style="thin">
        <color indexed="64"/>
      </left>
      <right/>
      <top/>
      <bottom/>
      <diagonal/>
    </border>
    <border>
      <left style="thin">
        <color indexed="64"/>
      </left>
      <right style="thick">
        <color indexed="64"/>
      </right>
      <top/>
      <bottom/>
      <diagonal/>
    </border>
    <border>
      <left style="thin">
        <color indexed="64"/>
      </left>
      <right style="thick">
        <color indexed="64"/>
      </right>
      <top/>
      <bottom style="thin">
        <color indexed="64"/>
      </bottom>
      <diagonal/>
    </border>
  </borders>
  <cellStyleXfs count="70">
    <xf numFmtId="0" fontId="1" fillId="0" borderId="0"/>
    <xf numFmtId="0" fontId="3" fillId="0" borderId="0"/>
    <xf numFmtId="9" fontId="3" fillId="0" borderId="0"/>
    <xf numFmtId="0" fontId="3" fillId="0" borderId="0"/>
    <xf numFmtId="0" fontId="11" fillId="0" borderId="0"/>
    <xf numFmtId="0" fontId="12" fillId="0" borderId="25"/>
    <xf numFmtId="0" fontId="13" fillId="0" borderId="26"/>
    <xf numFmtId="0" fontId="14" fillId="0" borderId="27"/>
    <xf numFmtId="0" fontId="14" fillId="0" borderId="0"/>
    <xf numFmtId="0" fontId="15" fillId="3" borderId="0"/>
    <xf numFmtId="0" fontId="16" fillId="4" borderId="0"/>
    <xf numFmtId="0" fontId="17" fillId="5" borderId="0"/>
    <xf numFmtId="0" fontId="18" fillId="6" borderId="28"/>
    <xf numFmtId="0" fontId="19" fillId="7" borderId="29"/>
    <xf numFmtId="0" fontId="20" fillId="7" borderId="28"/>
    <xf numFmtId="0" fontId="21" fillId="0" borderId="30"/>
    <xf numFmtId="0" fontId="22" fillId="8" borderId="31"/>
    <xf numFmtId="0" fontId="23" fillId="0" borderId="0"/>
    <xf numFmtId="0" fontId="1" fillId="9" borderId="32"/>
    <xf numFmtId="0" fontId="24" fillId="0" borderId="0"/>
    <xf numFmtId="0" fontId="2" fillId="0" borderId="33"/>
    <xf numFmtId="0" fontId="25" fillId="10" borderId="0"/>
    <xf numFmtId="0" fontId="1" fillId="11" borderId="0"/>
    <xf numFmtId="0" fontId="1" fillId="12" borderId="0"/>
    <xf numFmtId="0" fontId="25" fillId="13" borderId="0"/>
    <xf numFmtId="0" fontId="25" fillId="14" borderId="0"/>
    <xf numFmtId="0" fontId="1" fillId="15" borderId="0"/>
    <xf numFmtId="0" fontId="1" fillId="16" borderId="0"/>
    <xf numFmtId="0" fontId="25" fillId="17" borderId="0"/>
    <xf numFmtId="0" fontId="25" fillId="18" borderId="0"/>
    <xf numFmtId="0" fontId="1" fillId="19" borderId="0"/>
    <xf numFmtId="0" fontId="1" fillId="20" borderId="0"/>
    <xf numFmtId="0" fontId="25" fillId="21" borderId="0"/>
    <xf numFmtId="0" fontId="25" fillId="22" borderId="0"/>
    <xf numFmtId="0" fontId="1" fillId="23" borderId="0"/>
    <xf numFmtId="0" fontId="1" fillId="24" borderId="0"/>
    <xf numFmtId="0" fontId="25" fillId="25" borderId="0"/>
    <xf numFmtId="0" fontId="25" fillId="26" borderId="0"/>
    <xf numFmtId="0" fontId="1" fillId="27" borderId="0"/>
    <xf numFmtId="0" fontId="1" fillId="28" borderId="0"/>
    <xf numFmtId="0" fontId="25" fillId="29" borderId="0"/>
    <xf numFmtId="0" fontId="25" fillId="30" borderId="0"/>
    <xf numFmtId="0" fontId="1" fillId="31" borderId="0"/>
    <xf numFmtId="0" fontId="1" fillId="32" borderId="0"/>
    <xf numFmtId="0" fontId="25" fillId="33" borderId="0"/>
    <xf numFmtId="0" fontId="26" fillId="0" borderId="0"/>
    <xf numFmtId="0" fontId="3" fillId="0" borderId="0"/>
    <xf numFmtId="167" fontId="3" fillId="0" borderId="0"/>
    <xf numFmtId="9" fontId="3" fillId="0" borderId="0"/>
    <xf numFmtId="43" fontId="3" fillId="0" borderId="0"/>
    <xf numFmtId="166" fontId="33" fillId="0" borderId="0"/>
    <xf numFmtId="0" fontId="42" fillId="0" borderId="0"/>
    <xf numFmtId="168" fontId="1" fillId="0" borderId="0"/>
    <xf numFmtId="0" fontId="43" fillId="0" borderId="0"/>
    <xf numFmtId="0" fontId="4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49">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20" applyAlignment="1" pivotButton="0" quotePrefix="0" xfId="1">
      <alignment horizontal="right" vertical="center" textRotation="90"/>
    </xf>
    <xf numFmtId="0" fontId="6" fillId="2" borderId="3" applyAlignment="1" pivotButton="0" quotePrefix="0" xfId="1">
      <alignment horizontal="center" vertical="center"/>
    </xf>
    <xf numFmtId="0" fontId="3" fillId="2" borderId="16" pivotButton="0" quotePrefix="0" xfId="1"/>
    <xf numFmtId="0" fontId="3" fillId="2" borderId="34" pivotButton="0" quotePrefix="0" xfId="1"/>
    <xf numFmtId="0" fontId="3" fillId="2" borderId="17" pivotButton="0" quotePrefix="0" xfId="1"/>
    <xf numFmtId="0" fontId="5" fillId="2" borderId="4"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3" applyAlignment="1" pivotButton="0" quotePrefix="0" xfId="1">
      <alignment vertical="center"/>
    </xf>
    <xf numFmtId="2" fontId="6" fillId="2" borderId="22" applyAlignment="1" pivotButton="0" quotePrefix="0" xfId="1">
      <alignment horizontal="right" vertical="center"/>
    </xf>
    <xf numFmtId="0" fontId="6" fillId="2" borderId="22" applyAlignment="1" pivotButton="0" quotePrefix="0" xfId="1">
      <alignment vertical="center"/>
    </xf>
    <xf numFmtId="0" fontId="6" fillId="2" borderId="22" applyAlignment="1" pivotButton="0" quotePrefix="0" xfId="1">
      <alignment horizontal="left" vertical="center"/>
    </xf>
    <xf numFmtId="1" fontId="6" fillId="2" borderId="22" applyAlignment="1" pivotButton="0" quotePrefix="0" xfId="1">
      <alignment horizontal="right" vertical="center"/>
    </xf>
    <xf numFmtId="0" fontId="6" fillId="2" borderId="21" applyAlignment="1" pivotButton="0" quotePrefix="0" xfId="1">
      <alignment vertical="center"/>
    </xf>
    <xf numFmtId="0" fontId="6" fillId="2" borderId="4"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20"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20"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4" applyAlignment="1" pivotButton="0" quotePrefix="0" xfId="1">
      <alignment vertical="center"/>
    </xf>
    <xf numFmtId="0" fontId="6" fillId="2" borderId="2" applyAlignment="1" pivotButton="0" quotePrefix="0" xfId="1">
      <alignment vertical="center"/>
    </xf>
    <xf numFmtId="0" fontId="3" fillId="2" borderId="3" applyAlignment="1" pivotButton="0" quotePrefix="0" xfId="1">
      <alignment vertical="center"/>
    </xf>
    <xf numFmtId="0" fontId="6" fillId="2" borderId="3" applyAlignment="1" pivotButton="0" quotePrefix="0" xfId="1">
      <alignment vertical="center"/>
    </xf>
    <xf numFmtId="0" fontId="6" fillId="2" borderId="19" applyAlignment="1" pivotButton="0" quotePrefix="0" xfId="1">
      <alignment vertical="center"/>
    </xf>
    <xf numFmtId="0" fontId="7" fillId="2" borderId="4" applyAlignment="1" pivotButton="0" quotePrefix="0" xfId="1">
      <alignment vertical="center"/>
    </xf>
    <xf numFmtId="0" fontId="29" fillId="2" borderId="4" applyAlignment="1" pivotButton="0" quotePrefix="0" xfId="1">
      <alignment vertical="center"/>
    </xf>
    <xf numFmtId="1" fontId="29" fillId="2" borderId="0" applyAlignment="1" pivotButton="0" quotePrefix="0" xfId="1">
      <alignment horizontal="left" vertical="center"/>
    </xf>
    <xf numFmtId="0" fontId="3" fillId="2" borderId="21" applyAlignment="1" pivotButton="0" quotePrefix="0" xfId="1">
      <alignment vertical="center"/>
    </xf>
    <xf numFmtId="0" fontId="7" fillId="2" borderId="23" applyAlignment="1" pivotButton="0" quotePrefix="0" xfId="1">
      <alignment vertical="center"/>
    </xf>
    <xf numFmtId="0" fontId="6" fillId="2" borderId="4" applyAlignment="1" pivotButton="0" quotePrefix="0" xfId="1">
      <alignment horizontal="left" vertical="center"/>
    </xf>
    <xf numFmtId="0" fontId="9" fillId="2" borderId="0" applyAlignment="1" pivotButton="0" quotePrefix="0" xfId="0">
      <alignment vertical="center"/>
    </xf>
    <xf numFmtId="0" fontId="9" fillId="2" borderId="10" applyAlignment="1" pivotButton="0" quotePrefix="0" xfId="0">
      <alignment vertical="center"/>
    </xf>
    <xf numFmtId="0" fontId="3" fillId="2" borderId="0" applyAlignment="1" pivotButton="0" quotePrefix="0" xfId="1">
      <alignment horizontal="right" vertical="center"/>
    </xf>
    <xf numFmtId="0" fontId="3" fillId="34" borderId="34" pivotButton="0" quotePrefix="0" xfId="1"/>
    <xf numFmtId="0" fontId="9" fillId="2" borderId="0" applyAlignment="1" pivotButton="0" quotePrefix="0" xfId="0">
      <alignment horizontal="center" vertical="center"/>
    </xf>
    <xf numFmtId="0" fontId="9" fillId="2" borderId="9" applyAlignment="1" pivotButton="0" quotePrefix="0" xfId="0">
      <alignment vertical="center"/>
    </xf>
    <xf numFmtId="0" fontId="9" fillId="2" borderId="9" applyAlignment="1" pivotButton="0" quotePrefix="0" xfId="0">
      <alignment horizontal="center" vertical="center"/>
    </xf>
    <xf numFmtId="0" fontId="35" fillId="2" borderId="40" applyAlignment="1" pivotButton="0" quotePrefix="0" xfId="46">
      <alignment horizontal="right" vertical="center"/>
    </xf>
    <xf numFmtId="0" fontId="35" fillId="2" borderId="3" applyAlignment="1" pivotButton="0" quotePrefix="0" xfId="46">
      <alignment horizontal="right" vertical="center"/>
    </xf>
    <xf numFmtId="0" fontId="27" fillId="2" borderId="39" applyAlignment="1" pivotButton="0" quotePrefix="0" xfId="46">
      <alignment vertical="center"/>
    </xf>
    <xf numFmtId="0" fontId="35" fillId="2" borderId="38" applyAlignment="1" pivotButton="0" quotePrefix="0" xfId="46">
      <alignment horizontal="right" vertical="center"/>
    </xf>
    <xf numFmtId="0" fontId="35" fillId="2" borderId="5" applyAlignment="1" pivotButton="0" quotePrefix="0" xfId="46">
      <alignment horizontal="right" vertical="center"/>
    </xf>
    <xf numFmtId="0" fontId="27" fillId="2" borderId="22" applyAlignment="1" pivotButton="0" quotePrefix="0" xfId="46">
      <alignment vertical="center"/>
    </xf>
    <xf numFmtId="0" fontId="35" fillId="2" borderId="22" applyAlignment="1" pivotButton="0" quotePrefix="0" xfId="46">
      <alignment horizontal="right" vertical="center"/>
    </xf>
    <xf numFmtId="2" fontId="35" fillId="2" borderId="37" applyAlignment="1" pivotButton="0" quotePrefix="0" xfId="46">
      <alignment horizontal="right" vertical="center"/>
    </xf>
    <xf numFmtId="2" fontId="35" fillId="2" borderId="36" applyAlignment="1" pivotButton="0" quotePrefix="0" xfId="46">
      <alignment horizontal="right" vertical="center"/>
    </xf>
    <xf numFmtId="0" fontId="35" fillId="2" borderId="36" applyAlignment="1" pivotButton="0" quotePrefix="0" xfId="46">
      <alignment horizontal="right" vertical="center"/>
    </xf>
    <xf numFmtId="0" fontId="32" fillId="35" borderId="15" applyAlignment="1" pivotButton="0" quotePrefix="0" xfId="0">
      <alignment horizontal="center" vertical="center" wrapText="1"/>
    </xf>
    <xf numFmtId="0" fontId="9" fillId="2" borderId="14" applyAlignment="1" pivotButton="0" quotePrefix="0" xfId="0">
      <alignment horizontal="center" vertical="center"/>
    </xf>
    <xf numFmtId="0" fontId="37" fillId="2" borderId="10" applyAlignment="1" pivotButton="0" quotePrefix="0" xfId="0">
      <alignment vertical="center"/>
    </xf>
    <xf numFmtId="0" fontId="37" fillId="2" borderId="9" applyAlignment="1" pivotButton="0" quotePrefix="0" xfId="0">
      <alignment vertical="center"/>
    </xf>
    <xf numFmtId="0" fontId="38" fillId="2" borderId="9" applyAlignment="1" pivotButton="0" quotePrefix="0" xfId="0">
      <alignment vertical="center"/>
    </xf>
    <xf numFmtId="0" fontId="6" fillId="2" borderId="0" applyAlignment="1" pivotButton="0" quotePrefix="0" xfId="1">
      <alignment vertical="center"/>
    </xf>
    <xf numFmtId="0" fontId="6" fillId="2" borderId="20" applyAlignment="1" pivotButton="0" quotePrefix="0" xfId="1">
      <alignment vertical="center"/>
    </xf>
    <xf numFmtId="0" fontId="7" fillId="2" borderId="22" applyAlignment="1" pivotButton="0" quotePrefix="0" xfId="1">
      <alignment vertical="center"/>
    </xf>
    <xf numFmtId="0" fontId="7" fillId="2" borderId="21" applyAlignment="1" pivotButton="0" quotePrefix="0" xfId="1">
      <alignment vertical="center"/>
    </xf>
    <xf numFmtId="0" fontId="3" fillId="2" borderId="22" applyAlignment="1" pivotButton="0" quotePrefix="0" xfId="1">
      <alignment vertical="center"/>
    </xf>
    <xf numFmtId="0" fontId="3" fillId="2" borderId="0" pivotButton="0" quotePrefix="0" xfId="1"/>
    <xf numFmtId="49" fontId="6" fillId="2" borderId="4"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20" applyAlignment="1" pivotButton="0" quotePrefix="0" xfId="0">
      <alignment vertical="center" wrapText="1"/>
    </xf>
    <xf numFmtId="14" fontId="6" fillId="2" borderId="19" applyAlignment="1" pivotButton="0" quotePrefix="0" xfId="1">
      <alignment horizontal="left" vertical="center"/>
    </xf>
    <xf numFmtId="0" fontId="41" fillId="2" borderId="4" applyAlignment="1" pivotButton="0" quotePrefix="0" xfId="1">
      <alignment vertical="center"/>
    </xf>
    <xf numFmtId="0" fontId="41" fillId="2" borderId="0" applyAlignment="1" pivotButton="0" quotePrefix="0" xfId="1">
      <alignment vertical="center"/>
    </xf>
    <xf numFmtId="0" fontId="5" fillId="2" borderId="20" applyAlignment="1" pivotButton="0" quotePrefix="0" xfId="1">
      <alignment horizontal="right" vertical="center" textRotation="90"/>
    </xf>
    <xf numFmtId="0" fontId="7" fillId="2" borderId="23" applyAlignment="1" pivotButton="0" quotePrefix="0" xfId="1">
      <alignment vertical="center"/>
    </xf>
    <xf numFmtId="0" fontId="3" fillId="2" borderId="22" applyAlignment="1" pivotButton="0" quotePrefix="0" xfId="1">
      <alignment vertical="center"/>
    </xf>
    <xf numFmtId="0" fontId="0" fillId="2" borderId="0" applyAlignment="1" pivotButton="0" quotePrefix="0" xfId="0">
      <alignment horizontal="center" vertical="center"/>
    </xf>
    <xf numFmtId="0" fontId="37" fillId="2" borderId="0" applyAlignment="1" pivotButton="0" quotePrefix="0" xfId="0">
      <alignment horizontal="right" vertical="center"/>
    </xf>
    <xf numFmtId="2" fontId="37" fillId="2" borderId="0" applyAlignment="1" pivotButton="0" quotePrefix="0" xfId="0">
      <alignment vertical="center"/>
    </xf>
    <xf numFmtId="0" fontId="9" fillId="2" borderId="0" applyAlignment="1" pivotButton="0" quotePrefix="0" xfId="0">
      <alignment horizontal="center" vertical="center" wrapText="1"/>
    </xf>
    <xf numFmtId="0" fontId="27" fillId="2" borderId="36" applyAlignment="1" pivotButton="0" quotePrefix="0" xfId="46">
      <alignment vertical="center"/>
    </xf>
    <xf numFmtId="0" fontId="9" fillId="2" borderId="10" applyAlignment="1" pivotButton="0" quotePrefix="0" xfId="0">
      <alignment horizontal="center" vertical="center"/>
    </xf>
    <xf numFmtId="0" fontId="9" fillId="2" borderId="41" applyAlignment="1" pivotButton="0" quotePrefix="0" xfId="0">
      <alignment horizontal="center" vertical="center"/>
    </xf>
    <xf numFmtId="0" fontId="9" fillId="2" borderId="15" applyAlignment="1" pivotButton="0" quotePrefix="0" xfId="0">
      <alignment horizontal="center" vertical="center"/>
    </xf>
    <xf numFmtId="0" fontId="32" fillId="35" borderId="14" applyAlignment="1" pivotButton="0" quotePrefix="0" xfId="0">
      <alignment horizontal="center" vertical="center" wrapText="1"/>
    </xf>
    <xf numFmtId="0" fontId="39" fillId="2" borderId="0" applyAlignment="1" pivotButton="0" quotePrefix="0" xfId="0">
      <alignment horizontal="center" vertical="center"/>
    </xf>
    <xf numFmtId="0" fontId="37" fillId="2" borderId="0" applyAlignment="1" pivotButton="0" quotePrefix="0" xfId="0">
      <alignment vertical="center"/>
    </xf>
    <xf numFmtId="0" fontId="34" fillId="2" borderId="9" applyAlignment="1" pivotButton="0" quotePrefix="0" xfId="0">
      <alignment vertical="center"/>
    </xf>
    <xf numFmtId="0" fontId="34" fillId="2" borderId="0" applyAlignment="1" pivotButton="0" quotePrefix="0" xfId="0">
      <alignment horizontal="right" vertical="center"/>
    </xf>
    <xf numFmtId="0" fontId="34" fillId="2" borderId="10" applyAlignment="1" pivotButton="0" quotePrefix="0" xfId="0">
      <alignment vertical="center"/>
    </xf>
    <xf numFmtId="0" fontId="38" fillId="2" borderId="0" applyAlignment="1" pivotButton="0" quotePrefix="0" xfId="0">
      <alignment vertical="center"/>
    </xf>
    <xf numFmtId="0" fontId="9" fillId="2" borderId="0" applyAlignment="1" pivotButton="0" quotePrefix="0" xfId="0">
      <alignment horizontal="left" vertical="center"/>
    </xf>
    <xf numFmtId="14" fontId="9" fillId="2" borderId="35" applyAlignment="1" pivotButton="0" quotePrefix="0" xfId="0">
      <alignment horizontal="left" vertical="center"/>
    </xf>
    <xf numFmtId="0" fontId="10" fillId="2" borderId="0" applyAlignment="1" pivotButton="0" quotePrefix="0" xfId="46">
      <alignment horizontal="left" vertical="center"/>
    </xf>
    <xf numFmtId="1" fontId="10" fillId="2" borderId="0" applyAlignment="1" pivotButton="0" quotePrefix="0" xfId="46">
      <alignment horizontal="left" vertical="center"/>
    </xf>
    <xf numFmtId="0" fontId="36" fillId="2" borderId="0" applyAlignment="1" pivotButton="0" quotePrefix="0" xfId="46">
      <alignment horizontal="center" vertical="center"/>
    </xf>
    <xf numFmtId="0" fontId="31" fillId="35" borderId="8" pivotButton="0" quotePrefix="0" xfId="46"/>
    <xf numFmtId="0" fontId="31" fillId="35" borderId="10" pivotButton="0" quotePrefix="0" xfId="46"/>
    <xf numFmtId="0" fontId="31" fillId="35" borderId="13" pivotButton="0" quotePrefix="0" xfId="46"/>
    <xf numFmtId="0" fontId="35" fillId="2" borderId="39" applyAlignment="1" pivotButton="0" quotePrefix="0" xfId="46">
      <alignment horizontal="right" vertical="center"/>
    </xf>
    <xf numFmtId="165" fontId="37" fillId="2" borderId="0" applyAlignment="1" pivotButton="0" quotePrefix="0" xfId="0">
      <alignment vertical="center"/>
    </xf>
    <xf numFmtId="1" fontId="37" fillId="2" borderId="0" applyAlignment="1" pivotButton="0" quotePrefix="0" xfId="0">
      <alignment vertical="center"/>
    </xf>
    <xf numFmtId="2" fontId="34" fillId="2" borderId="0" applyAlignment="1" pivotButton="0" quotePrefix="0" xfId="0">
      <alignment vertical="center"/>
    </xf>
    <xf numFmtId="0" fontId="39" fillId="2" borderId="0" applyAlignment="1" pivotButton="0" quotePrefix="0" xfId="0">
      <alignment horizontal="center" vertical="center"/>
    </xf>
    <xf numFmtId="0" fontId="9" fillId="2" borderId="0" applyAlignment="1" pivotButton="0" quotePrefix="0" xfId="0">
      <alignment vertical="center"/>
    </xf>
    <xf numFmtId="166" fontId="10" fillId="2" borderId="39"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166" fontId="10" fillId="2" borderId="42" applyAlignment="1" pivotButton="0" quotePrefix="0" xfId="46">
      <alignment horizontal="left" vertical="center"/>
    </xf>
    <xf numFmtId="0" fontId="37" fillId="2" borderId="0" applyAlignment="1" pivotButton="0" quotePrefix="0" xfId="0">
      <alignment vertical="center"/>
    </xf>
    <xf numFmtId="0" fontId="9" fillId="2" borderId="3" applyAlignment="1" pivotButton="0" quotePrefix="0" xfId="0">
      <alignment vertical="center"/>
    </xf>
    <xf numFmtId="0" fontId="9" fillId="2" borderId="14" applyAlignment="1" pivotButton="0" quotePrefix="0" xfId="0">
      <alignment horizontal="center" vertical="center" wrapText="1"/>
    </xf>
    <xf numFmtId="0" fontId="47" fillId="2" borderId="0" applyAlignment="1" pivotButton="0" quotePrefix="0" xfId="0">
      <alignment horizontal="left" vertical="center"/>
    </xf>
    <xf numFmtId="0" fontId="32" fillId="35" borderId="38" applyAlignment="1" pivotButton="0" quotePrefix="0" xfId="0">
      <alignment horizontal="center" vertical="center" wrapText="1"/>
    </xf>
    <xf numFmtId="0" fontId="9" fillId="2" borderId="38" applyAlignment="1" pivotButton="0" quotePrefix="0" xfId="0">
      <alignment horizontal="center" vertical="center"/>
    </xf>
    <xf numFmtId="0" fontId="3" fillId="0" borderId="0" pivotButton="0" quotePrefix="0" xfId="1"/>
    <xf numFmtId="0" fontId="3" fillId="0" borderId="0" pivotButton="0" quotePrefix="1" xfId="1"/>
    <xf numFmtId="0" fontId="7" fillId="2" borderId="23" applyAlignment="1" pivotButton="0" quotePrefix="0" xfId="1">
      <alignment vertical="center"/>
    </xf>
    <xf numFmtId="0" fontId="3" fillId="2" borderId="22" applyAlignment="1" pivotButton="0" quotePrefix="0" xfId="1">
      <alignment vertical="center"/>
    </xf>
    <xf numFmtId="0" fontId="4" fillId="2" borderId="24" applyAlignment="1" pivotButton="0" quotePrefix="0" xfId="1">
      <alignment horizontal="center" vertical="center"/>
    </xf>
    <xf numFmtId="0" fontId="4" fillId="2" borderId="5" applyAlignment="1" pivotButton="0" quotePrefix="0" xfId="1">
      <alignment horizontal="center" vertical="center"/>
    </xf>
    <xf numFmtId="0" fontId="4" fillId="2" borderId="18" applyAlignment="1" pivotButton="0" quotePrefix="0" xfId="1">
      <alignment horizontal="center" vertical="center"/>
    </xf>
    <xf numFmtId="0" fontId="8" fillId="2" borderId="24" applyAlignment="1" pivotButton="0" quotePrefix="0" xfId="1">
      <alignment horizontal="center" vertical="center"/>
    </xf>
    <xf numFmtId="0" fontId="8" fillId="2" borderId="5" applyAlignment="1" pivotButton="0" quotePrefix="0" xfId="1">
      <alignment horizontal="center" vertical="center"/>
    </xf>
    <xf numFmtId="0" fontId="8" fillId="2" borderId="18" applyAlignment="1" pivotButton="0" quotePrefix="0" xfId="1">
      <alignment horizontal="center" vertical="center"/>
    </xf>
    <xf numFmtId="2" fontId="3" fillId="2" borderId="24" applyAlignment="1" pivotButton="0" quotePrefix="0" xfId="1">
      <alignment horizontal="center" vertical="center"/>
    </xf>
    <xf numFmtId="2" fontId="3" fillId="2" borderId="5" applyAlignment="1" pivotButton="0" quotePrefix="0" xfId="1">
      <alignment horizontal="center" vertical="center"/>
    </xf>
    <xf numFmtId="2" fontId="3" fillId="2" borderId="18" applyAlignment="1" pivotButton="0" quotePrefix="0" xfId="1">
      <alignment horizontal="center" vertical="center"/>
    </xf>
    <xf numFmtId="0" fontId="7" fillId="2" borderId="22" applyAlignment="1" pivotButton="0" quotePrefix="0" xfId="1">
      <alignment horizontal="center" vertical="center"/>
    </xf>
    <xf numFmtId="0" fontId="7" fillId="2" borderId="21" applyAlignment="1" pivotButton="0" quotePrefix="0" xfId="1">
      <alignment horizontal="center" vertical="center"/>
    </xf>
    <xf numFmtId="0" fontId="5" fillId="2" borderId="5" applyAlignment="1" pivotButton="0" quotePrefix="0" xfId="1">
      <alignment vertical="center" shrinkToFit="1"/>
    </xf>
    <xf numFmtId="0" fontId="0" fillId="0" borderId="5" applyAlignment="1" pivotButton="0" quotePrefix="0" xfId="0">
      <alignment vertical="center" shrinkToFit="1"/>
    </xf>
    <xf numFmtId="0" fontId="0" fillId="0" borderId="18" applyAlignment="1" pivotButton="0" quotePrefix="0" xfId="0">
      <alignment vertical="center" shrinkToFit="1"/>
    </xf>
    <xf numFmtId="0" fontId="5" fillId="2" borderId="20" applyAlignment="1" pivotButton="0" quotePrefix="0" xfId="1">
      <alignment horizontal="right" vertical="center" textRotation="90"/>
    </xf>
    <xf numFmtId="0" fontId="0" fillId="2" borderId="20" applyAlignment="1" pivotButton="0" quotePrefix="0" xfId="0">
      <alignment horizontal="right" vertical="center" textRotation="90"/>
    </xf>
    <xf numFmtId="0" fontId="0" fillId="2" borderId="20" applyAlignment="1" pivotButton="0" quotePrefix="0" xfId="0">
      <alignment vertical="center"/>
    </xf>
    <xf numFmtId="0" fontId="28" fillId="2" borderId="3" applyAlignment="1" pivotButton="0" quotePrefix="0" xfId="0">
      <alignment horizontal="center" vertical="center"/>
    </xf>
    <xf numFmtId="0" fontId="28" fillId="2" borderId="19" applyAlignment="1" pivotButton="0" quotePrefix="0" xfId="0">
      <alignment horizontal="center" vertical="center"/>
    </xf>
    <xf numFmtId="0" fontId="7" fillId="2" borderId="3" applyAlignment="1" pivotButton="0" quotePrefix="0" xfId="1">
      <alignment horizontal="center" vertical="center" shrinkToFit="1"/>
    </xf>
    <xf numFmtId="0" fontId="2" fillId="0" borderId="3" applyAlignment="1" pivotButton="0" quotePrefix="0" xfId="0">
      <alignment horizontal="center" vertical="center" shrinkToFit="1"/>
    </xf>
    <xf numFmtId="0" fontId="6" fillId="2" borderId="4" applyAlignment="1" pivotButton="0" quotePrefix="0" xfId="1">
      <alignment vertical="center" wrapText="1"/>
    </xf>
    <xf numFmtId="0" fontId="0" fillId="0" borderId="0" applyAlignment="1" pivotButton="0" quotePrefix="0" xfId="0">
      <alignment vertical="center" wrapText="1"/>
    </xf>
    <xf numFmtId="0" fontId="0" fillId="0" borderId="4" applyAlignment="1" pivotButton="0" quotePrefix="0" xfId="0">
      <alignment vertical="center" wrapText="1"/>
    </xf>
    <xf numFmtId="0" fontId="5" fillId="2" borderId="18" applyAlignment="1" pivotButton="0" quotePrefix="0" xfId="1">
      <alignment vertical="center" shrinkToFit="1"/>
    </xf>
    <xf numFmtId="0" fontId="40" fillId="2" borderId="2" applyAlignment="1" pivotButton="0" quotePrefix="0" xfId="0">
      <alignment horizontal="center" wrapText="1"/>
    </xf>
    <xf numFmtId="0" fontId="0" fillId="2" borderId="3" pivotButton="0" quotePrefix="0" xfId="0"/>
    <xf numFmtId="0" fontId="7" fillId="2" borderId="22" applyAlignment="1" pivotButton="0" quotePrefix="0" xfId="1">
      <alignment vertical="center"/>
    </xf>
    <xf numFmtId="0" fontId="40" fillId="2" borderId="3" applyAlignment="1" pivotButton="0" quotePrefix="0" xfId="0">
      <alignment horizontal="center" wrapText="1"/>
    </xf>
    <xf numFmtId="0" fontId="6" fillId="2" borderId="0" applyAlignment="1" pivotButton="0" quotePrefix="0" xfId="1">
      <alignment vertical="center" wrapText="1"/>
    </xf>
    <xf numFmtId="0" fontId="9" fillId="2" borderId="1" applyAlignment="1" pivotButton="0" quotePrefix="0" xfId="0">
      <alignment horizontal="center" vertical="center"/>
    </xf>
    <xf numFmtId="0" fontId="0" fillId="0" borderId="1" applyAlignment="1" pivotButton="0" quotePrefix="0" xfId="0">
      <alignment horizontal="center" vertical="center"/>
    </xf>
    <xf numFmtId="0" fontId="46" fillId="2" borderId="10" applyAlignment="1" pivotButton="0" quotePrefix="0" xfId="0">
      <alignment horizontal="center" vertical="center" wrapText="1"/>
    </xf>
    <xf numFmtId="0" fontId="46" fillId="2" borderId="0" applyAlignment="1" pivotButton="0" quotePrefix="0" xfId="0">
      <alignment horizontal="center" vertical="center" wrapText="1"/>
    </xf>
    <xf numFmtId="0" fontId="46" fillId="2" borderId="9" applyAlignment="1" pivotButton="0" quotePrefix="0" xfId="0">
      <alignment horizontal="center" vertical="center" wrapText="1"/>
    </xf>
    <xf numFmtId="0" fontId="45" fillId="35" borderId="10" applyAlignment="1" pivotButton="0" quotePrefix="0" xfId="1">
      <alignment horizontal="center" vertical="center" wrapText="1"/>
    </xf>
    <xf numFmtId="0" fontId="45" fillId="35" borderId="0" applyAlignment="1" pivotButton="0" quotePrefix="0" xfId="1">
      <alignment horizontal="center" vertical="center" wrapText="1"/>
    </xf>
    <xf numFmtId="0" fontId="45" fillId="35" borderId="8" applyAlignment="1" pivotButton="0" quotePrefix="0" xfId="1">
      <alignment horizontal="center" vertical="center" wrapText="1"/>
    </xf>
    <xf numFmtId="0" fontId="45" fillId="35" borderId="7" applyAlignment="1" pivotButton="0" quotePrefix="0" xfId="1">
      <alignment horizontal="center" vertical="center" wrapText="1"/>
    </xf>
    <xf numFmtId="0" fontId="0" fillId="0" borderId="0" applyAlignment="1" pivotButton="0" quotePrefix="0" xfId="0">
      <alignment vertical="center"/>
    </xf>
    <xf numFmtId="0" fontId="0" fillId="0" borderId="7" applyAlignment="1" pivotButton="0" quotePrefix="0" xfId="0">
      <alignment vertical="center"/>
    </xf>
    <xf numFmtId="0" fontId="0" fillId="0" borderId="9" applyAlignment="1" pivotButton="0" quotePrefix="0" xfId="0">
      <alignment vertical="center"/>
    </xf>
    <xf numFmtId="0" fontId="0" fillId="0" borderId="6" applyAlignment="1" pivotButton="0" quotePrefix="0" xfId="0">
      <alignment vertical="center"/>
    </xf>
    <xf numFmtId="166" fontId="9" fillId="2" borderId="1" applyAlignment="1" pivotButton="0" quotePrefix="0" xfId="0">
      <alignment horizontal="center" vertical="center"/>
    </xf>
    <xf numFmtId="9" fontId="9" fillId="2" borderId="14" applyAlignment="1" pivotButton="0" quotePrefix="0" xfId="0">
      <alignment horizontal="center" vertical="center"/>
    </xf>
    <xf numFmtId="0" fontId="0" fillId="0" borderId="14" applyAlignment="1" pivotButton="0" quotePrefix="0" xfId="0">
      <alignment horizontal="center" vertical="center"/>
    </xf>
    <xf numFmtId="0" fontId="3" fillId="0" borderId="0" pivotButton="0" quotePrefix="0" xfId="1"/>
    <xf numFmtId="0" fontId="30" fillId="36" borderId="10" applyAlignment="1" pivotButton="0" quotePrefix="0" xfId="46">
      <alignment horizontal="center" vertical="center"/>
    </xf>
    <xf numFmtId="0" fontId="0" fillId="36" borderId="0" applyAlignment="1" pivotButton="0" quotePrefix="0" xfId="0">
      <alignment horizontal="center" vertical="center"/>
    </xf>
    <xf numFmtId="0" fontId="0" fillId="36" borderId="9" applyAlignment="1" pivotButton="0" quotePrefix="0" xfId="0">
      <alignment horizontal="center" vertical="center"/>
    </xf>
    <xf numFmtId="0" fontId="34" fillId="0" borderId="0" applyAlignment="1" pivotButton="0" quotePrefix="0" xfId="0">
      <alignment horizontal="center" vertical="center" shrinkToFit="1"/>
    </xf>
    <xf numFmtId="0" fontId="25" fillId="0" borderId="9" applyAlignment="1" pivotButton="0" quotePrefix="0" xfId="0">
      <alignment horizontal="center" vertical="center" shrinkToFit="1"/>
    </xf>
    <xf numFmtId="0" fontId="30" fillId="36" borderId="10" applyAlignment="1" pivotButton="0" quotePrefix="0" xfId="46">
      <alignment horizontal="center" vertical="center" wrapText="1"/>
    </xf>
    <xf numFmtId="0" fontId="32" fillId="35" borderId="1" applyAlignment="1" pivotButton="0" quotePrefix="0" xfId="0">
      <alignment horizontal="center" vertical="center" wrapText="1"/>
    </xf>
    <xf numFmtId="0" fontId="0" fillId="0" borderId="1" applyAlignment="1" pivotButton="0" quotePrefix="0" xfId="0">
      <alignment horizontal="center" vertical="center" wrapText="1"/>
    </xf>
    <xf numFmtId="166" fontId="10" fillId="2" borderId="36" applyAlignment="1" pivotButton="0" quotePrefix="0" xfId="46">
      <alignment horizontal="left" vertical="center"/>
    </xf>
    <xf numFmtId="0" fontId="10" fillId="2" borderId="36" applyAlignment="1" pivotButton="0" quotePrefix="0" xfId="46">
      <alignment horizontal="left" vertical="center"/>
    </xf>
    <xf numFmtId="0" fontId="36" fillId="35" borderId="12" applyAlignment="1" pivotButton="0" quotePrefix="0" xfId="46">
      <alignment horizontal="center" vertical="center"/>
    </xf>
    <xf numFmtId="0" fontId="36" fillId="35" borderId="11" applyAlignment="1" pivotButton="0" quotePrefix="0" xfId="46">
      <alignment horizontal="center" vertical="center"/>
    </xf>
    <xf numFmtId="0" fontId="36" fillId="35" borderId="0" applyAlignment="1" pivotButton="0" quotePrefix="0" xfId="46">
      <alignment horizontal="center" vertical="center"/>
    </xf>
    <xf numFmtId="0" fontId="36" fillId="35" borderId="9" applyAlignment="1" pivotButton="0" quotePrefix="0" xfId="46">
      <alignment horizontal="center" vertical="center"/>
    </xf>
    <xf numFmtId="0" fontId="36" fillId="35" borderId="7" applyAlignment="1" pivotButton="0" quotePrefix="0" xfId="46">
      <alignment horizontal="center" vertical="center"/>
    </xf>
    <xf numFmtId="0" fontId="36" fillId="35" borderId="6" applyAlignment="1" pivotButton="0" quotePrefix="0" xfId="46">
      <alignment horizontal="center" vertical="center"/>
    </xf>
    <xf numFmtId="166" fontId="10" fillId="2" borderId="39" applyAlignment="1" pivotButton="0" quotePrefix="0" xfId="46">
      <alignment horizontal="left" vertical="center"/>
    </xf>
    <xf numFmtId="0" fontId="10" fillId="2" borderId="39" applyAlignment="1" pivotButton="0" quotePrefix="0" xfId="46">
      <alignment horizontal="left" vertical="center"/>
    </xf>
    <xf numFmtId="166" fontId="10" fillId="2" borderId="5" applyAlignment="1" pivotButton="0" quotePrefix="0" xfId="46">
      <alignment horizontal="left" vertical="center"/>
    </xf>
    <xf numFmtId="0" fontId="10" fillId="2" borderId="5" applyAlignment="1" pivotButton="0" quotePrefix="0" xfId="46">
      <alignment horizontal="left" vertical="center"/>
    </xf>
    <xf numFmtId="0" fontId="37" fillId="2" borderId="0" applyAlignment="1" pivotButton="0" quotePrefix="0" xfId="0">
      <alignment horizontal="center" vertical="center"/>
    </xf>
    <xf numFmtId="0" fontId="39" fillId="2" borderId="9" applyAlignment="1" pivotButton="0" quotePrefix="0" xfId="0">
      <alignment horizontal="center" vertical="center"/>
    </xf>
    <xf numFmtId="0" fontId="36" fillId="35" borderId="12" applyAlignment="1" pivotButton="0" quotePrefix="0" xfId="46">
      <alignment horizontal="center" vertical="center" wrapText="1"/>
    </xf>
    <xf numFmtId="0" fontId="36" fillId="35" borderId="11" applyAlignment="1" pivotButton="0" quotePrefix="0" xfId="46">
      <alignment horizontal="center" vertical="center" wrapText="1"/>
    </xf>
    <xf numFmtId="0" fontId="36" fillId="35" borderId="0" applyAlignment="1" pivotButton="0" quotePrefix="0" xfId="46">
      <alignment horizontal="center" vertical="center" wrapText="1"/>
    </xf>
    <xf numFmtId="0" fontId="36" fillId="35" borderId="9" applyAlignment="1" pivotButton="0" quotePrefix="0" xfId="46">
      <alignment horizontal="center" vertical="center" wrapText="1"/>
    </xf>
    <xf numFmtId="0" fontId="36" fillId="35" borderId="7" applyAlignment="1" pivotButton="0" quotePrefix="0" xfId="46">
      <alignment horizontal="center" vertical="center" wrapText="1"/>
    </xf>
    <xf numFmtId="0" fontId="36" fillId="35" borderId="6" applyAlignment="1" pivotButton="0" quotePrefix="0" xfId="46">
      <alignment horizontal="center" vertical="center" wrapText="1"/>
    </xf>
    <xf numFmtId="0" fontId="9" fillId="2" borderId="1" applyAlignment="1" pivotButton="0" quotePrefix="0" xfId="0">
      <alignment horizontal="center" vertical="center" wrapText="1"/>
    </xf>
    <xf numFmtId="0" fontId="4" fillId="2" borderId="44" applyAlignment="1" pivotButton="0" quotePrefix="0" xfId="1">
      <alignment horizontal="center" vertical="center"/>
    </xf>
    <xf numFmtId="0" fontId="0" fillId="0" borderId="5" pivotButton="0" quotePrefix="0" xfId="0"/>
    <xf numFmtId="0" fontId="0" fillId="0" borderId="18" pivotButton="0" quotePrefix="0" xfId="0"/>
    <xf numFmtId="0" fontId="8" fillId="2" borderId="44" applyAlignment="1" pivotButton="0" quotePrefix="0" xfId="1">
      <alignment horizontal="center" vertical="center"/>
    </xf>
    <xf numFmtId="2" fontId="3" fillId="2" borderId="44" applyAlignment="1" pivotButton="0" quotePrefix="0" xfId="1">
      <alignment horizontal="center" vertical="center"/>
    </xf>
    <xf numFmtId="164" fontId="6" fillId="2" borderId="0" applyAlignment="1" pivotButton="0" quotePrefix="0" xfId="1">
      <alignment vertical="center"/>
    </xf>
    <xf numFmtId="0" fontId="0" fillId="0" borderId="3" pivotButton="0" quotePrefix="0" xfId="0"/>
    <xf numFmtId="0" fontId="0" fillId="0" borderId="22" pivotButton="0" quotePrefix="0" xfId="0"/>
    <xf numFmtId="0" fontId="0" fillId="0" borderId="21" pivotButton="0" quotePrefix="0" xfId="0"/>
    <xf numFmtId="0" fontId="0" fillId="0" borderId="20" pivotButton="0" quotePrefix="0" xfId="0"/>
    <xf numFmtId="0" fontId="0" fillId="0" borderId="4" pivotButton="0" quotePrefix="0" xfId="0"/>
    <xf numFmtId="0" fontId="28" fillId="2" borderId="43" applyAlignment="1" pivotButton="0" quotePrefix="0" xfId="0">
      <alignment horizontal="center" vertical="center"/>
    </xf>
    <xf numFmtId="0" fontId="0" fillId="0" borderId="43" pivotButton="0" quotePrefix="0" xfId="0"/>
    <xf numFmtId="0" fontId="36" fillId="35" borderId="45" applyAlignment="1" pivotButton="0" quotePrefix="0" xfId="46">
      <alignment horizontal="center" vertical="center"/>
    </xf>
    <xf numFmtId="0" fontId="0" fillId="0" borderId="12" pivotButton="0" quotePrefix="0" xfId="0"/>
    <xf numFmtId="0" fontId="0" fillId="0" borderId="11" pivotButton="0" quotePrefix="0" xfId="0"/>
    <xf numFmtId="0" fontId="0" fillId="0" borderId="9" pivotButton="0" quotePrefix="0" xfId="0"/>
    <xf numFmtId="0" fontId="0" fillId="0" borderId="7" pivotButton="0" quotePrefix="0" xfId="0"/>
    <xf numFmtId="0" fontId="0" fillId="0" borderId="6" pivotButton="0" quotePrefix="0" xfId="0"/>
    <xf numFmtId="166" fontId="10" fillId="2" borderId="39" applyAlignment="1" pivotButton="0" quotePrefix="0" xfId="46">
      <alignment horizontal="left" vertical="center"/>
    </xf>
    <xf numFmtId="0" fontId="0" fillId="0" borderId="39" pivotButton="0" quotePrefix="0" xfId="0"/>
    <xf numFmtId="166" fontId="10" fillId="2" borderId="42" applyAlignment="1" pivotButton="0" quotePrefix="0" xfId="46">
      <alignment horizontal="left" vertical="center"/>
    </xf>
    <xf numFmtId="166" fontId="10" fillId="2" borderId="5" applyAlignment="1" pivotButton="0" quotePrefix="0" xfId="46">
      <alignment horizontal="left" vertical="center"/>
    </xf>
    <xf numFmtId="166" fontId="10" fillId="2" borderId="36" applyAlignment="1" pivotButton="0" quotePrefix="0" xfId="46">
      <alignment horizontal="left" vertical="center"/>
    </xf>
    <xf numFmtId="0" fontId="0" fillId="0" borderId="36" pivotButton="0" quotePrefix="0" xfId="0"/>
    <xf numFmtId="0" fontId="30" fillId="36" borderId="46" applyAlignment="1" pivotButton="0" quotePrefix="0" xfId="46">
      <alignment horizontal="center" vertical="center"/>
    </xf>
    <xf numFmtId="165" fontId="37" fillId="2" borderId="0" applyAlignment="1" pivotButton="0" quotePrefix="0" xfId="0">
      <alignment vertical="center"/>
    </xf>
    <xf numFmtId="0" fontId="34" fillId="0" borderId="9" applyAlignment="1" pivotButton="0" quotePrefix="0" xfId="0">
      <alignment horizontal="center" vertical="center" shrinkToFit="1"/>
    </xf>
    <xf numFmtId="0" fontId="30" fillId="36" borderId="46" applyAlignment="1" pivotButton="0" quotePrefix="0" xfId="46">
      <alignment horizontal="center" vertical="center" wrapText="1"/>
    </xf>
    <xf numFmtId="0" fontId="0" fillId="0" borderId="49" pivotButton="0" quotePrefix="0" xfId="0"/>
    <xf numFmtId="0" fontId="0" fillId="0" borderId="50" pivotButton="0" quotePrefix="0" xfId="0"/>
    <xf numFmtId="166" fontId="9" fillId="2" borderId="1" applyAlignment="1" pivotButton="0" quotePrefix="0" xfId="0">
      <alignment horizontal="center" vertical="center"/>
    </xf>
    <xf numFmtId="0" fontId="0" fillId="0" borderId="48" pivotButton="0" quotePrefix="0" xfId="0"/>
    <xf numFmtId="0" fontId="0" fillId="0" borderId="51" pivotButton="0" quotePrefix="0" xfId="0"/>
    <xf numFmtId="0" fontId="0" fillId="0" borderId="54" pivotButton="0" quotePrefix="0" xfId="0"/>
    <xf numFmtId="0" fontId="0" fillId="0" borderId="2" pivotButton="0" quotePrefix="0" xfId="0"/>
    <xf numFmtId="0" fontId="0" fillId="0" borderId="52" pivotButton="0" quotePrefix="0" xfId="0"/>
    <xf numFmtId="0" fontId="0" fillId="0" borderId="55" pivotButton="0" quotePrefix="0" xfId="0"/>
    <xf numFmtId="0" fontId="46" fillId="2" borderId="46" applyAlignment="1" pivotButton="0" quotePrefix="0" xfId="0">
      <alignment horizontal="center" vertical="center" wrapText="1"/>
    </xf>
    <xf numFmtId="0" fontId="0" fillId="0" borderId="10" pivotButton="0" quotePrefix="0" xfId="0"/>
    <xf numFmtId="0" fontId="45" fillId="35" borderId="6" applyAlignment="1" pivotButton="0" quotePrefix="0" xfId="1">
      <alignment horizontal="center" vertical="center" wrapText="1"/>
    </xf>
    <xf numFmtId="0" fontId="0" fillId="0" borderId="8" pivotButton="0" quotePrefix="0" xfId="0"/>
    <xf numFmtId="0" fontId="37" fillId="2" borderId="9" applyAlignment="1" pivotButton="0" quotePrefix="0" xfId="0">
      <alignment horizontal="center" vertical="center"/>
    </xf>
    <xf numFmtId="0" fontId="36" fillId="35" borderId="45" applyAlignment="1" pivotButton="0" quotePrefix="0" xfId="46">
      <alignment horizontal="center" vertical="center" wrapText="1"/>
    </xf>
  </cellXfs>
  <cellStyles count="70">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Vírgula 2 4" xfId="64"/>
    <cellStyle name="Vírgula 2 3" xfId="65"/>
    <cellStyle name="Moeda 3 3" xfId="66"/>
    <cellStyle name="Vírgula 2 2 3" xfId="67"/>
    <cellStyle name="Moeda 3 2 2" xfId="68"/>
    <cellStyle name="Vírgula 2 2 2 2" xfId="69"/>
  </cellStyles>
  <dxfs count="21">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s>
</file>

<file path=xl/drawings/_rels/drawing3.xml.rels><Relationships xmlns="http://schemas.openxmlformats.org/package/2006/relationships"><Relationship Type="http://schemas.openxmlformats.org/officeDocument/2006/relationships/image" Target="/xl/media/image11.png" Id="rId1" /></Relationships>
</file>

<file path=xl/drawings/_rels/drawing4.xml.rels><Relationships xmlns="http://schemas.openxmlformats.org/package/2006/relationships"><Relationship Type="http://schemas.openxmlformats.org/officeDocument/2006/relationships/image" Target="/xl/media/image12.pn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50341"/>
          <a:ext cx="1377652" cy="525106"/>
        </a:xfrm>
        <a:prstGeom prst="rect">
          <avLst/>
        </a:prstGeom>
        <a:noFill/>
        <a:ln>
          <a:prstDash val="solid"/>
        </a:ln>
      </spPr>
    </pic>
    <clientData/>
  </oneCellAnchor>
</wsDr>
</file>

<file path=xl/drawings/drawing3.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4380" y="246531"/>
          <a:ext cx="1377652" cy="525106"/>
        </a:xfrm>
        <a:prstGeom prst="rect">
          <avLst/>
        </a:prstGeom>
        <a:noFill/>
        <a:ln>
          <a:prstDash val="solid"/>
        </a:ln>
      </spPr>
    </pic>
    <clientData/>
  </oneCellAnchor>
</wsDr>
</file>

<file path=xl/drawings/drawing4.xml><?xml version="1.0" encoding="utf-8"?>
<wsDr xmlns:a="http://schemas.openxmlformats.org/drawingml/2006/main" xmlns:r="http://schemas.openxmlformats.org/officeDocument/2006/relationships" xmlns="http://schemas.openxmlformats.org/drawingml/2006/spreadsheetDrawing">
  <oneCellAnchor>
    <from>
      <col>1</col>
      <colOff>112059</colOff>
      <row>1</row>
      <rowOff>56031</rowOff>
    </from>
    <ext cx="1377652" cy="525106"/>
    <pic>
      <nvPicPr>
        <cNvPr id="2" name="u244_img" descr="BREENERGY - Brazilian Energy Efficiency"/>
        <cNvPicPr>
          <a:picLocks noChangeAspect="1" noChangeArrowheads="1"/>
        </cNvPicPr>
      </nvPicPr>
      <blipFill rotWithShape="1">
        <a:blip r:embed="rId1"/>
        <a:srcRect r="33152" b="16326"/>
        <a:stretch>
          <a:fillRect/>
        </a:stretch>
      </blipFill>
      <spPr bwMode="auto">
        <a:xfrm>
          <a:off x="721659" y="246531"/>
          <a:ext cx="1377652" cy="525106"/>
        </a:xfrm>
        <a:prstGeom prst="rect">
          <avLst/>
        </a:prstGeom>
        <a:noFill/>
        <a:ln>
          <a:prstDash val="solid"/>
        </a:ln>
      </spPr>
    </pic>
    <clientData/>
  </one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70" min="1" max="1"/>
    <col width="10.7109375" customWidth="1" style="70" min="2" max="2"/>
    <col width="3.7109375" bestFit="1" customWidth="1" style="70" min="3" max="3"/>
    <col width="12.5703125" customWidth="1" style="70" min="4" max="4"/>
    <col width="24.7109375" bestFit="1" customWidth="1" style="70" min="5" max="5"/>
    <col width="8.42578125" customWidth="1" style="70" min="6" max="6"/>
    <col width="7.42578125" customWidth="1" style="70" min="7" max="7"/>
    <col width="9.140625" customWidth="1" style="67" min="8" max="16384"/>
  </cols>
  <sheetData>
    <row r="1" ht="24" customHeight="1">
      <c r="A1" s="205" t="inlineStr">
        <is>
          <t>PROPOSTA TÉCNICA</t>
        </is>
      </c>
      <c r="B1" s="206" t="n"/>
      <c r="C1" s="206" t="n"/>
      <c r="D1" s="206" t="n"/>
      <c r="E1" s="206" t="n"/>
      <c r="F1" s="206" t="n"/>
      <c r="G1" s="207" t="n"/>
      <c r="P1" s="6">
        <f>IF(B19="empilhado",3,IF(B19="duplo",2,1))</f>
        <v/>
      </c>
      <c r="R1" s="67" t="inlineStr">
        <is>
          <t>3 x Reatores</t>
        </is>
      </c>
      <c r="T1" s="67" t="inlineStr">
        <is>
          <t>Lado-a-lado ou triângulo</t>
        </is>
      </c>
    </row>
    <row r="2" ht="15" customHeight="1">
      <c r="A2" s="9" t="inlineStr">
        <is>
          <t>Nossa Referência:</t>
        </is>
      </c>
      <c r="B2" s="10">
        <f>#REF!</f>
        <v/>
      </c>
      <c r="D2" s="11" t="inlineStr">
        <is>
          <t>Cliente:</t>
        </is>
      </c>
      <c r="E2" s="153">
        <f>#REF!</f>
        <v/>
      </c>
      <c r="F2" s="206" t="n"/>
      <c r="G2" s="207" t="n"/>
      <c r="O2" s="42" t="inlineStr">
        <is>
          <t>isolador de topo</t>
        </is>
      </c>
      <c r="P2" s="43" t="n">
        <v>1</v>
      </c>
      <c r="R2" s="67" t="inlineStr">
        <is>
          <t>1 x Reator</t>
        </is>
      </c>
      <c r="T2" s="67" t="inlineStr">
        <is>
          <t>Empilhado</t>
        </is>
      </c>
    </row>
    <row r="3" ht="15.75" customHeight="1">
      <c r="A3" s="208">
        <f>#REF!</f>
        <v/>
      </c>
      <c r="B3" s="206" t="n"/>
      <c r="C3" s="206" t="n"/>
      <c r="D3" s="206" t="n"/>
      <c r="E3" s="206" t="n"/>
      <c r="F3" s="206" t="n"/>
      <c r="G3" s="207" t="n"/>
      <c r="P3" s="7" t="n"/>
      <c r="T3" s="67" t="inlineStr">
        <is>
          <t>Duplo</t>
        </is>
      </c>
    </row>
    <row r="4">
      <c r="A4" s="209">
        <f>(#REF!)&amp;" Reator(es), Tipo "&amp;(#REF!)</f>
        <v/>
      </c>
      <c r="B4" s="206" t="n"/>
      <c r="C4" s="206" t="n"/>
      <c r="D4" s="206" t="n"/>
      <c r="E4" s="206" t="n"/>
      <c r="F4" s="206" t="n"/>
      <c r="G4" s="207"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210" t="inlineStr">
        <is>
          <t>Ω</t>
        </is>
      </c>
      <c r="D6" s="72" t="n"/>
      <c r="E6" s="72" t="inlineStr">
        <is>
          <t>Diâmetro Externo</t>
        </is>
      </c>
      <c r="F6" s="71">
        <f>#REF!</f>
        <v/>
      </c>
      <c r="G6" s="63" t="inlineStr">
        <is>
          <t>mm</t>
        </is>
      </c>
      <c r="P6" s="7" t="n"/>
    </row>
    <row r="7" ht="12.95" customHeight="1">
      <c r="A7" s="18" t="inlineStr">
        <is>
          <t>Tensão do Sistema</t>
        </is>
      </c>
      <c r="B7" s="24">
        <f>#REF!</f>
        <v/>
      </c>
      <c r="C7" s="72" t="inlineStr">
        <is>
          <t>kV</t>
        </is>
      </c>
      <c r="D7" s="72" t="n"/>
      <c r="E7" s="72" t="inlineStr">
        <is>
          <t>Diâmetro da Fundação</t>
        </is>
      </c>
      <c r="F7" s="71">
        <f>#REF!</f>
        <v/>
      </c>
      <c r="G7" s="63" t="inlineStr">
        <is>
          <t>mm</t>
        </is>
      </c>
      <c r="P7" s="8" t="n"/>
    </row>
    <row r="8" ht="12.95" customHeight="1">
      <c r="A8" s="18" t="inlineStr">
        <is>
          <t xml:space="preserve">Nível de Isolamento Entre Terminais (NBI) </t>
        </is>
      </c>
      <c r="B8" s="72">
        <f>#REF!</f>
        <v/>
      </c>
      <c r="C8" s="72" t="inlineStr">
        <is>
          <t>kVp</t>
        </is>
      </c>
      <c r="D8" s="72" t="n"/>
      <c r="E8" s="72" t="inlineStr">
        <is>
          <t>Distância Mínima Entre Eixos de Reatores</t>
        </is>
      </c>
      <c r="F8" s="71">
        <f>#REF!</f>
        <v/>
      </c>
      <c r="G8" s="63" t="inlineStr">
        <is>
          <t>mm</t>
        </is>
      </c>
    </row>
    <row r="9" ht="12.95" customHeight="1">
      <c r="A9" s="18" t="inlineStr">
        <is>
          <t>Frequência</t>
        </is>
      </c>
      <c r="B9" s="24">
        <f>#REF!</f>
        <v/>
      </c>
      <c r="C9" s="72" t="inlineStr">
        <is>
          <t>Hz</t>
        </is>
      </c>
      <c r="D9" s="72" t="n"/>
      <c r="E9" s="72" t="inlineStr">
        <is>
          <t>Peso por Módulo</t>
        </is>
      </c>
      <c r="F9" s="22">
        <f>#REF!</f>
        <v/>
      </c>
      <c r="G9" s="63" t="inlineStr">
        <is>
          <t>kg</t>
        </is>
      </c>
    </row>
    <row r="10" ht="12.95" customHeight="1">
      <c r="A10" s="18" t="inlineStr">
        <is>
          <t>Frequência de Sintonia</t>
        </is>
      </c>
      <c r="B10" s="24">
        <f>#REF!</f>
        <v/>
      </c>
      <c r="C10" s="72" t="inlineStr">
        <is>
          <t>Hz</t>
        </is>
      </c>
      <c r="D10" s="72" t="n"/>
      <c r="E10" s="72" t="inlineStr">
        <is>
          <t xml:space="preserve">Peso Total </t>
        </is>
      </c>
      <c r="F10" s="22">
        <f>IF(P1=1,#REF!,IF(P1=2,(2*#REF!+#REF!*(#REF!+#REF!)),(3*#REF!+#REF!*(#REF!+2*#REF!))))</f>
        <v/>
      </c>
      <c r="G10" s="63" t="inlineStr">
        <is>
          <t>kg</t>
        </is>
      </c>
    </row>
    <row r="11" ht="12.95" customHeight="1">
      <c r="A11" s="18" t="inlineStr">
        <is>
          <t>Corrente Nominal</t>
        </is>
      </c>
      <c r="B11" s="24">
        <f>#REF!</f>
        <v/>
      </c>
      <c r="C11" s="72" t="inlineStr">
        <is>
          <t>A</t>
        </is>
      </c>
      <c r="D11" s="72" t="n"/>
      <c r="G11" s="26" t="n"/>
    </row>
    <row r="12" ht="12.95" customHeight="1">
      <c r="A12" s="18" t="inlineStr">
        <is>
          <t>Corrente de Curto-circuito Térmica / Duração</t>
        </is>
      </c>
      <c r="B12" s="24">
        <f>#REF!&amp;" / "&amp;#REF!</f>
        <v/>
      </c>
      <c r="C12" s="72" t="inlineStr">
        <is>
          <t>kA / s</t>
        </is>
      </c>
      <c r="D12" s="72" t="n"/>
      <c r="E12" s="72" t="inlineStr">
        <is>
          <t>Altitude Máxima</t>
        </is>
      </c>
      <c r="F12" s="72" t="n">
        <v>1000</v>
      </c>
      <c r="G12" s="63" t="inlineStr">
        <is>
          <t>manm</t>
        </is>
      </c>
    </row>
    <row r="13" ht="12.95" customHeight="1">
      <c r="A13" s="18" t="inlineStr">
        <is>
          <t>Corrente de Curto-circuito Dinâmica</t>
        </is>
      </c>
      <c r="B13" s="27">
        <f>#REF!</f>
        <v/>
      </c>
      <c r="C13" s="72" t="inlineStr">
        <is>
          <t>kAp</t>
        </is>
      </c>
      <c r="D13" s="72" t="n"/>
      <c r="E13" s="72" t="inlineStr">
        <is>
          <t>Temperatura Ambiente</t>
        </is>
      </c>
      <c r="F13" s="72">
        <f>#REF!</f>
        <v/>
      </c>
      <c r="G13" s="63" t="inlineStr">
        <is>
          <t>ºC</t>
        </is>
      </c>
    </row>
    <row r="14" ht="12.95" customHeight="1">
      <c r="A14" s="18" t="inlineStr">
        <is>
          <t>Perdas por Fase à 75ºC / Corrente Nominal</t>
        </is>
      </c>
      <c r="B14" s="27">
        <f>IF((#REF!*1.1*0.001)&lt;0.1,0.1,#REF!*1.1*0.001)*(IF(#REF!=2,1.13,1))</f>
        <v/>
      </c>
      <c r="C14" s="72" t="inlineStr">
        <is>
          <t>kW</t>
        </is>
      </c>
      <c r="D14" s="72" t="n"/>
      <c r="E14" s="72" t="inlineStr">
        <is>
          <t>Velocidade do Vento</t>
        </is>
      </c>
      <c r="F14" s="72">
        <f>#REF!</f>
        <v/>
      </c>
      <c r="G14" s="63" t="inlineStr">
        <is>
          <t>km/h</t>
        </is>
      </c>
    </row>
    <row r="15" ht="12.95" customHeight="1">
      <c r="A15" s="18" t="inlineStr">
        <is>
          <t>Fator Q à 75ºC / Frequencia Nominal</t>
        </is>
      </c>
      <c r="B15" s="24" t="inlineStr">
        <is>
          <t>≥</t>
        </is>
      </c>
      <c r="C15" s="77">
        <f>0.8*#REF!</f>
        <v/>
      </c>
      <c r="D15" s="72" t="n"/>
      <c r="G15" s="26" t="n"/>
    </row>
    <row r="16" ht="12.95" customHeight="1">
      <c r="A16" s="18" t="inlineStr">
        <is>
          <t>Fator Q à 75ºC / Frequencia de Sintonia</t>
        </is>
      </c>
      <c r="B16" s="24" t="inlineStr">
        <is>
          <t>≥</t>
        </is>
      </c>
      <c r="C16" s="77">
        <f>#REF!*0.8</f>
        <v/>
      </c>
      <c r="D16" s="72" t="n"/>
      <c r="E16" s="72" t="inlineStr">
        <is>
          <t>Resfriamento</t>
        </is>
      </c>
      <c r="F16" s="24" t="inlineStr">
        <is>
          <t>A.N.</t>
        </is>
      </c>
      <c r="G16" s="26" t="n"/>
    </row>
    <row r="17" ht="12.95" customHeight="1">
      <c r="A17" s="29" t="n"/>
      <c r="C17" s="72" t="n"/>
      <c r="D17" s="72" t="n"/>
      <c r="E17" s="72" t="inlineStr">
        <is>
          <t>Instalação</t>
        </is>
      </c>
      <c r="F17" s="24">
        <f>#REF!</f>
        <v/>
      </c>
      <c r="G17" s="26" t="n"/>
    </row>
    <row r="18" ht="12.95" customHeight="1">
      <c r="A18" s="18" t="inlineStr">
        <is>
          <t>Potência Nominal</t>
        </is>
      </c>
      <c r="B18" s="19">
        <f>(B6*B11^2)/1000</f>
        <v/>
      </c>
      <c r="C18" s="72" t="inlineStr">
        <is>
          <t>kVAr</t>
        </is>
      </c>
      <c r="D18" s="72" t="n"/>
      <c r="E18" s="72" t="inlineStr">
        <is>
          <t>Classe de Isolamento</t>
        </is>
      </c>
      <c r="F18" s="24">
        <f>IF(#REF!=155,"F (155ºC)","B (130ºC)")</f>
        <v/>
      </c>
      <c r="G18" s="26" t="n"/>
    </row>
    <row r="19" ht="12.95" customHeight="1">
      <c r="A19" s="30" t="inlineStr">
        <is>
          <t>Tipo de Montagem</t>
        </is>
      </c>
      <c r="B19" s="148" t="inlineStr">
        <is>
          <t>Lado-a-lado ou triângulo</t>
        </is>
      </c>
      <c r="C19" s="211" t="n"/>
      <c r="D19" s="31" t="n"/>
      <c r="E19" s="32" t="inlineStr">
        <is>
          <t>Norma Aplicável</t>
        </is>
      </c>
      <c r="F19" s="5">
        <f>#REF!</f>
        <v/>
      </c>
      <c r="G19" s="33" t="n"/>
    </row>
    <row r="20" ht="12.95" customHeight="1">
      <c r="A20" s="34" t="inlineStr">
        <is>
          <t>Notas</t>
        </is>
      </c>
      <c r="D20" s="3" t="n"/>
      <c r="E20" s="139" t="inlineStr">
        <is>
          <t>Dimensões do Reator</t>
        </is>
      </c>
      <c r="F20" s="212" t="n"/>
      <c r="G20" s="213" t="n"/>
    </row>
    <row r="21" ht="12.95" customHeight="1">
      <c r="A21" s="18" t="inlineStr">
        <is>
          <t>1 - Cor dos reatores - Munsell N6,5 (padrão BREE)</t>
        </is>
      </c>
      <c r="D21" s="143">
        <f>TEXT(F5,"0")&amp;" mm"</f>
        <v/>
      </c>
      <c r="G21" s="26" t="n"/>
    </row>
    <row r="22" ht="12.95" customHeight="1">
      <c r="A22" s="18" t="inlineStr">
        <is>
          <t>2 - Desenho orientativo para proposta.</t>
        </is>
      </c>
      <c r="D22" s="214" t="n"/>
      <c r="G22" s="26" t="n"/>
    </row>
    <row r="23" ht="12.95" customHeight="1">
      <c r="A23" s="150" t="inlineStr">
        <is>
          <t>3 - Localização dos terminais pode ser modificada para atender à especificação do cliente.</t>
        </is>
      </c>
      <c r="D23" s="214" t="n"/>
      <c r="G23" s="26" t="n"/>
    </row>
    <row r="24" ht="12.95" customHeight="1">
      <c r="A24" s="215" t="n"/>
      <c r="D24" s="214" t="n"/>
      <c r="G24" s="26" t="n"/>
    </row>
    <row r="25" ht="12.95" customHeight="1">
      <c r="A25" s="150" t="inlineStr">
        <is>
          <t>4 - Pedestal espaçador de alumínio poderá ser localizado na parte inferior ou superior do isolador.</t>
        </is>
      </c>
      <c r="D25" s="214" t="n"/>
      <c r="G25" s="26" t="n"/>
    </row>
    <row r="26" ht="12.95" customHeight="1">
      <c r="A26" s="215" t="n"/>
      <c r="D26" s="214" t="n"/>
      <c r="G26" s="26" t="n"/>
    </row>
    <row r="27" ht="12.95" customHeight="1">
      <c r="A27" s="18" t="inlineStr">
        <is>
          <t>5 - Dimensões em mm</t>
        </is>
      </c>
      <c r="D27" s="214" t="n"/>
      <c r="G27" s="26" t="n"/>
    </row>
    <row r="28" ht="12.95" customHeight="1">
      <c r="A28" s="35" t="inlineStr">
        <is>
          <t>6 - Altura total do conjunto Trifasico (mm)</t>
        </is>
      </c>
      <c r="B28" s="36">
        <f>F5*3+(2*#REF!+(IF(P2=1,2,1))*(#REF!+#REF!))*1000+IF(#REF!=2,0,(#REF!*1000))*5</f>
        <v/>
      </c>
      <c r="D28" s="214" t="n"/>
      <c r="G28" s="26" t="n"/>
    </row>
    <row r="29" ht="12.95" customHeight="1">
      <c r="A29" s="35" t="inlineStr">
        <is>
          <t>6 - Altura total do conjunto Duplo (mm)</t>
        </is>
      </c>
      <c r="B29" s="36">
        <f>F5*2+(#REF!+#REF!+#REF!)*1000+IF(#REF!=2,0,(#REF!*1000))*3</f>
        <v/>
      </c>
      <c r="D29" s="143" t="n"/>
      <c r="G29" s="26" t="n"/>
    </row>
    <row r="30" ht="12.95" customHeight="1">
      <c r="A30" s="18" t="n"/>
      <c r="B30" s="72" t="n"/>
      <c r="D30" s="143">
        <f>TEXT(#REF!*1000+#REF!,"0")&amp;" mm"</f>
        <v/>
      </c>
      <c r="G30" s="26" t="n"/>
    </row>
    <row r="31" ht="12.95" customHeight="1">
      <c r="A31" s="29" t="n"/>
      <c r="D31" s="214" t="n"/>
      <c r="G31" s="26" t="n"/>
    </row>
    <row r="32" ht="12.95" customHeight="1">
      <c r="A32" s="34" t="inlineStr">
        <is>
          <t>Dados Suporte</t>
        </is>
      </c>
      <c r="D32" s="214" t="n"/>
      <c r="G32" s="26" t="n"/>
    </row>
    <row r="33" ht="12.95" customHeight="1">
      <c r="A33" s="18" t="inlineStr">
        <is>
          <t>Isoladores</t>
        </is>
      </c>
      <c r="B33" s="72" t="inlineStr">
        <is>
          <t>Não inclusos</t>
        </is>
      </c>
      <c r="D33" s="214" t="n"/>
      <c r="G33" s="26" t="n"/>
    </row>
    <row r="34" ht="12.95" customHeight="1">
      <c r="A34" s="18" t="inlineStr">
        <is>
          <t>Isolador da Base (quantidade x tipo)</t>
        </is>
      </c>
      <c r="B34" s="72">
        <f>#REF!&amp;" X "&amp;#REF!</f>
        <v/>
      </c>
      <c r="D34" s="214" t="n"/>
      <c r="G34" s="26" t="n"/>
    </row>
    <row r="35" ht="12.95" customHeight="1">
      <c r="A35" s="18" t="inlineStr">
        <is>
          <t>Isolador Entre fases (quantidade x tipo)</t>
        </is>
      </c>
      <c r="B35" s="72">
        <f>IF(P1=3,(2*#REF!&amp;" X "&amp;#REF!),IF(P1=2,(#REF!&amp;" X "&amp;#REF!)))</f>
        <v/>
      </c>
      <c r="D35" s="214" t="n"/>
      <c r="G35" s="26" t="n"/>
    </row>
    <row r="36" ht="12.95" customHeight="1">
      <c r="A36" s="81" t="inlineStr">
        <is>
          <t>Isolador da Base (quantidade x tipo)</t>
        </is>
      </c>
      <c r="B36" s="82">
        <f>#REF!&amp;" X "&amp;#REF!</f>
        <v/>
      </c>
      <c r="D36" s="214" t="n"/>
      <c r="G36" s="26" t="n"/>
    </row>
    <row r="37" ht="12.95" customHeight="1">
      <c r="A37" s="29" t="n"/>
      <c r="B37" s="31" t="n"/>
      <c r="C37" s="31" t="n"/>
      <c r="E37" s="216" t="inlineStr">
        <is>
          <t>Imagem meramente ilustrativa</t>
        </is>
      </c>
      <c r="F37" s="211" t="n"/>
      <c r="G37" s="217" t="n"/>
    </row>
    <row r="38" ht="12.95" customFormat="1" customHeight="1" s="67">
      <c r="A38" s="127" t="inlineStr">
        <is>
          <t>Distanciamento Magnético</t>
        </is>
      </c>
      <c r="B38" s="212" t="n"/>
      <c r="C38" s="128" t="n"/>
      <c r="D38" s="128" t="n"/>
      <c r="E38" s="156" t="inlineStr">
        <is>
          <t>Ensaios Elétricos em Fábrica</t>
        </is>
      </c>
      <c r="F38" s="156" t="n"/>
      <c r="G38" s="37" t="n"/>
    </row>
    <row r="39" ht="12.95" customFormat="1" customHeight="1" s="67">
      <c r="A39" s="68" t="n"/>
      <c r="B39" s="69" t="n"/>
      <c r="C39" s="70" t="n"/>
      <c r="D39" s="70" t="n"/>
      <c r="E39" s="70" t="n"/>
      <c r="F39" s="72" t="n"/>
      <c r="G39" s="26" t="n"/>
    </row>
    <row r="40" ht="12.95" customFormat="1" customHeight="1" s="67">
      <c r="A40" s="68">
        <f>E8</f>
        <v/>
      </c>
      <c r="B40" s="70" t="n"/>
      <c r="C40" s="71">
        <f>F8</f>
        <v/>
      </c>
      <c r="D40" s="72">
        <f>G8</f>
        <v/>
      </c>
      <c r="E40" s="72" t="inlineStr">
        <is>
          <t>→ Visual e dimensional.</t>
        </is>
      </c>
      <c r="F40" s="72" t="n"/>
      <c r="G40" s="26" t="n"/>
    </row>
    <row r="41" ht="12.95" customFormat="1" customHeight="1" s="67">
      <c r="A41" s="34" t="inlineStr">
        <is>
          <t>Distanciamento axial a partir da cruzeta superior/inferior para:</t>
        </is>
      </c>
      <c r="B41" s="73" t="n"/>
      <c r="C41" s="70" t="n"/>
      <c r="D41" s="70" t="n"/>
      <c r="E41" s="72" t="inlineStr">
        <is>
          <t>→ Medição de resistência ôhmica do enrolamento.</t>
        </is>
      </c>
      <c r="F41" s="72" t="n"/>
      <c r="G41" s="26" t="n"/>
    </row>
    <row r="42" ht="12.95" customFormat="1" customHeight="1" s="67">
      <c r="A42" s="68" t="inlineStr">
        <is>
          <t>→ Pequenas partes metálicas não formando laços fechados (MC1)</t>
        </is>
      </c>
      <c r="B42" s="69" t="n"/>
      <c r="C42" s="71">
        <f>F6/2</f>
        <v/>
      </c>
      <c r="D42" s="72" t="inlineStr">
        <is>
          <t>mm</t>
        </is>
      </c>
      <c r="E42" s="72" t="inlineStr">
        <is>
          <t>→ Medição da reatância.</t>
        </is>
      </c>
      <c r="F42" s="72" t="n"/>
      <c r="G42" s="26" t="n"/>
    </row>
    <row r="43" ht="12.95" customFormat="1" customHeight="1" s="67">
      <c r="A43" s="34" t="inlineStr">
        <is>
          <t>Distanciamento radial a partir da linha de centro do reator para:</t>
        </is>
      </c>
      <c r="B43" s="73" t="n"/>
      <c r="C43" s="74" t="n"/>
      <c r="D43" s="70" t="n"/>
      <c r="E43" s="72" t="inlineStr">
        <is>
          <t>→ Medição de perdas à temperatura ambiente.</t>
        </is>
      </c>
      <c r="F43" s="72" t="n"/>
      <c r="G43" s="26" t="n"/>
    </row>
    <row r="44" ht="12.95" customFormat="1" customHeight="1" s="67">
      <c r="A44" s="68" t="inlineStr">
        <is>
          <t>→ Pequenas partes metálicas não formando laços fechados (MC1)</t>
        </is>
      </c>
      <c r="B44" s="69" t="n"/>
      <c r="C44" s="71">
        <f>F6*1.1</f>
        <v/>
      </c>
      <c r="D44" s="72" t="inlineStr">
        <is>
          <t>mm</t>
        </is>
      </c>
      <c r="E44" s="72" t="inlineStr">
        <is>
          <t>→ Medição da indutância e do fator de qualidade na frequência de sintonia.</t>
        </is>
      </c>
      <c r="F44" s="70" t="n"/>
      <c r="G44" s="26" t="n"/>
    </row>
    <row r="45" ht="12.95" customFormat="1" customHeight="1" s="67">
      <c r="A45" s="29" t="n"/>
      <c r="B45" s="70" t="n"/>
      <c r="C45" s="70" t="n"/>
      <c r="D45" s="70" t="n"/>
      <c r="E45" s="70" t="n"/>
      <c r="F45" s="70" t="n"/>
      <c r="G45" s="26" t="n"/>
    </row>
    <row r="46" ht="12.95" customFormat="1" customHeight="1" s="67">
      <c r="A46" s="127" t="inlineStr">
        <is>
          <t>Dimensões das Embalagens</t>
        </is>
      </c>
      <c r="B46" s="128" t="n"/>
      <c r="C46" s="128" t="n"/>
      <c r="D46" s="128" t="n"/>
      <c r="E46" s="128" t="n"/>
      <c r="F46" s="156" t="n"/>
      <c r="G46" s="65" t="n"/>
    </row>
    <row r="47" ht="12.95" customFormat="1" customHeight="1" s="67">
      <c r="A47" s="18" t="n"/>
      <c r="B47" s="70" t="n"/>
      <c r="C47" s="70" t="n"/>
      <c r="D47" s="70" t="n"/>
      <c r="E47" s="70" t="n"/>
      <c r="F47" s="72" t="n"/>
      <c r="G47" s="63" t="n"/>
    </row>
    <row r="48" ht="12.95" customFormat="1" customHeight="1" s="67">
      <c r="A48" s="39" t="inlineStr">
        <is>
          <t>Conteudo por Emb</t>
        </is>
      </c>
      <c r="B48" s="75" t="inlineStr">
        <is>
          <t>1 x Reator</t>
        </is>
      </c>
      <c r="C48" s="72" t="n"/>
      <c r="D48" s="70" t="n"/>
      <c r="E48" s="70" t="n"/>
      <c r="F48" s="72" t="n"/>
      <c r="G48" s="63" t="n"/>
    </row>
    <row r="49" ht="12.95" customFormat="1" customHeight="1" s="67">
      <c r="A49" s="39" t="inlineStr">
        <is>
          <t>C x L x A (cm) :</t>
        </is>
      </c>
      <c r="B49" s="76">
        <f>#REF!&amp;" x "&amp;#REF!&amp;"  x "&amp;#REF!&amp;" cm"</f>
        <v/>
      </c>
      <c r="C49" s="70" t="n"/>
      <c r="D49" s="70" t="n"/>
      <c r="E49" s="70" t="n"/>
      <c r="F49" s="72" t="n"/>
      <c r="G49" s="63" t="n"/>
    </row>
    <row r="50" ht="12.95" customFormat="1" customHeight="1" s="67">
      <c r="A50" s="18" t="inlineStr">
        <is>
          <t>Tipo da embalagem:</t>
        </is>
      </c>
      <c r="B50" s="72" t="inlineStr">
        <is>
          <t>Engradado</t>
        </is>
      </c>
      <c r="C50" s="70" t="n"/>
      <c r="D50" s="70" t="n"/>
      <c r="E50" s="70" t="n"/>
      <c r="F50" s="72" t="n"/>
      <c r="G50" s="63" t="n"/>
    </row>
    <row r="51" ht="12.95" customFormat="1" customHeight="1" s="67">
      <c r="A51" s="18" t="inlineStr">
        <is>
          <t>Peso bruto (kg) :</t>
        </is>
      </c>
      <c r="B51" s="77">
        <f>#REF!</f>
        <v/>
      </c>
      <c r="C51" s="70" t="n"/>
      <c r="D51" s="70" t="n"/>
      <c r="E51" s="70" t="n"/>
      <c r="F51" s="72" t="n"/>
      <c r="G51" s="63" t="n"/>
    </row>
    <row r="52" ht="12.95" customFormat="1" customHeight="1" s="67">
      <c r="A52" s="18" t="inlineStr">
        <is>
          <t>Nº de Engradados</t>
        </is>
      </c>
      <c r="B52" s="75">
        <f>#REF!</f>
        <v/>
      </c>
      <c r="C52" s="70" t="n"/>
      <c r="D52" s="72" t="n"/>
      <c r="E52" s="72" t="n"/>
      <c r="F52" s="72" t="n"/>
      <c r="G52" s="63" t="n"/>
    </row>
    <row r="53" ht="12.95" customFormat="1" customHeight="1" s="67">
      <c r="A53" s="18" t="n"/>
      <c r="B53" s="72" t="n"/>
      <c r="C53" s="70" t="n"/>
      <c r="D53" s="78" t="n"/>
      <c r="E53" s="78" t="n"/>
      <c r="F53" s="78" t="n"/>
      <c r="G53" s="79" t="n"/>
    </row>
    <row r="54" ht="12.95" customFormat="1" customHeight="1" s="67">
      <c r="A54" s="154" t="inlineStr">
        <is>
          <t>Rua Prefeito Domingos Mocelin Neto, 155 CEP 83420-000 | Quatro Barras - PR,  Brasil - Tel.: +55 41 3167-4000</t>
        </is>
      </c>
      <c r="B54" s="211" t="n"/>
      <c r="C54" s="211" t="n"/>
      <c r="D54" s="211" t="n"/>
      <c r="E54" s="211" t="n"/>
      <c r="F54" s="32" t="inlineStr">
        <is>
          <t>Data:</t>
        </is>
      </c>
      <c r="G54" s="80">
        <f>TODAY()</f>
        <v/>
      </c>
    </row>
    <row r="55" customFormat="1" s="67">
      <c r="A55" s="70" t="n"/>
      <c r="B55" s="70" t="n"/>
      <c r="C55" s="70" t="n"/>
      <c r="D55" s="70" t="n"/>
      <c r="E55" s="70" t="n"/>
      <c r="F55" s="70" t="n"/>
      <c r="G55" s="70" t="n"/>
    </row>
    <row r="58" ht="12.75" customHeight="1">
      <c r="L58" s="205" t="n"/>
      <c r="M58" s="206" t="n"/>
      <c r="N58" s="206" t="n"/>
      <c r="O58" s="206" t="n"/>
      <c r="P58" s="206" t="n"/>
      <c r="Q58" s="206" t="n"/>
      <c r="R58" s="207" t="n"/>
    </row>
    <row r="59" ht="12.75" customHeight="1">
      <c r="L59" s="9" t="n"/>
      <c r="M59" s="10" t="n"/>
      <c r="N59" s="70" t="n"/>
      <c r="O59" s="11" t="n"/>
      <c r="P59" s="153" t="n"/>
      <c r="Q59" s="206" t="n"/>
      <c r="R59" s="207" t="n"/>
    </row>
    <row r="60" ht="12.75" customHeight="1">
      <c r="L60" s="208" t="n"/>
      <c r="M60" s="206" t="n"/>
      <c r="N60" s="206" t="n"/>
      <c r="O60" s="206" t="n"/>
      <c r="P60" s="206" t="n"/>
      <c r="Q60" s="206" t="n"/>
      <c r="R60" s="207" t="n"/>
    </row>
    <row r="61" ht="15" customHeight="1">
      <c r="L61" s="209" t="n"/>
      <c r="M61" s="206" t="n"/>
      <c r="N61" s="206" t="n"/>
      <c r="O61" s="206" t="n"/>
      <c r="P61" s="206" t="n"/>
      <c r="Q61" s="206" t="n"/>
      <c r="R61" s="207" t="n"/>
    </row>
    <row r="62" ht="15" customHeight="1">
      <c r="J62" s="67" t="inlineStr">
        <is>
          <t>PF00001</t>
        </is>
      </c>
      <c r="L62" s="12" t="n"/>
      <c r="M62" s="13" t="n"/>
      <c r="N62" s="14" t="n"/>
      <c r="O62" s="15" t="n"/>
      <c r="P62" s="14" t="n"/>
      <c r="Q62" s="16" t="n"/>
      <c r="R62" s="17" t="n"/>
    </row>
    <row r="63" ht="15" customHeight="1">
      <c r="L63" s="18" t="n"/>
      <c r="M63" s="19" t="n"/>
      <c r="N63" s="210" t="n"/>
      <c r="O63" s="72" t="n"/>
      <c r="P63" s="72" t="n"/>
      <c r="Q63" s="71" t="n"/>
      <c r="R63" s="63" t="n"/>
    </row>
    <row r="64" ht="15" customHeight="1">
      <c r="L64" s="18" t="n"/>
      <c r="M64" s="24" t="n"/>
      <c r="N64" s="72" t="n"/>
      <c r="O64" s="72" t="n"/>
      <c r="P64" s="72" t="n"/>
      <c r="Q64" s="71" t="n"/>
      <c r="R64" s="63" t="n"/>
    </row>
    <row r="65">
      <c r="L65" s="18" t="n"/>
      <c r="M65" s="72" t="n"/>
      <c r="N65" s="72" t="n"/>
      <c r="O65" s="72" t="n"/>
      <c r="P65" s="72" t="n"/>
      <c r="Q65" s="71" t="n"/>
      <c r="R65" s="63" t="n"/>
    </row>
    <row r="66">
      <c r="L66" s="18" t="n"/>
      <c r="M66" s="24" t="n"/>
      <c r="N66" s="72" t="n"/>
      <c r="O66" s="72" t="n"/>
      <c r="P66" s="72" t="n"/>
      <c r="Q66" s="22" t="n"/>
      <c r="R66" s="63" t="n"/>
    </row>
    <row r="67">
      <c r="L67" s="18" t="n"/>
      <c r="M67" s="24" t="n"/>
      <c r="N67" s="72" t="n"/>
      <c r="O67" s="72" t="n"/>
      <c r="P67" s="72" t="n"/>
      <c r="Q67" s="22" t="n"/>
      <c r="R67" s="63" t="n"/>
    </row>
    <row r="68">
      <c r="L68" s="18" t="n"/>
      <c r="M68" s="24" t="n"/>
      <c r="N68" s="72" t="n"/>
      <c r="O68" s="72" t="n"/>
      <c r="P68" s="70" t="n"/>
      <c r="Q68" s="70" t="n"/>
      <c r="R68" s="26" t="n"/>
    </row>
    <row r="69">
      <c r="L69" s="18" t="n"/>
      <c r="M69" s="24" t="n"/>
      <c r="N69" s="72" t="n"/>
      <c r="O69" s="72" t="n"/>
      <c r="P69" s="72" t="n"/>
      <c r="Q69" s="72" t="n"/>
      <c r="R69" s="63" t="n"/>
    </row>
    <row r="70">
      <c r="L70" s="18" t="n"/>
      <c r="M70" s="27" t="n"/>
      <c r="N70" s="72" t="n"/>
      <c r="O70" s="72" t="n"/>
      <c r="P70" s="72" t="n"/>
      <c r="Q70" s="72" t="n"/>
      <c r="R70" s="63" t="n"/>
    </row>
    <row r="71">
      <c r="L71" s="18" t="n"/>
      <c r="M71" s="27" t="n"/>
      <c r="N71" s="72" t="n"/>
      <c r="O71" s="72" t="n"/>
      <c r="P71" s="72" t="n"/>
      <c r="Q71" s="72" t="n"/>
      <c r="R71" s="63" t="n"/>
    </row>
    <row r="72">
      <c r="L72" s="18" t="n"/>
      <c r="M72" s="24" t="n"/>
      <c r="N72" s="77" t="n"/>
      <c r="O72" s="72" t="n"/>
      <c r="P72" s="70" t="n"/>
      <c r="Q72" s="70" t="n"/>
      <c r="R72" s="26" t="n"/>
    </row>
    <row r="73">
      <c r="L73" s="18" t="n"/>
      <c r="M73" s="24" t="n"/>
      <c r="N73" s="77" t="n"/>
      <c r="O73" s="72" t="n"/>
      <c r="P73" s="72" t="n"/>
      <c r="Q73" s="24" t="n"/>
      <c r="R73" s="26" t="n"/>
    </row>
    <row r="74">
      <c r="L74" s="29" t="n"/>
      <c r="M74" s="70" t="n"/>
      <c r="N74" s="72" t="n"/>
      <c r="O74" s="72" t="n"/>
      <c r="P74" s="72" t="n"/>
      <c r="Q74" s="24" t="n"/>
      <c r="R74" s="26" t="n"/>
    </row>
    <row r="75">
      <c r="L75" s="18" t="n"/>
      <c r="M75" s="19" t="n"/>
      <c r="N75" s="72" t="n"/>
      <c r="O75" s="72" t="n"/>
      <c r="P75" s="72" t="n"/>
      <c r="Q75" s="24" t="n"/>
      <c r="R75" s="26" t="n"/>
    </row>
    <row r="76">
      <c r="L76" s="30" t="n"/>
      <c r="M76" s="148" t="n"/>
      <c r="N76" s="211" t="n"/>
      <c r="O76" s="31" t="n"/>
      <c r="P76" s="32" t="n"/>
      <c r="Q76" s="5" t="n"/>
      <c r="R76" s="33" t="n"/>
    </row>
    <row r="77">
      <c r="L77" s="34" t="n"/>
      <c r="M77" s="70" t="n"/>
      <c r="N77" s="70" t="n"/>
      <c r="O77" s="3" t="n"/>
      <c r="P77" s="139" t="n"/>
      <c r="Q77" s="212" t="n"/>
      <c r="R77" s="213" t="n"/>
    </row>
    <row r="78" ht="12.75" customHeight="1">
      <c r="L78" s="18" t="n"/>
      <c r="M78" s="70" t="n"/>
      <c r="N78" s="70" t="n"/>
      <c r="O78" s="143" t="n"/>
      <c r="P78" s="70" t="n"/>
      <c r="Q78" s="70" t="n"/>
      <c r="R78" s="26" t="n"/>
    </row>
    <row r="79">
      <c r="L79" s="18" t="n"/>
      <c r="M79" s="70" t="n"/>
      <c r="N79" s="70" t="n"/>
      <c r="O79" s="214" t="n"/>
      <c r="P79" s="70" t="n"/>
      <c r="Q79" s="70" t="n"/>
      <c r="R79" s="26" t="n"/>
    </row>
    <row r="80" ht="12.75" customHeight="1">
      <c r="L80" s="150" t="n"/>
      <c r="O80" s="214" t="n"/>
      <c r="P80" s="70" t="n"/>
      <c r="Q80" s="70" t="n"/>
      <c r="R80" s="26" t="n"/>
    </row>
    <row r="81" ht="12.75" customHeight="1">
      <c r="L81" s="215" t="n"/>
      <c r="O81" s="214" t="n"/>
      <c r="P81" s="70" t="n"/>
      <c r="Q81" s="70" t="n"/>
      <c r="R81" s="26" t="n"/>
    </row>
    <row r="82" ht="12.75" customHeight="1">
      <c r="L82" s="150" t="n"/>
      <c r="O82" s="214" t="n"/>
      <c r="P82" s="70" t="n"/>
      <c r="Q82" s="70" t="n"/>
      <c r="R82" s="26" t="n"/>
    </row>
    <row r="83" ht="12.75" customHeight="1">
      <c r="L83" s="215" t="n"/>
      <c r="O83" s="214" t="n"/>
      <c r="P83" s="70" t="n"/>
      <c r="Q83" s="70" t="n"/>
      <c r="R83" s="26" t="n"/>
    </row>
    <row r="84">
      <c r="L84" s="18" t="n"/>
      <c r="M84" s="70" t="n"/>
      <c r="N84" s="70" t="n"/>
      <c r="O84" s="214" t="n"/>
      <c r="P84" s="70" t="n"/>
      <c r="Q84" s="70" t="n"/>
      <c r="R84" s="26" t="n"/>
    </row>
    <row r="85">
      <c r="L85" s="35" t="n"/>
      <c r="M85" s="36" t="n"/>
      <c r="N85" s="70" t="n"/>
      <c r="O85" s="214" t="n"/>
      <c r="P85" s="70" t="n"/>
      <c r="Q85" s="70" t="n"/>
      <c r="R85" s="26" t="n"/>
    </row>
    <row r="86">
      <c r="L86" s="35" t="n"/>
      <c r="M86" s="36" t="n"/>
      <c r="N86" s="70" t="n"/>
      <c r="O86" s="143" t="n"/>
      <c r="P86" s="70" t="n"/>
      <c r="Q86" s="70" t="n"/>
      <c r="R86" s="26" t="n"/>
    </row>
    <row r="87" ht="12.75" customHeight="1">
      <c r="L87" s="18" t="n"/>
      <c r="M87" s="72" t="n"/>
      <c r="N87" s="70" t="n"/>
      <c r="O87" s="143" t="n"/>
      <c r="P87" s="70" t="n"/>
      <c r="Q87" s="70" t="n"/>
      <c r="R87" s="26" t="n"/>
    </row>
    <row r="88" ht="12.75" customHeight="1">
      <c r="L88" s="29" t="n"/>
      <c r="M88" s="70" t="n"/>
      <c r="N88" s="70" t="n"/>
      <c r="O88" s="214" t="n"/>
      <c r="P88" s="70" t="n"/>
      <c r="Q88" s="70" t="n"/>
      <c r="R88" s="26" t="n"/>
    </row>
    <row r="89" ht="12.75" customHeight="1">
      <c r="L89" s="34" t="n"/>
      <c r="M89" s="70" t="n"/>
      <c r="N89" s="70" t="n"/>
      <c r="O89" s="214" t="n"/>
      <c r="P89" s="70" t="n"/>
      <c r="Q89" s="70" t="n"/>
      <c r="R89" s="26" t="n"/>
    </row>
    <row r="90" ht="12.75" customHeight="1">
      <c r="L90" s="18" t="n"/>
      <c r="M90" s="72" t="n"/>
      <c r="N90" s="70" t="n"/>
      <c r="O90" s="214" t="n"/>
      <c r="P90" s="70" t="n"/>
      <c r="Q90" s="70" t="n"/>
      <c r="R90" s="26" t="n"/>
    </row>
    <row r="91" ht="12.75" customHeight="1">
      <c r="L91" s="18" t="n"/>
      <c r="M91" s="72" t="n"/>
      <c r="N91" s="70" t="n"/>
      <c r="O91" s="214" t="n"/>
      <c r="P91" s="70" t="n"/>
      <c r="Q91" s="70" t="n"/>
      <c r="R91" s="26" t="n"/>
    </row>
    <row r="92" ht="12.75" customHeight="1">
      <c r="L92" s="18" t="n"/>
      <c r="M92" s="72" t="n"/>
      <c r="N92" s="70" t="n"/>
      <c r="O92" s="214" t="n"/>
      <c r="P92" s="70" t="n"/>
      <c r="Q92" s="70" t="n"/>
      <c r="R92" s="26" t="n"/>
    </row>
    <row r="93" ht="12.75" customHeight="1">
      <c r="L93" s="81" t="n"/>
      <c r="M93" s="82" t="n"/>
      <c r="N93" s="70" t="n"/>
      <c r="O93" s="214" t="n"/>
      <c r="P93" s="70" t="n"/>
      <c r="Q93" s="70" t="n"/>
      <c r="R93" s="26" t="n"/>
    </row>
    <row r="94">
      <c r="L94" s="29" t="n"/>
      <c r="M94" s="31" t="n"/>
      <c r="N94" s="31" t="n"/>
      <c r="O94" s="70" t="n"/>
      <c r="P94" s="216" t="n"/>
      <c r="Q94" s="211" t="n"/>
      <c r="R94" s="217" t="n"/>
    </row>
    <row r="95">
      <c r="L95" s="127" t="n"/>
      <c r="M95" s="212" t="n"/>
      <c r="N95" s="128" t="n"/>
      <c r="O95" s="128" t="n"/>
      <c r="P95" s="156" t="n"/>
      <c r="Q95" s="156" t="n"/>
      <c r="R95" s="37" t="n"/>
    </row>
    <row r="96">
      <c r="L96" s="68" t="n"/>
      <c r="M96" s="69" t="n"/>
      <c r="N96" s="70" t="n"/>
      <c r="O96" s="70" t="n"/>
      <c r="P96" s="70" t="n"/>
      <c r="Q96" s="72" t="n"/>
      <c r="R96" s="26" t="n"/>
    </row>
    <row r="97">
      <c r="L97" s="68" t="n"/>
      <c r="M97" s="70" t="n"/>
      <c r="N97" s="71" t="n"/>
      <c r="O97" s="72" t="n"/>
      <c r="P97" s="72" t="n"/>
      <c r="Q97" s="72" t="n"/>
      <c r="R97" s="26" t="n"/>
    </row>
    <row r="98">
      <c r="L98" s="34" t="n"/>
      <c r="M98" s="73" t="n"/>
      <c r="N98" s="70" t="n"/>
      <c r="O98" s="70" t="n"/>
      <c r="P98" s="72" t="n"/>
      <c r="Q98" s="72" t="n"/>
      <c r="R98" s="26" t="n"/>
    </row>
    <row r="99">
      <c r="L99" s="68" t="n"/>
      <c r="M99" s="69" t="n"/>
      <c r="N99" s="71" t="n"/>
      <c r="O99" s="72" t="n"/>
      <c r="P99" s="72" t="n"/>
      <c r="Q99" s="72" t="n"/>
      <c r="R99" s="26" t="n"/>
    </row>
    <row r="100">
      <c r="L100" s="34" t="n"/>
      <c r="M100" s="73" t="n"/>
      <c r="N100" s="74" t="n"/>
      <c r="O100" s="70" t="n"/>
      <c r="P100" s="72" t="n"/>
      <c r="Q100" s="72" t="n"/>
      <c r="R100" s="26" t="n"/>
    </row>
    <row r="101">
      <c r="L101" s="68" t="n"/>
      <c r="M101" s="69" t="n"/>
      <c r="N101" s="71" t="n"/>
      <c r="O101" s="72" t="n"/>
      <c r="P101" s="72" t="n"/>
      <c r="Q101" s="70" t="n"/>
      <c r="R101" s="26" t="n"/>
    </row>
    <row r="102">
      <c r="L102" s="29" t="n"/>
      <c r="M102" s="70" t="n"/>
      <c r="N102" s="70" t="n"/>
      <c r="O102" s="70" t="n"/>
      <c r="P102" s="70" t="n"/>
      <c r="Q102" s="70" t="n"/>
      <c r="R102" s="26" t="n"/>
    </row>
    <row r="103">
      <c r="L103" s="127" t="n"/>
      <c r="M103" s="128" t="n"/>
      <c r="N103" s="128" t="n"/>
      <c r="O103" s="128" t="n"/>
      <c r="P103" s="128" t="n"/>
      <c r="Q103" s="156" t="n"/>
      <c r="R103" s="65" t="n"/>
    </row>
    <row r="104">
      <c r="L104" s="18" t="n"/>
      <c r="M104" s="70" t="n"/>
      <c r="N104" s="70" t="n"/>
      <c r="O104" s="70" t="n"/>
      <c r="P104" s="70" t="n"/>
      <c r="Q104" s="72" t="n"/>
      <c r="R104" s="63" t="n"/>
    </row>
    <row r="105">
      <c r="L105" s="39" t="n"/>
      <c r="M105" s="75" t="n"/>
      <c r="N105" s="72" t="n"/>
      <c r="O105" s="70" t="n"/>
      <c r="P105" s="70" t="n"/>
      <c r="Q105" s="72" t="n"/>
      <c r="R105" s="63" t="n"/>
    </row>
    <row r="106">
      <c r="L106" s="39" t="n"/>
      <c r="M106" s="76" t="n"/>
      <c r="N106" s="70" t="n"/>
      <c r="O106" s="70" t="n"/>
      <c r="P106" s="70" t="n"/>
      <c r="Q106" s="72" t="n"/>
      <c r="R106" s="63" t="n"/>
    </row>
    <row r="107">
      <c r="L107" s="18" t="n"/>
      <c r="M107" s="72" t="n"/>
      <c r="N107" s="70" t="n"/>
      <c r="O107" s="70" t="n"/>
      <c r="P107" s="70" t="n"/>
      <c r="Q107" s="72" t="n"/>
      <c r="R107" s="63" t="n"/>
    </row>
    <row r="108">
      <c r="L108" s="18" t="n"/>
      <c r="M108" s="77" t="n"/>
      <c r="N108" s="70" t="n"/>
      <c r="O108" s="70" t="n"/>
      <c r="P108" s="70" t="n"/>
      <c r="Q108" s="72" t="n"/>
      <c r="R108" s="63" t="n"/>
    </row>
    <row r="109">
      <c r="L109" s="18" t="n"/>
      <c r="M109" s="75" t="n"/>
      <c r="N109" s="70" t="n"/>
      <c r="O109" s="72" t="n"/>
      <c r="P109" s="72" t="n"/>
      <c r="Q109" s="72" t="n"/>
      <c r="R109" s="63" t="n"/>
    </row>
    <row r="110" ht="15" customHeight="1">
      <c r="L110" s="18" t="n"/>
      <c r="M110" s="72" t="n"/>
      <c r="N110" s="70" t="n"/>
      <c r="O110" s="78" t="n"/>
      <c r="P110" s="78" t="n"/>
      <c r="Q110" s="78" t="n"/>
      <c r="R110" s="79" t="n"/>
    </row>
    <row r="111" ht="15" customHeight="1">
      <c r="L111" s="154" t="n"/>
      <c r="M111" s="211" t="n"/>
      <c r="N111" s="211" t="n"/>
      <c r="O111" s="211" t="n"/>
      <c r="P111" s="211" t="n"/>
      <c r="Q111" s="32" t="n"/>
      <c r="R111" s="80"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12">
      <formula>$P$1=2</formula>
    </cfRule>
    <cfRule type="expression" priority="12" dxfId="12">
      <formula>$P$1=3</formula>
    </cfRule>
  </conditionalFormatting>
  <conditionalFormatting sqref="A28:B28">
    <cfRule type="expression" priority="10" dxfId="11">
      <formula>$P$1=3</formula>
    </cfRule>
  </conditionalFormatting>
  <conditionalFormatting sqref="A29:B29">
    <cfRule type="expression" priority="9" dxfId="10">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12">
      <formula>$P$1=2</formula>
    </cfRule>
    <cfRule type="expression" priority="6" dxfId="12">
      <formula>$P$1=3</formula>
    </cfRule>
  </conditionalFormatting>
  <conditionalFormatting sqref="L85:M85">
    <cfRule type="expression" priority="4" dxfId="11">
      <formula>$P$1=3</formula>
    </cfRule>
  </conditionalFormatting>
  <conditionalFormatting sqref="L86:M86">
    <cfRule type="expression" priority="3" dxfId="10">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13">
    <tabColor rgb="FFFFFF00"/>
    <outlinePr summaryBelow="1" summaryRight="1"/>
    <pageSetUpPr/>
  </sheetPr>
  <dimension ref="B2:M132"/>
  <sheetViews>
    <sheetView tabSelected="1" zoomScaleNormal="100" zoomScaleSheetLayoutView="85" workbookViewId="0">
      <selection activeCell="F11" sqref="F11"/>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6"/>
    <col width="17.140625" customWidth="1" style="114" min="7"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2"/>
    <col width="9.140625" customWidth="1" style="114" min="33" max="16384"/>
  </cols>
  <sheetData>
    <row r="1" ht="15" customHeight="1" thickBot="1"/>
    <row r="2" ht="15.95" customHeight="1" thickTop="1">
      <c r="B2" s="108" t="inlineStr">
        <is>
          <t xml:space="preserve">  </t>
        </is>
      </c>
      <c r="C2" s="218" t="inlineStr">
        <is>
          <t>PICQ para Reatores Núcleo de Ar</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109" t="inlineStr">
        <is>
          <t>Referência:</t>
        </is>
      </c>
      <c r="F5" s="224" t="inlineStr"/>
      <c r="G5" s="49" t="n"/>
      <c r="H5" s="53" t="inlineStr">
        <is>
          <t>Item:</t>
        </is>
      </c>
      <c r="I5" s="226" t="inlineStr"/>
      <c r="J5" s="104" t="n"/>
      <c r="K5" s="175" t="n"/>
    </row>
    <row r="6" ht="15.95" customHeight="1">
      <c r="B6" s="50" t="inlineStr">
        <is>
          <t>Aplicação:</t>
        </is>
      </c>
      <c r="C6" s="227" t="inlineStr"/>
      <c r="D6" s="206" t="n"/>
      <c r="E6" s="51" t="inlineStr">
        <is>
          <t>Montagem:</t>
        </is>
      </c>
      <c r="F6" s="227" t="inlineStr"/>
      <c r="G6" s="52" t="n"/>
      <c r="H6" s="53" t="inlineStr">
        <is>
          <t>Quantidade:</t>
        </is>
      </c>
      <c r="I6" s="226" t="inlineStr"/>
      <c r="J6" s="103" t="n"/>
    </row>
    <row r="7" ht="15.95" customHeight="1" thickBot="1">
      <c r="B7" s="54" t="inlineStr">
        <is>
          <t>Tipo:</t>
        </is>
      </c>
      <c r="C7" s="228" t="inlineStr"/>
      <c r="D7" s="229" t="n"/>
      <c r="E7" s="55" t="inlineStr">
        <is>
          <t>Norma:</t>
        </is>
      </c>
      <c r="F7" s="228" t="inlineStr"/>
      <c r="G7" s="90" t="n"/>
      <c r="H7" s="56" t="inlineStr">
        <is>
          <t>Data:</t>
        </is>
      </c>
      <c r="I7" s="102">
        <f>TODAY()</f>
        <v/>
      </c>
      <c r="J7" s="101" t="n"/>
    </row>
    <row r="8" ht="15.95" customHeight="1" thickTop="1">
      <c r="B8" s="41" t="n"/>
      <c r="I8" s="45" t="n"/>
      <c r="K8" s="175" t="n"/>
    </row>
    <row r="9" ht="15.95" customHeight="1">
      <c r="B9" s="230" t="inlineStr">
        <is>
          <t>Dados do Reator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Indutância:</t>
        </is>
      </c>
      <c r="D11" s="88" t="n">
        <v>94.87</v>
      </c>
      <c r="E11" s="119" t="inlineStr">
        <is>
          <t>mH</t>
        </is>
      </c>
      <c r="F11" s="119" t="n"/>
      <c r="G11" s="87" t="inlineStr">
        <is>
          <t>Impedância:</t>
        </is>
      </c>
      <c r="H11" s="88" t="n">
        <v>35.76409260000001</v>
      </c>
      <c r="I11" s="61" t="inlineStr">
        <is>
          <t>Ω</t>
        </is>
      </c>
      <c r="J11" s="100" t="n"/>
      <c r="K11" s="175" t="n"/>
    </row>
    <row r="12" ht="15.95" customHeight="1">
      <c r="B12" s="59" t="n"/>
      <c r="C12" s="87" t="inlineStr">
        <is>
          <t>Corrente Nominal:</t>
        </is>
      </c>
      <c r="D12" s="88" t="inlineStr">
        <is>
          <t>475</t>
        </is>
      </c>
      <c r="E12" s="119" t="inlineStr">
        <is>
          <t>A</t>
        </is>
      </c>
      <c r="F12" s="119" t="n"/>
      <c r="G12" s="87" t="inlineStr">
        <is>
          <t>Perdas a 75°C:</t>
        </is>
      </c>
      <c r="H12" s="88" t="n">
        <v>0.07000000000000001</v>
      </c>
      <c r="I12" s="60" t="inlineStr">
        <is>
          <t>kW</t>
        </is>
      </c>
      <c r="J12" s="119" t="n"/>
      <c r="M12" s="126" t="n"/>
    </row>
    <row r="13" ht="15.95" customHeight="1">
      <c r="B13" s="59" t="n"/>
      <c r="C13" s="87" t="inlineStr">
        <is>
          <t>Tensão Nominal:</t>
        </is>
      </c>
      <c r="D13" s="231" t="inlineStr">
        <is>
          <t>37.95</t>
        </is>
      </c>
      <c r="E13" s="119" t="inlineStr">
        <is>
          <t>kV</t>
        </is>
      </c>
      <c r="F13" s="119" t="n"/>
      <c r="G13" s="87" t="inlineStr">
        <is>
          <t>NBI:</t>
        </is>
      </c>
      <c r="H13" s="111" t="inlineStr">
        <is>
          <t>200</t>
        </is>
      </c>
      <c r="I13" s="60" t="inlineStr">
        <is>
          <t>kVp</t>
        </is>
      </c>
      <c r="J13" s="119" t="n"/>
      <c r="M13" s="126" t="n"/>
    </row>
    <row r="14" ht="15.95" customHeight="1">
      <c r="B14" s="59" t="n"/>
      <c r="C14" s="87" t="inlineStr">
        <is>
          <t>Frequência Nominal:</t>
        </is>
      </c>
      <c r="D14" s="111" t="inlineStr">
        <is>
          <t>60</t>
        </is>
      </c>
      <c r="E14" s="119" t="inlineStr">
        <is>
          <t>Hz</t>
        </is>
      </c>
      <c r="F14" s="119" t="n"/>
      <c r="G14" s="98" t="inlineStr">
        <is>
          <t>Fator Q - Fn:</t>
        </is>
      </c>
      <c r="H14" s="112">
        <f>#REF!</f>
        <v/>
      </c>
      <c r="I14" s="97" t="n"/>
      <c r="J14" s="119" t="n"/>
      <c r="K14" s="175" t="n"/>
    </row>
    <row r="15" ht="15.95" customHeight="1">
      <c r="B15" s="99" t="n"/>
      <c r="C15" s="87" t="inlineStr">
        <is>
          <t>Frequência de Sintonia:</t>
        </is>
      </c>
      <c r="D15" s="231" t="inlineStr"/>
      <c r="E15" s="119" t="inlineStr">
        <is>
          <t>Hz</t>
        </is>
      </c>
      <c r="F15" s="119" t="n"/>
      <c r="G15" s="98" t="inlineStr">
        <is>
          <t>Fator Q - Fs  ≤ :</t>
        </is>
      </c>
      <c r="H15" s="112">
        <f>#REF!</f>
        <v/>
      </c>
      <c r="I15" s="97" t="n"/>
      <c r="J15" s="119" t="n"/>
    </row>
    <row r="16" ht="15.95" customHeight="1">
      <c r="B16" s="59" t="n"/>
      <c r="C16" s="87" t="inlineStr">
        <is>
          <t>Corrente de Curto Circuito:</t>
        </is>
      </c>
      <c r="D16" s="88" t="inlineStr">
        <is>
          <t>1.1</t>
        </is>
      </c>
      <c r="E16" s="119" t="inlineStr">
        <is>
          <t>kA / 1s</t>
        </is>
      </c>
      <c r="F16" s="119" t="n"/>
      <c r="G16" s="87" t="inlineStr">
        <is>
          <t>Corrente de C.C Dinâmica:</t>
        </is>
      </c>
      <c r="H16" s="88" t="inlineStr">
        <is>
          <t>2.81</t>
        </is>
      </c>
      <c r="I16" s="60" t="inlineStr">
        <is>
          <t>kAp</t>
        </is>
      </c>
      <c r="J16" s="119" t="n"/>
      <c r="M16" s="126" t="n"/>
    </row>
    <row r="17" ht="15.95" customHeight="1">
      <c r="B17" s="59" t="n"/>
      <c r="C17" s="87" t="inlineStr">
        <is>
          <t>Ano de Fabricação</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 xml:space="preserve"> PLANO DE INSPEÇÃO E CONTROLE DE QUALIDADE</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Item</t>
        </is>
      </c>
      <c r="C23" s="182" t="inlineStr">
        <is>
          <t xml:space="preserve">Ensaios </t>
        </is>
      </c>
      <c r="D23" s="234" t="n"/>
      <c r="E23" s="234" t="n"/>
      <c r="F23" s="235" t="n"/>
      <c r="G23" s="182" t="inlineStr">
        <is>
          <t xml:space="preserve">Norma </t>
        </is>
      </c>
      <c r="H23" s="235" t="n"/>
      <c r="I23" s="94" t="inlineStr">
        <is>
          <t>Amostragem</t>
        </is>
      </c>
      <c r="M23" s="126" t="n"/>
    </row>
    <row r="24" ht="15.95" customHeight="1">
      <c r="B24" s="93" t="n">
        <v>1</v>
      </c>
      <c r="C24" s="159" t="inlineStr">
        <is>
          <t xml:space="preserve">Ensaios de Rotina </t>
        </is>
      </c>
      <c r="D24" s="234" t="n"/>
      <c r="E24" s="234" t="n"/>
      <c r="F24" s="235" t="n"/>
      <c r="G24" s="236" t="inlineStr"/>
      <c r="H24" s="237" t="n"/>
      <c r="I24" s="173" t="n">
        <v>1</v>
      </c>
      <c r="M24" s="126" t="n"/>
    </row>
    <row r="25" ht="15.95" customHeight="1">
      <c r="B25" s="93" t="inlineStr">
        <is>
          <t>1.1</t>
        </is>
      </c>
      <c r="C25" s="159" t="inlineStr">
        <is>
          <t>Medição da Resistência Ôhmica do Enrolamento</t>
        </is>
      </c>
      <c r="D25" s="234" t="n"/>
      <c r="E25" s="234" t="n"/>
      <c r="F25" s="235" t="n"/>
      <c r="G25" s="215" t="n"/>
      <c r="H25" s="238" t="n"/>
      <c r="I25" s="239" t="n"/>
      <c r="K25" s="175" t="n"/>
    </row>
    <row r="26" ht="15.95" customHeight="1">
      <c r="B26" s="93" t="inlineStr">
        <is>
          <t>1.2</t>
        </is>
      </c>
      <c r="C26" s="159" t="inlineStr">
        <is>
          <t>Medição da Impedância, Indutância</t>
        </is>
      </c>
      <c r="D26" s="234" t="n"/>
      <c r="E26" s="234" t="n"/>
      <c r="F26" s="235" t="n"/>
      <c r="G26" s="215" t="n"/>
      <c r="H26" s="238" t="n"/>
      <c r="I26" s="239" t="n"/>
      <c r="M26" s="126" t="n"/>
    </row>
    <row r="27" ht="15.95" customHeight="1">
      <c r="B27" s="93" t="inlineStr">
        <is>
          <t>1.3</t>
        </is>
      </c>
      <c r="C27" s="159" t="inlineStr">
        <is>
          <t>Perdas e Fator Q</t>
        </is>
      </c>
      <c r="D27" s="234" t="n"/>
      <c r="E27" s="234" t="n"/>
      <c r="F27" s="235" t="n"/>
      <c r="G27" s="215" t="n"/>
      <c r="H27" s="238" t="n"/>
      <c r="I27" s="239" t="n"/>
      <c r="M27" s="126" t="n"/>
    </row>
    <row r="28" ht="15.95" customHeight="1">
      <c r="B28" s="93" t="inlineStr">
        <is>
          <t>1.4</t>
        </is>
      </c>
      <c r="C28" s="159" t="inlineStr">
        <is>
          <t>Sobretensão entre Espiras</t>
        </is>
      </c>
      <c r="D28" s="234" t="n"/>
      <c r="E28" s="234" t="n"/>
      <c r="F28" s="235" t="n"/>
      <c r="G28" s="240" t="n"/>
      <c r="H28" s="241" t="n"/>
      <c r="I28" s="242" t="n"/>
      <c r="K28" s="175" t="n"/>
    </row>
    <row r="29" ht="15.95" customHeight="1">
      <c r="B29" s="92" t="n">
        <v>2</v>
      </c>
      <c r="C29" s="159" t="inlineStr">
        <is>
          <t xml:space="preserve">Visual dimensional </t>
        </is>
      </c>
      <c r="D29" s="234" t="n"/>
      <c r="E29" s="234" t="n"/>
      <c r="F29" s="235" t="n"/>
      <c r="G29" s="159" t="inlineStr">
        <is>
          <t>Conforme desenho</t>
        </is>
      </c>
      <c r="H29" s="235" t="n"/>
      <c r="I29" s="58" t="inlineStr">
        <is>
          <t>1 unidade</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Local dos ensaios: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Elaborado por</t>
        </is>
      </c>
      <c r="D38" s="44" t="n"/>
      <c r="F38" s="44" t="n"/>
      <c r="G38" s="44" t="inlineStr">
        <is>
          <t>Aprovado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7:D7"/>
    <mergeCell ref="C2:I4"/>
    <mergeCell ref="C5:D5"/>
    <mergeCell ref="C6:D6"/>
    <mergeCell ref="K2:K3"/>
    <mergeCell ref="K5:K6"/>
    <mergeCell ref="B9:I9"/>
    <mergeCell ref="H17:I17"/>
    <mergeCell ref="B19:I19"/>
    <mergeCell ref="C23:F23"/>
    <mergeCell ref="G23:H23"/>
    <mergeCell ref="K8:K9"/>
    <mergeCell ref="K11:K12"/>
    <mergeCell ref="K14:K15"/>
    <mergeCell ref="K17:K18"/>
    <mergeCell ref="K20:K23"/>
    <mergeCell ref="C24:F24"/>
    <mergeCell ref="G24:H28"/>
    <mergeCell ref="I24:I28"/>
    <mergeCell ref="C25:F25"/>
    <mergeCell ref="C26:F26"/>
    <mergeCell ref="C27:F27"/>
    <mergeCell ref="C28:F28"/>
    <mergeCell ref="C29:F29"/>
    <mergeCell ref="G29:H29"/>
    <mergeCell ref="B32:I34"/>
    <mergeCell ref="B49:D51"/>
    <mergeCell ref="E49:F51"/>
    <mergeCell ref="G49:I51"/>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3.xml><?xml version="1.0" encoding="utf-8"?>
<worksheet xmlns:r="http://schemas.openxmlformats.org/officeDocument/2006/relationships" xmlns="http://schemas.openxmlformats.org/spreadsheetml/2006/main">
  <sheetPr codeName="Planilha14">
    <tabColor rgb="FFFFFF00"/>
    <outlinePr summaryBelow="1" summaryRight="1"/>
    <pageSetUpPr/>
  </sheetPr>
  <dimension ref="B2:M132"/>
  <sheetViews>
    <sheetView zoomScaleNormal="100" zoomScaleSheetLayoutView="85" workbookViewId="0">
      <selection activeCell="K1" sqref="K1:AE1048576"/>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32"/>
    <col width="9.140625" customWidth="1" style="114" min="33" max="16384"/>
  </cols>
  <sheetData>
    <row r="1" ht="15" customHeight="1" thickBot="1"/>
    <row r="2" ht="15.95" customHeight="1" thickTop="1">
      <c r="B2" s="108" t="inlineStr">
        <is>
          <t xml:space="preserve">  </t>
        </is>
      </c>
      <c r="C2" s="218" t="inlineStr">
        <is>
          <t>PICC Reactor de Núcleo de Aire</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t="inlineStr">
        <is>
          <t>Cliente:</t>
        </is>
      </c>
      <c r="C5" s="224" t="inlineStr"/>
      <c r="D5" s="225" t="n"/>
      <c r="E5" s="48" t="inlineStr">
        <is>
          <t>Referencia:</t>
        </is>
      </c>
      <c r="F5" s="224" t="inlineStr"/>
      <c r="G5" s="49" t="n"/>
      <c r="H5" s="53" t="inlineStr">
        <is>
          <t>Item:</t>
        </is>
      </c>
      <c r="I5" s="226" t="inlineStr"/>
      <c r="J5" s="104" t="n"/>
      <c r="K5" s="175" t="n"/>
    </row>
    <row r="6" ht="15.95" customHeight="1">
      <c r="B6" s="50" t="inlineStr">
        <is>
          <t>Aplicación</t>
        </is>
      </c>
      <c r="C6" s="227" t="inlineStr"/>
      <c r="D6" s="206" t="n"/>
      <c r="E6" s="51" t="inlineStr">
        <is>
          <t>Montaje:</t>
        </is>
      </c>
      <c r="F6" s="227" t="inlineStr"/>
      <c r="G6" s="52" t="n"/>
      <c r="H6" s="53" t="inlineStr">
        <is>
          <t>Cantidad:</t>
        </is>
      </c>
      <c r="I6" s="226" t="inlineStr"/>
      <c r="J6" s="103" t="n"/>
    </row>
    <row r="7" ht="15.95" customHeight="1" thickBot="1">
      <c r="B7" s="54" t="inlineStr">
        <is>
          <t>Tipo:</t>
        </is>
      </c>
      <c r="C7" s="228" t="inlineStr"/>
      <c r="D7" s="229" t="n"/>
      <c r="E7" s="55" t="inlineStr">
        <is>
          <t>Estándar:</t>
        </is>
      </c>
      <c r="F7" s="228" t="inlineStr"/>
      <c r="G7" s="90" t="n"/>
      <c r="H7" s="56" t="inlineStr">
        <is>
          <t>Fecha:</t>
        </is>
      </c>
      <c r="I7" s="102">
        <f>TODAY()</f>
        <v/>
      </c>
      <c r="J7" s="101" t="n"/>
    </row>
    <row r="8" ht="15.95" customHeight="1" thickTop="1">
      <c r="B8" s="41" t="n"/>
      <c r="I8" s="45" t="n"/>
      <c r="K8" s="175" t="n"/>
    </row>
    <row r="9" ht="15.95" customHeight="1">
      <c r="B9" s="230" t="inlineStr">
        <is>
          <t>Datos del Reactor</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inductancia</t>
        </is>
      </c>
      <c r="D11" s="88" t="n">
        <v>94.87</v>
      </c>
      <c r="E11" s="119" t="inlineStr">
        <is>
          <t>mH</t>
        </is>
      </c>
      <c r="F11" s="119" t="n"/>
      <c r="G11" s="87" t="inlineStr">
        <is>
          <t>Impedancia:</t>
        </is>
      </c>
      <c r="H11" s="88" t="n">
        <v>35.76409260000001</v>
      </c>
      <c r="I11" s="61" t="inlineStr">
        <is>
          <t>Ω</t>
        </is>
      </c>
      <c r="J11" s="100" t="n"/>
      <c r="K11" s="175" t="n"/>
    </row>
    <row r="12" ht="15.95" customHeight="1">
      <c r="B12" s="59" t="n"/>
      <c r="C12" s="87" t="inlineStr">
        <is>
          <t>Corriente nominal:</t>
        </is>
      </c>
      <c r="D12" s="88" t="inlineStr">
        <is>
          <t>475</t>
        </is>
      </c>
      <c r="E12" s="119" t="inlineStr">
        <is>
          <t>A</t>
        </is>
      </c>
      <c r="F12" s="119" t="n"/>
      <c r="G12" s="87" t="inlineStr">
        <is>
          <t>Pérdidas a 75 ° C - En:</t>
        </is>
      </c>
      <c r="H12" s="88" t="n">
        <v>0.07000000000000001</v>
      </c>
      <c r="I12" s="60" t="inlineStr">
        <is>
          <t>kW</t>
        </is>
      </c>
      <c r="J12" s="119" t="n"/>
      <c r="M12" s="126" t="n"/>
    </row>
    <row r="13" ht="15.95" customHeight="1">
      <c r="B13" s="59" t="n"/>
      <c r="C13" s="87" t="inlineStr">
        <is>
          <t>Voltaje nominal:</t>
        </is>
      </c>
      <c r="D13" s="231" t="inlineStr">
        <is>
          <t>37.95</t>
        </is>
      </c>
      <c r="E13" s="119" t="inlineStr">
        <is>
          <t>kV</t>
        </is>
      </c>
      <c r="F13" s="119" t="n"/>
      <c r="G13" s="87" t="inlineStr">
        <is>
          <t>BIL</t>
        </is>
      </c>
      <c r="H13" s="111" t="inlineStr">
        <is>
          <t>200</t>
        </is>
      </c>
      <c r="I13" s="60" t="inlineStr">
        <is>
          <t>kVp</t>
        </is>
      </c>
      <c r="J13" s="119" t="n"/>
      <c r="M13" s="126" t="n"/>
    </row>
    <row r="14" ht="15.95" customHeight="1">
      <c r="B14" s="59" t="n"/>
      <c r="C14" s="87" t="inlineStr">
        <is>
          <t>Frecuencia nominal:</t>
        </is>
      </c>
      <c r="D14" s="111" t="inlineStr">
        <is>
          <t>60</t>
        </is>
      </c>
      <c r="E14" s="119" t="inlineStr">
        <is>
          <t>Hz</t>
        </is>
      </c>
      <c r="F14" s="119" t="n"/>
      <c r="G14" s="98" t="inlineStr">
        <is>
          <t>Factor Q - Fn:</t>
        </is>
      </c>
      <c r="H14" s="112">
        <f>#REF!</f>
        <v/>
      </c>
      <c r="I14" s="97" t="n"/>
      <c r="J14" s="119" t="n"/>
      <c r="K14" s="175" t="n"/>
    </row>
    <row r="15" ht="15.95" customHeight="1">
      <c r="B15" s="59" t="n"/>
      <c r="C15" s="87" t="inlineStr">
        <is>
          <t>Frecuencia de Sintonia:</t>
        </is>
      </c>
      <c r="D15" s="231" t="inlineStr"/>
      <c r="E15" s="119" t="inlineStr">
        <is>
          <t>Hz</t>
        </is>
      </c>
      <c r="F15" s="119" t="n"/>
      <c r="G15" s="98" t="inlineStr">
        <is>
          <t>Factor Q - Fs:</t>
        </is>
      </c>
      <c r="H15" s="112">
        <f>#REF!</f>
        <v/>
      </c>
      <c r="I15" s="97" t="n"/>
      <c r="J15" s="119" t="n"/>
    </row>
    <row r="16" ht="15.95" customHeight="1">
      <c r="B16" s="59" t="n"/>
      <c r="C16" s="87" t="inlineStr">
        <is>
          <t>Corriente de cortocircuito:</t>
        </is>
      </c>
      <c r="D16" s="88" t="inlineStr">
        <is>
          <t>1.1</t>
        </is>
      </c>
      <c r="E16" s="119" t="inlineStr">
        <is>
          <t>kA / 1s</t>
        </is>
      </c>
      <c r="F16" s="119" t="n"/>
      <c r="G16" s="87" t="inlineStr">
        <is>
          <t>Corriente CC dinámica:</t>
        </is>
      </c>
      <c r="H16" s="88" t="inlineStr">
        <is>
          <t>2.81</t>
        </is>
      </c>
      <c r="I16" s="60" t="inlineStr">
        <is>
          <t>kAp</t>
        </is>
      </c>
      <c r="J16" s="119" t="n"/>
      <c r="M16" s="126" t="n"/>
    </row>
    <row r="17" ht="15.95" customHeight="1">
      <c r="B17" s="59" t="n"/>
      <c r="C17" s="87" t="inlineStr">
        <is>
          <t>Año de fabricación</t>
        </is>
      </c>
      <c r="D17" s="119">
        <f>YEAR(TODAY())</f>
        <v/>
      </c>
      <c r="E17" s="119" t="n"/>
      <c r="F17" s="119" t="n"/>
      <c r="G17" s="87" t="n"/>
      <c r="H17" s="247" t="n"/>
      <c r="I17" s="221" t="n"/>
      <c r="J17" s="113" t="n"/>
      <c r="K17" s="175" t="n"/>
    </row>
    <row r="18" ht="15.95" customHeight="1">
      <c r="B18" s="41" t="n"/>
      <c r="I18" s="45" t="n"/>
      <c r="M18" s="126" t="n"/>
    </row>
    <row r="19" ht="15.95" customHeight="1">
      <c r="B19" s="233" t="inlineStr">
        <is>
          <t>PLAN DE INSPECCIÓN Y CONTROL DE CALIDAD</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57" t="inlineStr">
        <is>
          <t>Ítem</t>
        </is>
      </c>
      <c r="C23" s="182" t="inlineStr">
        <is>
          <t>Ensayo</t>
        </is>
      </c>
      <c r="D23" s="234" t="n"/>
      <c r="E23" s="234" t="n"/>
      <c r="F23" s="235" t="n"/>
      <c r="G23" s="182" t="inlineStr">
        <is>
          <t>Estándar</t>
        </is>
      </c>
      <c r="H23" s="235" t="n"/>
      <c r="I23" s="94" t="inlineStr">
        <is>
          <t>Muestreo</t>
        </is>
      </c>
      <c r="M23" s="126" t="n"/>
    </row>
    <row r="24" ht="15.95" customHeight="1">
      <c r="B24" s="93" t="n">
        <v>1</v>
      </c>
      <c r="C24" s="159" t="inlineStr">
        <is>
          <t xml:space="preserve">Pruebas de rutina </t>
        </is>
      </c>
      <c r="D24" s="234" t="n"/>
      <c r="E24" s="234" t="n"/>
      <c r="F24" s="235" t="n"/>
      <c r="G24" s="236" t="inlineStr"/>
      <c r="H24" s="237" t="n"/>
      <c r="I24" s="173" t="n">
        <v>1</v>
      </c>
      <c r="M24" s="126" t="n"/>
    </row>
    <row r="25" ht="15.95" customHeight="1">
      <c r="B25" s="93" t="inlineStr">
        <is>
          <t>1.1</t>
        </is>
      </c>
      <c r="C25" s="159" t="inlineStr">
        <is>
          <t>Medición de resistencia óhmica de bobinado</t>
        </is>
      </c>
      <c r="D25" s="234" t="n"/>
      <c r="E25" s="234" t="n"/>
      <c r="F25" s="235" t="n"/>
      <c r="G25" s="215" t="n"/>
      <c r="H25" s="238" t="n"/>
      <c r="I25" s="239" t="n"/>
      <c r="K25" s="175" t="n"/>
    </row>
    <row r="26" ht="15.95" customHeight="1">
      <c r="B26" s="93" t="inlineStr">
        <is>
          <t>1.2</t>
        </is>
      </c>
      <c r="C26" s="159" t="inlineStr">
        <is>
          <t>Impedancia, medición de inductancia</t>
        </is>
      </c>
      <c r="D26" s="234" t="n"/>
      <c r="E26" s="234" t="n"/>
      <c r="F26" s="235" t="n"/>
      <c r="G26" s="215" t="n"/>
      <c r="H26" s="238" t="n"/>
      <c r="I26" s="239" t="n"/>
      <c r="M26" s="126" t="n"/>
    </row>
    <row r="27" ht="15.95" customHeight="1">
      <c r="B27" s="93" t="inlineStr">
        <is>
          <t>1.3</t>
        </is>
      </c>
      <c r="C27" s="159" t="inlineStr">
        <is>
          <t>Pérdidas y factor Q</t>
        </is>
      </c>
      <c r="D27" s="234" t="n"/>
      <c r="E27" s="234" t="n"/>
      <c r="F27" s="235" t="n"/>
      <c r="G27" s="215" t="n"/>
      <c r="H27" s="238" t="n"/>
      <c r="I27" s="239" t="n"/>
      <c r="M27" s="126" t="n"/>
    </row>
    <row r="28" ht="15.95" customHeight="1">
      <c r="B28" s="93" t="inlineStr">
        <is>
          <t>1.4</t>
        </is>
      </c>
      <c r="C28" s="159" t="inlineStr">
        <is>
          <t>Sobretensión entre vueltas</t>
        </is>
      </c>
      <c r="D28" s="234" t="n"/>
      <c r="E28" s="234" t="n"/>
      <c r="F28" s="235" t="n"/>
      <c r="G28" s="240" t="n"/>
      <c r="H28" s="241" t="n"/>
      <c r="I28" s="242" t="n"/>
      <c r="K28" s="175" t="n"/>
    </row>
    <row r="29" ht="15.95" customHeight="1">
      <c r="B29" s="92" t="n">
        <v>2</v>
      </c>
      <c r="C29" s="159" t="inlineStr">
        <is>
          <t>Visual y dimensional</t>
        </is>
      </c>
      <c r="D29" s="234" t="n"/>
      <c r="E29" s="234" t="n"/>
      <c r="F29" s="235" t="n"/>
      <c r="G29" s="159" t="inlineStr">
        <is>
          <t>Según el dibujo</t>
        </is>
      </c>
      <c r="H29" s="235" t="n"/>
      <c r="I29" s="58" t="inlineStr">
        <is>
          <t>1 unidad</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Lugar de prueba: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89" t="inlineStr">
        <is>
          <t xml:space="preserve">Preparado por </t>
        </is>
      </c>
      <c r="D38" s="44" t="n"/>
      <c r="F38" s="44" t="n"/>
      <c r="G38" s="44" t="inlineStr">
        <is>
          <t>Aprobado por</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row r="58">
      <c r="K58" s="175" t="n"/>
    </row>
    <row r="59"/>
    <row r="61">
      <c r="K61" s="175" t="n"/>
    </row>
    <row r="62"/>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1:K62"/>
    <mergeCell ref="K64:K132"/>
    <mergeCell ref="K42:K43"/>
    <mergeCell ref="K45:K46"/>
    <mergeCell ref="K48:K53"/>
    <mergeCell ref="K55:K56"/>
    <mergeCell ref="K58:K59"/>
    <mergeCell ref="K25:K26"/>
    <mergeCell ref="K28:K29"/>
    <mergeCell ref="K31:K32"/>
    <mergeCell ref="K34:K37"/>
    <mergeCell ref="K39:K40"/>
    <mergeCell ref="C29:F29"/>
    <mergeCell ref="G29:H29"/>
    <mergeCell ref="B32:I34"/>
    <mergeCell ref="B49:D51"/>
    <mergeCell ref="E49:F51"/>
    <mergeCell ref="G49:I51"/>
    <mergeCell ref="C24:F24"/>
    <mergeCell ref="G24:H28"/>
    <mergeCell ref="I24:I28"/>
    <mergeCell ref="C25:F25"/>
    <mergeCell ref="C26:F26"/>
    <mergeCell ref="C27:F27"/>
    <mergeCell ref="C28:F28"/>
    <mergeCell ref="B9:I9"/>
    <mergeCell ref="H17:I17"/>
    <mergeCell ref="B19:I19"/>
    <mergeCell ref="C23:F23"/>
    <mergeCell ref="G23:H23"/>
    <mergeCell ref="K8:K9"/>
    <mergeCell ref="K11:K12"/>
    <mergeCell ref="K14:K15"/>
    <mergeCell ref="K17:K18"/>
    <mergeCell ref="K20:K23"/>
    <mergeCell ref="C7:D7"/>
    <mergeCell ref="C2:I4"/>
    <mergeCell ref="C5:D5"/>
    <mergeCell ref="C6:D6"/>
    <mergeCell ref="K2:K3"/>
    <mergeCell ref="K5:K6"/>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xl/worksheets/sheet4.xml><?xml version="1.0" encoding="utf-8"?>
<worksheet xmlns:r="http://schemas.openxmlformats.org/officeDocument/2006/relationships" xmlns="http://schemas.openxmlformats.org/spreadsheetml/2006/main">
  <sheetPr codeName="Planilha15">
    <tabColor rgb="FFFFFF00"/>
    <outlinePr summaryBelow="1" summaryRight="1"/>
    <pageSetUpPr/>
  </sheetPr>
  <dimension ref="B2:M132"/>
  <sheetViews>
    <sheetView zoomScaleNormal="100" zoomScaleSheetLayoutView="85" workbookViewId="0">
      <selection activeCell="E13" sqref="E13"/>
    </sheetView>
  </sheetViews>
  <sheetFormatPr baseColWidth="8" defaultColWidth="9.140625" defaultRowHeight="14.25"/>
  <cols>
    <col width="9.140625" customWidth="1" style="114" min="1" max="1"/>
    <col width="15.7109375" customWidth="1" style="114" min="2" max="4"/>
    <col width="14" customWidth="1" style="114" min="5" max="5"/>
    <col width="15.7109375" customWidth="1" style="114" min="6" max="7"/>
    <col width="14.28515625" customWidth="1" style="114" min="8" max="8"/>
    <col width="17.140625" customWidth="1" style="114" min="9" max="9"/>
    <col width="7.7109375" customWidth="1" style="114" min="10" max="10"/>
    <col width="17.42578125" customWidth="1" style="175" min="11" max="11"/>
    <col width="39.85546875" bestFit="1" customWidth="1" style="175" min="12" max="12"/>
    <col width="37.5703125" bestFit="1" customWidth="1" style="175" min="13" max="13"/>
    <col width="35.7109375" bestFit="1" customWidth="1" style="175" min="14" max="14"/>
    <col width="43.5703125" bestFit="1" customWidth="1" style="175" min="15" max="15"/>
    <col width="33.85546875" bestFit="1" customWidth="1" style="175" min="16" max="16"/>
    <col width="37.85546875" bestFit="1" customWidth="1" style="175" min="17" max="17"/>
    <col width="42.42578125" bestFit="1" customWidth="1" style="175" min="18" max="18"/>
    <col width="33.85546875" bestFit="1" customWidth="1" style="175" min="19" max="19"/>
    <col width="42.28515625" bestFit="1" customWidth="1" style="175" min="20" max="20"/>
    <col width="41.7109375" bestFit="1" customWidth="1" style="175" min="21" max="21"/>
    <col width="45.28515625" bestFit="1" customWidth="1" style="175" min="22" max="22"/>
    <col width="42.42578125" bestFit="1" customWidth="1" style="175" min="23" max="23"/>
    <col width="15.140625" bestFit="1" customWidth="1" style="175" min="24" max="24"/>
    <col width="24" bestFit="1" customWidth="1" style="175" min="25" max="25"/>
    <col width="23.28515625" customWidth="1" style="175" min="26" max="26"/>
    <col width="20.85546875" bestFit="1" customWidth="1" style="175" min="27" max="27"/>
    <col width="25.7109375" bestFit="1" customWidth="1" style="175" min="28" max="28"/>
    <col width="12.5703125" bestFit="1" customWidth="1" style="175" min="29" max="29"/>
    <col width="9.140625" customWidth="1" style="175" min="30" max="31"/>
    <col width="9.140625" customWidth="1" style="114" min="32" max="16384"/>
  </cols>
  <sheetData>
    <row r="1" ht="15" customHeight="1" thickBot="1"/>
    <row r="2" ht="15.95" customHeight="1" thickTop="1">
      <c r="B2" s="108" t="inlineStr">
        <is>
          <t xml:space="preserve">  </t>
        </is>
      </c>
      <c r="C2" s="248" t="inlineStr">
        <is>
          <t>PICQ for Air Core Reactors</t>
        </is>
      </c>
      <c r="D2" s="219" t="n"/>
      <c r="E2" s="219" t="n"/>
      <c r="F2" s="219" t="n"/>
      <c r="G2" s="219" t="n"/>
      <c r="H2" s="219" t="n"/>
      <c r="I2" s="220" t="n"/>
      <c r="J2" s="105" t="n"/>
      <c r="K2" s="175" t="n"/>
    </row>
    <row r="3" ht="15.95" customHeight="1">
      <c r="B3" s="107" t="n"/>
      <c r="I3" s="221" t="n"/>
      <c r="J3" s="105" t="n"/>
    </row>
    <row r="4" ht="15.95" customHeight="1" thickBot="1">
      <c r="B4" s="106" t="n"/>
      <c r="C4" s="222" t="n"/>
      <c r="D4" s="222" t="n"/>
      <c r="E4" s="222" t="n"/>
      <c r="F4" s="222" t="n"/>
      <c r="G4" s="222" t="n"/>
      <c r="H4" s="222" t="n"/>
      <c r="I4" s="223" t="n"/>
      <c r="J4" s="105" t="n"/>
    </row>
    <row r="5" ht="15.95" customHeight="1" thickTop="1">
      <c r="B5" s="47">
        <f>IF(FK="Português","Cliente:",IF(FK="Espanhol","Cliente:","Client:"))</f>
        <v/>
      </c>
      <c r="C5" s="224" t="inlineStr"/>
      <c r="D5" s="225" t="n"/>
      <c r="E5" s="109" t="inlineStr">
        <is>
          <t>Reference</t>
        </is>
      </c>
      <c r="F5" s="224" t="inlineStr"/>
      <c r="G5" s="49" t="n"/>
      <c r="H5" s="53" t="inlineStr">
        <is>
          <t>Item:</t>
        </is>
      </c>
      <c r="I5" s="226" t="inlineStr"/>
      <c r="J5" s="104" t="n"/>
      <c r="K5" s="175" t="n"/>
    </row>
    <row r="6" ht="15.95" customHeight="1">
      <c r="B6" s="50">
        <f>IF(FK="Português","Aplicação:",IF(FK="Espanhol","Aplicación","Application:"))</f>
        <v/>
      </c>
      <c r="C6" s="227" t="inlineStr"/>
      <c r="D6" s="206" t="n"/>
      <c r="E6" s="51" t="inlineStr">
        <is>
          <t>Mounting:</t>
        </is>
      </c>
      <c r="F6" s="227" t="inlineStr"/>
      <c r="G6" s="52" t="n"/>
      <c r="H6" s="53" t="inlineStr">
        <is>
          <t>Amount:</t>
        </is>
      </c>
      <c r="I6" s="226" t="inlineStr"/>
      <c r="J6" s="103" t="n"/>
    </row>
    <row r="7" ht="15.95" customHeight="1" thickBot="1">
      <c r="B7" s="54" t="inlineStr">
        <is>
          <t>Type:</t>
        </is>
      </c>
      <c r="C7" s="228" t="inlineStr"/>
      <c r="D7" s="229" t="n"/>
      <c r="E7" s="55" t="inlineStr">
        <is>
          <t>Standard:</t>
        </is>
      </c>
      <c r="F7" s="228" t="inlineStr"/>
      <c r="G7" s="90" t="n"/>
      <c r="H7" s="56" t="inlineStr">
        <is>
          <t>Date:</t>
        </is>
      </c>
      <c r="I7" s="102">
        <f>TODAY()</f>
        <v/>
      </c>
      <c r="J7" s="101" t="n"/>
    </row>
    <row r="8" ht="15.95" customHeight="1" thickTop="1">
      <c r="B8" s="41" t="n"/>
      <c r="I8" s="45" t="n"/>
      <c r="K8" s="175" t="n"/>
    </row>
    <row r="9" ht="15.95" customHeight="1">
      <c r="B9" s="233" t="inlineStr">
        <is>
          <t>REACTOR DATA</t>
        </is>
      </c>
      <c r="I9" s="221" t="n"/>
      <c r="J9" s="86" t="n"/>
      <c r="M9" s="126" t="n"/>
    </row>
    <row r="10" ht="15.95" customHeight="1">
      <c r="B10" s="59" t="n"/>
      <c r="C10" s="119" t="n"/>
      <c r="D10" s="119" t="n"/>
      <c r="E10" s="119" t="n"/>
      <c r="F10" s="119" t="n"/>
      <c r="G10" s="119" t="n"/>
      <c r="H10" s="119" t="n"/>
      <c r="I10" s="60" t="n"/>
      <c r="J10" s="119" t="n"/>
      <c r="M10" s="126" t="n"/>
    </row>
    <row r="11" ht="15.95" customHeight="1">
      <c r="B11" s="59" t="n"/>
      <c r="C11" s="87" t="inlineStr">
        <is>
          <t>Inductance:</t>
        </is>
      </c>
      <c r="D11" s="88" t="n">
        <v>94.87</v>
      </c>
      <c r="E11" s="119" t="inlineStr">
        <is>
          <t>mH</t>
        </is>
      </c>
      <c r="F11" s="119" t="n"/>
      <c r="G11" s="87" t="inlineStr">
        <is>
          <t>Impedance:</t>
        </is>
      </c>
      <c r="H11" s="88" t="n">
        <v>35.76409260000001</v>
      </c>
      <c r="I11" s="61" t="inlineStr">
        <is>
          <t>Ω</t>
        </is>
      </c>
      <c r="J11" s="100" t="n"/>
      <c r="K11" s="175" t="n"/>
    </row>
    <row r="12" ht="15.95" customHeight="1">
      <c r="B12" s="59" t="n"/>
      <c r="C12" s="87" t="inlineStr">
        <is>
          <t>Nominal chain:</t>
        </is>
      </c>
      <c r="D12" s="88" t="inlineStr">
        <is>
          <t>475</t>
        </is>
      </c>
      <c r="E12" s="119" t="inlineStr">
        <is>
          <t>A</t>
        </is>
      </c>
      <c r="F12" s="119" t="n"/>
      <c r="G12" s="87" t="inlineStr">
        <is>
          <t>Losses at 75°C:</t>
        </is>
      </c>
      <c r="H12" s="88" t="n">
        <v>0.07000000000000001</v>
      </c>
      <c r="I12" s="60" t="inlineStr">
        <is>
          <t>kW</t>
        </is>
      </c>
      <c r="J12" s="119" t="n"/>
      <c r="M12" s="126" t="n"/>
    </row>
    <row r="13" ht="15.95" customHeight="1">
      <c r="B13" s="59" t="n"/>
      <c r="C13" s="87" t="inlineStr">
        <is>
          <t>Rated voltage:</t>
        </is>
      </c>
      <c r="D13" s="231" t="inlineStr">
        <is>
          <t>37.95</t>
        </is>
      </c>
      <c r="E13" s="119" t="inlineStr">
        <is>
          <t>kV</t>
        </is>
      </c>
      <c r="F13" s="119" t="n"/>
      <c r="G13" s="87" t="inlineStr">
        <is>
          <t>BIL:</t>
        </is>
      </c>
      <c r="H13" s="111" t="inlineStr">
        <is>
          <t>200</t>
        </is>
      </c>
      <c r="I13" s="60" t="inlineStr">
        <is>
          <t>kVp</t>
        </is>
      </c>
      <c r="J13" s="119" t="n"/>
      <c r="M13" s="126" t="n"/>
    </row>
    <row r="14" ht="15.95" customHeight="1">
      <c r="B14" s="59" t="n"/>
      <c r="C14" s="87" t="inlineStr">
        <is>
          <t>Nominal frequency:</t>
        </is>
      </c>
      <c r="D14" s="111" t="inlineStr">
        <is>
          <t>60</t>
        </is>
      </c>
      <c r="E14" s="119" t="inlineStr">
        <is>
          <t>Hz</t>
        </is>
      </c>
      <c r="F14" s="119" t="n"/>
      <c r="G14" s="87" t="n"/>
      <c r="H14" s="112">
        <f>#REF!</f>
        <v/>
      </c>
      <c r="I14" s="97" t="n"/>
      <c r="J14" s="119" t="n"/>
      <c r="K14" s="175" t="n"/>
    </row>
    <row r="15" ht="15.95" customHeight="1">
      <c r="B15" s="99" t="n"/>
      <c r="C15" s="87" t="inlineStr">
        <is>
          <t xml:space="preserve"> Tuning Frequency:</t>
        </is>
      </c>
      <c r="D15" s="231" t="inlineStr"/>
      <c r="E15" s="119" t="inlineStr">
        <is>
          <t>Hz</t>
        </is>
      </c>
      <c r="F15" s="119" t="n"/>
      <c r="G15" s="87" t="n"/>
      <c r="H15" s="112">
        <f>#REF!</f>
        <v/>
      </c>
      <c r="I15" s="97" t="n"/>
      <c r="J15" s="119" t="n"/>
    </row>
    <row r="16" ht="15.95" customHeight="1">
      <c r="B16" s="59" t="n"/>
      <c r="C16" s="87" t="inlineStr">
        <is>
          <t>Short Circuit Current:</t>
        </is>
      </c>
      <c r="D16" s="88" t="inlineStr">
        <is>
          <t>1.1</t>
        </is>
      </c>
      <c r="E16" s="119" t="inlineStr">
        <is>
          <t>kA / 1s</t>
        </is>
      </c>
      <c r="F16" s="119" t="n"/>
      <c r="G16" s="87" t="inlineStr">
        <is>
          <t>Dynamic Short Circuit Current:</t>
        </is>
      </c>
      <c r="H16" s="88" t="inlineStr">
        <is>
          <t>2.81</t>
        </is>
      </c>
      <c r="I16" s="60" t="inlineStr">
        <is>
          <t>kAp</t>
        </is>
      </c>
      <c r="J16" s="119" t="n"/>
      <c r="M16" s="126" t="n"/>
    </row>
    <row r="17" ht="15.95" customHeight="1">
      <c r="B17" s="59" t="n"/>
      <c r="C17" s="87" t="inlineStr">
        <is>
          <t>Year of manufacture:</t>
        </is>
      </c>
      <c r="D17" s="119">
        <f>YEAR(TODAY())</f>
        <v/>
      </c>
      <c r="E17" s="119" t="n"/>
      <c r="F17" s="119" t="n"/>
      <c r="G17" s="98" t="inlineStr">
        <is>
          <t>Número de série:</t>
        </is>
      </c>
      <c r="H17" s="232">
        <f>#REF!</f>
        <v/>
      </c>
      <c r="I17" s="221" t="n"/>
      <c r="J17" s="113" t="n"/>
      <c r="K17" s="175" t="n"/>
    </row>
    <row r="18" ht="15.95" customHeight="1">
      <c r="B18" s="41" t="n"/>
      <c r="I18" s="45" t="n"/>
      <c r="M18" s="126" t="n"/>
    </row>
    <row r="19" ht="15.95" customHeight="1">
      <c r="B19" s="233" t="inlineStr">
        <is>
          <t>INSPECTION AND QUALITY CONTROL PLAN</t>
        </is>
      </c>
      <c r="I19" s="221" t="n"/>
      <c r="J19" s="86" t="n"/>
      <c r="M19" s="126" t="n"/>
    </row>
    <row r="20" ht="15.95" customHeight="1">
      <c r="B20" s="91" t="n"/>
      <c r="C20" s="44" t="n"/>
      <c r="D20" s="44" t="n"/>
      <c r="E20" s="44" t="n"/>
      <c r="F20" s="44" t="n"/>
      <c r="G20" s="44" t="n"/>
      <c r="H20" s="44" t="n"/>
      <c r="I20" s="46" t="n"/>
      <c r="K20" s="175" t="n"/>
    </row>
    <row r="21" ht="15.95" customHeight="1">
      <c r="B21" s="91" t="n"/>
      <c r="C21" s="44" t="n"/>
      <c r="D21" s="44" t="n"/>
      <c r="E21" s="44" t="n"/>
      <c r="F21" s="44" t="n"/>
      <c r="G21" s="44" t="n"/>
      <c r="H21" s="44" t="n"/>
      <c r="I21" s="46" t="n"/>
      <c r="M21" s="126" t="n"/>
    </row>
    <row r="22" ht="15.95" customHeight="1">
      <c r="B22" s="91" t="n"/>
      <c r="C22" s="44" t="n"/>
      <c r="D22" s="44" t="n"/>
      <c r="E22" s="44" t="n"/>
      <c r="F22" s="44" t="n"/>
      <c r="G22" s="44" t="n"/>
      <c r="H22" s="44" t="n"/>
      <c r="I22" s="46" t="n"/>
    </row>
    <row r="23" ht="15.95" customHeight="1">
      <c r="B23" s="123" t="inlineStr">
        <is>
          <t>Item</t>
        </is>
      </c>
      <c r="C23" s="182" t="inlineStr">
        <is>
          <t>Tests</t>
        </is>
      </c>
      <c r="D23" s="234" t="n"/>
      <c r="E23" s="234" t="n"/>
      <c r="F23" s="235" t="n"/>
      <c r="G23" s="182" t="inlineStr">
        <is>
          <t>Standard</t>
        </is>
      </c>
      <c r="H23" s="235" t="n"/>
      <c r="I23" s="94" t="inlineStr">
        <is>
          <t>Sampling</t>
        </is>
      </c>
      <c r="M23" s="126" t="n"/>
    </row>
    <row r="24" ht="15.95" customHeight="1">
      <c r="B24" s="124" t="n">
        <v>1</v>
      </c>
      <c r="C24" s="159" t="inlineStr">
        <is>
          <t>Routine Tests</t>
        </is>
      </c>
      <c r="D24" s="234" t="n"/>
      <c r="E24" s="234" t="n"/>
      <c r="F24" s="235" t="n"/>
      <c r="G24" s="236" t="inlineStr"/>
      <c r="H24" s="237" t="n"/>
      <c r="I24" s="173" t="n">
        <v>1</v>
      </c>
      <c r="M24" s="126" t="n"/>
    </row>
    <row r="25" ht="15.95" customHeight="1">
      <c r="B25" s="124" t="inlineStr">
        <is>
          <t>1.1</t>
        </is>
      </c>
      <c r="C25" s="159" t="inlineStr">
        <is>
          <t>Winding Ohmic Resistance Measurement</t>
        </is>
      </c>
      <c r="D25" s="234" t="n"/>
      <c r="E25" s="234" t="n"/>
      <c r="F25" s="235" t="n"/>
      <c r="G25" s="215" t="n"/>
      <c r="H25" s="238" t="n"/>
      <c r="I25" s="239" t="n"/>
      <c r="K25" s="175" t="n"/>
    </row>
    <row r="26" ht="15.95" customHeight="1">
      <c r="B26" s="124" t="inlineStr">
        <is>
          <t>1.2</t>
        </is>
      </c>
      <c r="C26" s="159" t="inlineStr">
        <is>
          <t>Impedance Measurement, Inductance</t>
        </is>
      </c>
      <c r="D26" s="234" t="n"/>
      <c r="E26" s="234" t="n"/>
      <c r="F26" s="235" t="n"/>
      <c r="G26" s="215" t="n"/>
      <c r="H26" s="238" t="n"/>
      <c r="I26" s="239" t="n"/>
      <c r="M26" s="126" t="n"/>
    </row>
    <row r="27" ht="15.95" customHeight="1">
      <c r="B27" s="124" t="inlineStr">
        <is>
          <t>1.3</t>
        </is>
      </c>
      <c r="C27" s="159" t="inlineStr">
        <is>
          <t>Losses and Q Factor</t>
        </is>
      </c>
      <c r="D27" s="234" t="n"/>
      <c r="E27" s="234" t="n"/>
      <c r="F27" s="235" t="n"/>
      <c r="G27" s="215" t="n"/>
      <c r="H27" s="238" t="n"/>
      <c r="I27" s="239" t="n"/>
      <c r="M27" s="126" t="n"/>
    </row>
    <row r="28" ht="15.95" customHeight="1">
      <c r="B28" s="124" t="inlineStr">
        <is>
          <t>1.4</t>
        </is>
      </c>
      <c r="C28" s="159" t="inlineStr">
        <is>
          <t>Overvoltage between turns</t>
        </is>
      </c>
      <c r="D28" s="234" t="n"/>
      <c r="E28" s="234" t="n"/>
      <c r="F28" s="235" t="n"/>
      <c r="G28" s="240" t="n"/>
      <c r="H28" s="241" t="n"/>
      <c r="I28" s="242" t="n"/>
      <c r="K28" s="175" t="n"/>
    </row>
    <row r="29" ht="15.95" customHeight="1">
      <c r="B29" s="92" t="n">
        <v>2</v>
      </c>
      <c r="C29" s="159" t="inlineStr">
        <is>
          <t>Visual and dimensional</t>
        </is>
      </c>
      <c r="D29" s="234" t="n"/>
      <c r="E29" s="234" t="n"/>
      <c r="F29" s="235" t="n"/>
      <c r="G29" s="204" t="inlineStr">
        <is>
          <t>According to drawing</t>
        </is>
      </c>
      <c r="H29" s="235" t="n"/>
      <c r="I29" s="121" t="inlineStr">
        <is>
          <t>1 unit</t>
        </is>
      </c>
      <c r="M29" s="126" t="n"/>
    </row>
    <row r="30" ht="15.95" customHeight="1">
      <c r="B30" s="91" t="n"/>
      <c r="C30" s="44" t="n"/>
      <c r="D30" s="86" t="n"/>
      <c r="E30" s="86" t="n"/>
      <c r="F30" s="44" t="n"/>
      <c r="G30" s="44" t="n"/>
      <c r="H30" s="44" t="n"/>
      <c r="I30" s="46" t="n"/>
      <c r="M30" s="126" t="n"/>
    </row>
    <row r="31" ht="15.95" customHeight="1">
      <c r="B31" s="91" t="n"/>
      <c r="C31" s="44" t="n"/>
      <c r="D31" s="86" t="n"/>
      <c r="E31" s="86" t="n"/>
      <c r="F31" s="44" t="n"/>
      <c r="G31" s="44" t="n"/>
      <c r="H31" s="44" t="n"/>
      <c r="I31" s="46" t="n"/>
      <c r="K31" s="175" t="n"/>
    </row>
    <row r="32" ht="15.95" customHeight="1">
      <c r="B32" s="243" t="inlineStr">
        <is>
          <t xml:space="preserve">
Test location: Bree Energy Efficiency</t>
        </is>
      </c>
      <c r="I32" s="221" t="n"/>
      <c r="M32" s="126" t="n"/>
    </row>
    <row r="33" ht="15.95" customHeight="1">
      <c r="B33" s="244" t="n"/>
      <c r="I33" s="221" t="n"/>
      <c r="M33" s="126" t="n"/>
    </row>
    <row r="34" ht="15.95" customHeight="1">
      <c r="B34" s="244" t="n"/>
      <c r="I34" s="221" t="n"/>
      <c r="K34" s="175" t="n"/>
    </row>
    <row r="35" ht="15.95" customHeight="1">
      <c r="B35" s="91" t="n"/>
      <c r="C35" s="44" t="n"/>
      <c r="D35" s="86" t="n"/>
      <c r="E35" s="86" t="n"/>
      <c r="F35" s="44" t="n"/>
      <c r="G35" s="44" t="n"/>
      <c r="H35" s="44" t="n"/>
      <c r="I35" s="46" t="n"/>
      <c r="M35" s="126" t="n"/>
    </row>
    <row r="36" ht="15.95" customHeight="1">
      <c r="B36" s="91" t="n"/>
      <c r="C36" s="44" t="n"/>
      <c r="D36" s="86" t="n"/>
      <c r="E36" s="86" t="n"/>
      <c r="F36" s="44" t="n"/>
      <c r="G36" s="44" t="n"/>
      <c r="H36" s="44" t="n"/>
      <c r="I36" s="46" t="n"/>
    </row>
    <row r="37" ht="15.95" customHeight="1">
      <c r="B37" s="91" t="n"/>
      <c r="G37" s="44" t="n"/>
      <c r="H37" s="44" t="n"/>
      <c r="I37" s="46" t="n"/>
      <c r="M37" s="126" t="n"/>
    </row>
    <row r="38" ht="15.95" customHeight="1">
      <c r="B38" s="41" t="n"/>
      <c r="C38" s="44" t="inlineStr">
        <is>
          <t xml:space="preserve">Prepared by </t>
        </is>
      </c>
      <c r="D38" s="44" t="n"/>
      <c r="F38" s="44" t="n"/>
      <c r="G38" s="44" t="inlineStr">
        <is>
          <t>Approved by</t>
        </is>
      </c>
      <c r="I38" s="45" t="n"/>
      <c r="J38" s="89" t="n"/>
      <c r="M38" s="126" t="n"/>
    </row>
    <row r="39" ht="15.95" customHeight="1">
      <c r="B39" s="41" t="n"/>
      <c r="I39" s="45" t="n"/>
      <c r="K39" s="175" t="n"/>
    </row>
    <row r="40" ht="15.95" customHeight="1">
      <c r="B40" s="41" t="n"/>
      <c r="I40" s="45" t="n"/>
      <c r="M40" s="126" t="n"/>
    </row>
    <row r="41" ht="15.95" customHeight="1">
      <c r="B41" s="41" t="n"/>
      <c r="I41" s="45" t="n"/>
      <c r="M41" s="126" t="n"/>
    </row>
    <row r="42" ht="15.95" customHeight="1">
      <c r="B42" s="41" t="n"/>
      <c r="I42" s="45" t="n"/>
      <c r="K42" s="175" t="n"/>
    </row>
    <row r="43" ht="15.95" customHeight="1">
      <c r="B43" s="41" t="n"/>
      <c r="I43" s="45" t="n"/>
      <c r="M43" s="126" t="n"/>
    </row>
    <row r="44" ht="15.95" customHeight="1">
      <c r="B44" s="41" t="n"/>
      <c r="C44" s="120" t="n"/>
      <c r="D44" s="120" t="n"/>
      <c r="G44" s="120" t="n"/>
      <c r="H44" s="120" t="n"/>
      <c r="I44" s="45" t="n"/>
    </row>
    <row r="45" ht="15.95" customHeight="1">
      <c r="B45" s="41" t="n"/>
      <c r="I45" s="45" t="n"/>
      <c r="K45" s="175" t="n"/>
    </row>
    <row r="46" ht="15.95" customHeight="1">
      <c r="B46" s="41" t="n"/>
      <c r="I46" s="45" t="n"/>
      <c r="M46" s="126" t="n"/>
    </row>
    <row r="47" ht="15.95" customHeight="1">
      <c r="B47" s="41" t="n"/>
      <c r="I47" s="45" t="n"/>
      <c r="M47" s="126" t="n"/>
    </row>
    <row r="48" ht="15.95" customHeight="1">
      <c r="B48" s="41" t="n"/>
      <c r="I48" s="45" t="n"/>
      <c r="K48" s="175" t="n"/>
    </row>
    <row r="49" ht="15.95" customHeight="1">
      <c r="B49" s="166" t="inlineStr">
        <is>
          <t xml:space="preserve">Comercial (41) 3167-4000 ou 4002                     Engenharia (41) 3167-4016        </t>
        </is>
      </c>
      <c r="E49" s="167" t="inlineStr">
        <is>
          <t>www.bree.com.br                           reativos@bree.com.br</t>
        </is>
      </c>
      <c r="G49" s="245" t="inlineStr">
        <is>
          <t>R. Pref. Domingos Mocelin Neto, 157                                                  CEP 83420-000    Quatro Barras - PR</t>
        </is>
      </c>
      <c r="I49" s="221" t="n"/>
    </row>
    <row r="50" ht="15.95" customHeight="1">
      <c r="B50" s="244" t="n"/>
      <c r="I50" s="221" t="n"/>
    </row>
    <row r="51" ht="15.95" customHeight="1" thickBot="1">
      <c r="B51" s="246" t="n"/>
      <c r="C51" s="222" t="n"/>
      <c r="D51" s="222" t="n"/>
      <c r="E51" s="222" t="n"/>
      <c r="F51" s="222" t="n"/>
      <c r="G51" s="222" t="n"/>
      <c r="H51" s="222" t="n"/>
      <c r="I51" s="223" t="n"/>
    </row>
    <row r="52" ht="15" customHeight="1" thickTop="1"/>
    <row r="53"/>
    <row r="55">
      <c r="K55" s="175" t="n"/>
    </row>
    <row r="56" ht="26.25" customHeight="1">
      <c r="B56" s="122" t="n"/>
    </row>
    <row r="57" ht="26.25" customHeight="1">
      <c r="B57" s="122" t="n"/>
    </row>
    <row r="58" ht="26.25" customHeight="1">
      <c r="B58" s="122" t="n"/>
      <c r="K58" s="175" t="n"/>
    </row>
    <row r="59" ht="26.25" customHeight="1">
      <c r="B59" s="122" t="n"/>
    </row>
    <row r="60" ht="26.25" customHeight="1">
      <c r="B60" s="122" t="n"/>
    </row>
    <row r="61" ht="26.25" customHeight="1">
      <c r="B61" s="122" t="n"/>
      <c r="K61" s="175" t="n"/>
    </row>
    <row r="62" ht="26.25" customHeight="1">
      <c r="B62" s="122" t="n"/>
    </row>
    <row r="64">
      <c r="K64" s="175" t="n"/>
    </row>
    <row r="65">
      <c r="M65" s="126" t="n"/>
    </row>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sheetData>
  <mergeCells count="41">
    <mergeCell ref="K64:K132"/>
    <mergeCell ref="K42:K43"/>
    <mergeCell ref="K45:K46"/>
    <mergeCell ref="K48:K53"/>
    <mergeCell ref="K55:K56"/>
    <mergeCell ref="K58:K59"/>
    <mergeCell ref="K61:K62"/>
    <mergeCell ref="K20:K23"/>
    <mergeCell ref="K25:K26"/>
    <mergeCell ref="K28:K29"/>
    <mergeCell ref="K31:K32"/>
    <mergeCell ref="K34:K37"/>
    <mergeCell ref="K39:K40"/>
    <mergeCell ref="C29:F29"/>
    <mergeCell ref="G29:H29"/>
    <mergeCell ref="B32:I34"/>
    <mergeCell ref="B49:D51"/>
    <mergeCell ref="E49:F51"/>
    <mergeCell ref="G49:I51"/>
    <mergeCell ref="B19:I19"/>
    <mergeCell ref="C23:F23"/>
    <mergeCell ref="G23:H23"/>
    <mergeCell ref="C24:F24"/>
    <mergeCell ref="G24:H28"/>
    <mergeCell ref="I24:I28"/>
    <mergeCell ref="C25:F25"/>
    <mergeCell ref="C26:F26"/>
    <mergeCell ref="C27:F27"/>
    <mergeCell ref="C28:F28"/>
    <mergeCell ref="K8:K9"/>
    <mergeCell ref="K11:K12"/>
    <mergeCell ref="K14:K15"/>
    <mergeCell ref="K17:K18"/>
    <mergeCell ref="C2:I4"/>
    <mergeCell ref="C5:D5"/>
    <mergeCell ref="C6:D6"/>
    <mergeCell ref="C7:D7"/>
    <mergeCell ref="K2:K3"/>
    <mergeCell ref="K5:K6"/>
    <mergeCell ref="B9:I9"/>
    <mergeCell ref="H17:I17"/>
  </mergeCells>
  <conditionalFormatting sqref="R8:X8">
    <cfRule type="expression" priority="3" dxfId="0">
      <formula>#REF!=1</formula>
    </cfRule>
  </conditionalFormatting>
  <conditionalFormatting sqref="O50:P50">
    <cfRule type="expression" priority="2" dxfId="0">
      <formula>#REF!=1</formula>
    </cfRule>
  </conditionalFormatting>
  <conditionalFormatting sqref="L52:O52">
    <cfRule type="expression" priority="1" dxfId="0">
      <formula>#REF!=1</formula>
    </cfRule>
  </conditionalFormatting>
  <dataValidations disablePrompts="1" count="1">
    <dataValidation sqref="M6" showErrorMessage="1" showInputMessage="1" allowBlank="1" type="list">
      <formula1>$AA$4:$AA$6</formula1>
    </dataValidation>
  </dataValidations>
  <pageMargins left="0.7874015748031497" right="0.1968503937007874" top="0.7874015748031497" bottom="0.7874015748031497" header="0.1181102362204725" footer="0.1181102362204725"/>
  <pageSetup orientation="portrait" paperSize="9" scale="7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2022-11-10T13:41:37Z</dcterms:modified>
  <cp:lastModifiedBy>Felipe Franchi Pires</cp:lastModifiedBy>
  <cp:lastPrinted>2022-03-17T11:45:25Z</cp:lastPrinted>
</cp:coreProperties>
</file>